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Meeting 4/"/>
    </mc:Choice>
  </mc:AlternateContent>
  <xr:revisionPtr revIDLastSave="0" documentId="8_{3DA06148-579F-4CD2-A6EE-521FE825D308}" xr6:coauthVersionLast="45" xr6:coauthVersionMax="45" xr10:uidLastSave="{00000000-0000-0000-0000-000000000000}"/>
  <bookViews>
    <workbookView xWindow="28680" yWindow="-120" windowWidth="29040" windowHeight="15840" xr2:uid="{00000000-000D-0000-FFFF-FFFF00000000}"/>
  </bookViews>
  <sheets>
    <sheet name="AIC 2021 NTGR Recommendations" sheetId="3" r:id="rId1"/>
    <sheet name="T-Stat &amp; ASI"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P">#REF!</definedName>
    <definedName name="__123Graph_A" hidden="1">'[1]Func. Plt. RRF - With Earnings'!#REF!</definedName>
    <definedName name="__123Graph_C" hidden="1">'[1]Func. Plt. RRF - With Earnings'!#REF!</definedName>
    <definedName name="__123Graph_D" hidden="1">'[1]Func. Plt. RRF - With Earnings'!#REF!</definedName>
    <definedName name="__123Graph_E" hidden="1">'[1]Func. Plt. RRF - With Earnings'!#REF!</definedName>
    <definedName name="__123Graph_F" hidden="1">'[1]Func. Plt. RRF - With Earnings'!#REF!</definedName>
    <definedName name="_bdm.FastTrackBookmark.10_4_2004_9_40_31_AM.edm" hidden="1">'[2]Adjusted Exp &amp; Rate Base'!#REF!</definedName>
    <definedName name="_bdm.FastTrackBookmark.9_15_2004_3_08_01_PM.edm" hidden="1">'[3]Stmt H'!#REF!</definedName>
    <definedName name="_bdm.FastTrackBookmark.9_15_2004_3_17_28_PM.edm" hidden="1">'[4]WACC &amp; IT'!#REF!</definedName>
    <definedName name="_bdm.FastTrackBookmark.9_15_2004_4_15_33_PM.edm" hidden="1">'[3]Stmt H'!#REF!</definedName>
    <definedName name="_xlnm._FilterDatabase" localSheetId="0" hidden="1">'AIC 2021 NTGR Recommendations'!$A$7:$Q$99</definedName>
    <definedName name="_measure_Life">#REF!</definedName>
    <definedName name="ACcycling">#REF!</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lloc_Desc">'[5]Functional Unbundling'!#REF!</definedName>
    <definedName name="Alloc_Tbl">'[5]Functional Unbundling'!#REF!</definedName>
    <definedName name="applicable_tariff">#REF!</definedName>
    <definedName name="AvgAvoidCost_E">'[6]General Inputs'!#REF!</definedName>
    <definedName name="AvgAvoidCost_G">'[6]General Inputs'!#REF!</definedName>
    <definedName name="AvgComRate_G">'[6]General Inputs'!#REF!</definedName>
    <definedName name="AvgResRate_G">'[6]General Inputs'!#REF!</definedName>
    <definedName name="BASEYR">#REF!</definedName>
    <definedName name="BOC">#REF!</definedName>
    <definedName name="Bus_PeakLineLosses">'[7]PY9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nfg_ScrnToolbar">[8]Config!#REF!</definedName>
    <definedName name="Coincidence">'[9]Gen Inputs'!$B$24</definedName>
    <definedName name="Coincidence_Summer">'[9]AEG Bencost Pricing Inputs'!#REF!</definedName>
    <definedName name="Coincidence_Winter">'[9]AEG Bencost Pricing Inputs'!#REF!</definedName>
    <definedName name="Commodity_Cost_annual">'[9]Gen Inputs'!#REF!</definedName>
    <definedName name="Commodity_Cost_summer">'[9]Gen Inputs'!#REF!</definedName>
    <definedName name="Commodity_Cost_winter">'[9]Gen Inputs'!#REF!</definedName>
    <definedName name="company_name">#REF!</definedName>
    <definedName name="CompCustomRetro">'[9]AEG Bencost Pricing Inputs'!$D$48</definedName>
    <definedName name="CoolHomes">#REF!</definedName>
    <definedName name="Currency">'[10]Screening Info'!$F$18</definedName>
    <definedName name="customer_sector">#REF!</definedName>
    <definedName name="CustomerRateCode">'[9]AEG Bencost Pricing Inputs'!$D$114</definedName>
    <definedName name="CustomNew">#REF!</definedName>
    <definedName name="CustomRetrofit">#REF!</definedName>
    <definedName name="Demand_Cost">'[9]Gen Inputs'!#REF!</definedName>
    <definedName name="Demand_NTG">'[9]Gen Inputs'!$B$29</definedName>
    <definedName name="DemandUnits">'[10]Screening Info'!$L$13</definedName>
    <definedName name="DiscountRate">'[7]PY9 General Inputs'!$B$3</definedName>
    <definedName name="DiscountRate_NorthShore">'[11]General Inputs'!$C$11</definedName>
    <definedName name="DiscountRate_Peoples">'[11]General Inputs'!$B$11</definedName>
    <definedName name="E_Commodity_Cost_annual">'[12]E-General Inputs'!$B$20</definedName>
    <definedName name="E_Commodity_Cost_summer">#REF!</definedName>
    <definedName name="E_Commodity_Cost_winter">#REF!</definedName>
    <definedName name="E_Demand_Cost">'[12]E-General Inputs'!$B$25</definedName>
    <definedName name="E_Environmental_Damage_Factor">'[12]E-General Inputs'!$B$32</definedName>
    <definedName name="E_Escalation_Rate">'[12]E-General Inputs'!$C$18</definedName>
    <definedName name="E_General_Input_Data_Year">'[12]E-General Inputs'!$B$41</definedName>
    <definedName name="E_Line_Losses">#REF!</definedName>
    <definedName name="E_Participant_Discount_Rate">'[12]E-General Inputs'!$B$35</definedName>
    <definedName name="E_Project_Analysis_Year_1">'[12]E-General Inputs'!$B$43</definedName>
    <definedName name="E_Retail_Rate_commercial">#REF!</definedName>
    <definedName name="E_Retail_Rate_residential">'[12]E-General Inputs'!$B$11</definedName>
    <definedName name="E_Social_Discount_Rate">'[12]E-General Inputs'!$B$39</definedName>
    <definedName name="E_Utility_Discount_Rate">'[12]E-General Inputs'!$B$37</definedName>
    <definedName name="E_Variable_O_M">'[12]E-General Inputs'!$B$29</definedName>
    <definedName name="ebdebtratio">'[13]Electric Factors'!$G$43</definedName>
    <definedName name="ElecDualList">'[14]Inputs and Calculations'!$D$391:$D$455</definedName>
    <definedName name="ElecElecList">'[14]Inputs and Calculations'!$D$206:$D$386</definedName>
    <definedName name="ElecIncentPivotTbl">#REF!</definedName>
    <definedName name="Electric_Commodity_Cost">#REF!</definedName>
    <definedName name="Electric_Demand_Cost">#REF!</definedName>
    <definedName name="Electric_Line_Loss">'[11]General Inputs'!$B$5</definedName>
    <definedName name="Electric_NonRes_Rate">'[11]General Inputs'!$B$20</definedName>
    <definedName name="Electric_Res_Rate">'[11]General Inputs'!$B$19</definedName>
    <definedName name="Energy_NTG">'[9]Gen Inputs'!$B$28</definedName>
    <definedName name="EnergyLineLoss">'[7]PY9 General Inputs'!$B$5</definedName>
    <definedName name="EnergyUnits">'[10]Screening Info'!$L$12</definedName>
    <definedName name="Environmental_Damage_Factor">'[9]Gen Inputs'!#REF!</definedName>
    <definedName name="Environmental_Electric">'[11]General Inputs'!$B$23</definedName>
    <definedName name="Environmental_Gas">'[11]General Inputs'!$B$24</definedName>
    <definedName name="erevchg">'[15]Revenue Requirements'!$E$22</definedName>
    <definedName name="ERORB">'[4]WACC &amp; IT'!$I$25</definedName>
    <definedName name="Escalation_Rate">'[9]Gen Inputs'!$C$10</definedName>
    <definedName name="EWGHTDEBT">'[4]WACC &amp; IT'!$I$21</definedName>
    <definedName name="Ex_Ante_kW">#REF!</definedName>
    <definedName name="Ex_ante_kWh">#REF!</definedName>
    <definedName name="FedTax">'[4]WACC &amp; IT'!#REF!</definedName>
    <definedName name="first_year">#REF!</definedName>
    <definedName name="Fossil">#REF!</definedName>
    <definedName name="G_Commodity_Cost_annual">'[16]G-General Inputs'!$B$20</definedName>
    <definedName name="G_Commodity_Cost_summer">#REF!</definedName>
    <definedName name="G_Commodity_Cost_winter">#REF!</definedName>
    <definedName name="G_Demand_Cost">'[16]G-General Inputs'!$B$25</definedName>
    <definedName name="G_Environmental_Damage_Factor">'[16]G-General Inputs'!$B$32</definedName>
    <definedName name="G_Escalation_Rate">'[16]G-General Inputs'!$C$18</definedName>
    <definedName name="G_General_Input_Data_Year">'[16]G-General Inputs'!$B$41</definedName>
    <definedName name="G_Line_Losses">#REF!</definedName>
    <definedName name="G_Participant_Discount_Rate">'[16]G-General Inputs'!$B$35</definedName>
    <definedName name="G_Peak_Demand_Reduction_Factor">'[16]G-General Inputs'!$B$27</definedName>
    <definedName name="G_Project_Analysis_Year_1">'[16]G-General Inputs'!$B$43</definedName>
    <definedName name="G_Retail_Rate_commercial">'[16]G-General Inputs'!$B$12</definedName>
    <definedName name="G_Retail_Rate_residential">'[16]G-General Inputs'!$B$11</definedName>
    <definedName name="G_Social_Discount_Rate">'[16]G-General Inputs'!$B$39</definedName>
    <definedName name="G_Utility_Discount_Rate">'[16]G-General Inputs'!$B$37</definedName>
    <definedName name="G_Variable_O_M">'[16]G-General Inputs'!$B$29</definedName>
    <definedName name="Gas_Losses">'[7]PY9 General Inputs'!$B$8</definedName>
    <definedName name="GasDualList">'[14]Inputs and Calculations'!$D$530:$D$601</definedName>
    <definedName name="GasGasList">'[14]Inputs and Calculations'!$D$460:$D$525</definedName>
    <definedName name="General_Input_Data_Year">'[9]Gen Inputs'!$B$18</definedName>
    <definedName name="GeneralInputs">'[17]General Inputs'!#REF!</definedName>
    <definedName name="GenEscRate">'[6]General Inputs'!$B$7</definedName>
    <definedName name="GSysLoss">'[6]General Inputs'!#REF!</definedName>
    <definedName name="Incentive">#REF!</definedName>
    <definedName name="IncrCost">#REF!</definedName>
    <definedName name="Inflate">'[9]AEG Bencost Pricing Inputs'!$F$129</definedName>
    <definedName name="Inflation">#REF!</definedName>
    <definedName name="kW_AnnualSavings">#REF!</definedName>
    <definedName name="kWh_AnnualSavings">#REF!</definedName>
    <definedName name="Lighting">#REF!</definedName>
    <definedName name="Line_Losses">'[9]Gen Inputs'!$B$20</definedName>
    <definedName name="LIPA_EDGE_inccost">'[9]Gen Inputs'!#REF!</definedName>
    <definedName name="LIPAEDGE_kWSavings">'[9]Gen Inputs'!#REF!</definedName>
    <definedName name="Load_Shapes">'[18]Load Shapes'!$A$2:$A$134</definedName>
    <definedName name="LoadShape">'[9]Load Profile'!$D$14,'[9]Load Profile'!$F$14,'[9]Load Profile'!$D$17</definedName>
    <definedName name="Loadshape_Summer_Intermediate">'[9]AEG Bencost Pricing Inputs'!#REF!</definedName>
    <definedName name="Loadshape_Summer_Off_PeaK">'[9]AEG Bencost Pricing Inputs'!#REF!</definedName>
    <definedName name="Loadshape_Summer_On_Peak">'[9]AEG Bencost Pricing Inputs'!#REF!</definedName>
    <definedName name="Loadshape_Winter_Intermediate">'[9]AEG Bencost Pricing Inputs'!#REF!</definedName>
    <definedName name="Loadshape_Winter_Off_Peak">'[9]AEG Bencost Pricing Inputs'!#REF!</definedName>
    <definedName name="LoadshapeNames">[19]Loadshapes!$B$4:$B$137</definedName>
    <definedName name="LoadShapes">[9]LoadShapes!$B$9:$CX$43</definedName>
    <definedName name="LowIncome">#REF!</definedName>
    <definedName name="LowIncomeNewHome">#REF!</definedName>
    <definedName name="Measure_Life">#REF!</definedName>
    <definedName name="measure_list">#REF!</definedName>
    <definedName name="Measures">#REF!</definedName>
    <definedName name="MeasureType">#REF!</definedName>
    <definedName name="Million">1000000</definedName>
    <definedName name="N">#REF!</definedName>
    <definedName name="NewHome">#REF!</definedName>
    <definedName name="NG_AllClasses_RetailRate">#REF!</definedName>
    <definedName name="NG_Com_RetailRate">#REF!</definedName>
    <definedName name="NG_Res_RetailRate">#REF!</definedName>
    <definedName name="NorthShore_LineLoss">'[11]General Inputs'!$C$12</definedName>
    <definedName name="NorthShore_NonRes_Rate">'[11]General Inputs'!$C$16</definedName>
    <definedName name="NorthShore_Res_Rate">'[11]General Inputs'!$C$15</definedName>
    <definedName name="NPV_BC_results">#REF!</definedName>
    <definedName name="NTG_CH">#REF!</definedName>
    <definedName name="NTG_Energy">#REF!</definedName>
    <definedName name="OM_Escalation">'[9]Gen Inputs'!$C$13</definedName>
    <definedName name="P">"P"</definedName>
    <definedName name="PAdmDR">'[6]General Inputs'!#REF!</definedName>
    <definedName name="PartDR">'[6]General Inputs'!#REF!</definedName>
    <definedName name="Participant_Discount_Rate">'[9]Gen Inputs'!$B$15</definedName>
    <definedName name="Peak">'[9]Gen Inputs'!$B$21</definedName>
    <definedName name="Peak_Line_Loss">'[11]General Inputs'!#REF!</definedName>
    <definedName name="PeakLineLoss">'[7]PY9 General Inputs'!$B$6</definedName>
    <definedName name="Peoples_LineLoss">'[11]General Inputs'!$B$12</definedName>
    <definedName name="Peoples_NonRes_Rate">'[11]General Inputs'!$B$16</definedName>
    <definedName name="Peoples_Res_Rate">'[11]General Inputs'!$B$15</definedName>
    <definedName name="_xlnm.Print_Area" localSheetId="0">'AIC 2021 NTGR Recommendations'!$A$7:$I$89</definedName>
    <definedName name="Program_Area">#REF!</definedName>
    <definedName name="program_name">#REF!</definedName>
    <definedName name="ProgramCodes">'[19]Program Data'!$B$13:$B$42</definedName>
    <definedName name="Project_Analysis_Year_1">'[9]Gen Inputs'!$B$19</definedName>
    <definedName name="Project_OandM">#REF!</definedName>
    <definedName name="rate_code">[9]References!$A$30:$A$37</definedName>
    <definedName name="rate_codes">[9]References!$A$30:$E$37</definedName>
    <definedName name="Refrigerator">#REF!</definedName>
    <definedName name="ReplOpEERexist">'[20]Sample Database'!#REF!</definedName>
    <definedName name="Retail_Rate_AllClasses">#REF!</definedName>
    <definedName name="Retail_Rate_commercial">'[9]Gen Inputs'!#REF!</definedName>
    <definedName name="Retail_Rate_residential">'[9]Gen Inputs'!$B$9</definedName>
    <definedName name="RetrofitData">#REF!</definedName>
    <definedName name="RPayDR">'[6]General Inputs'!#REF!</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ocDR">'[6]General Inputs'!#REF!</definedName>
    <definedName name="Social_Discount_Rate">'[9]Gen Inputs'!$B$17</definedName>
    <definedName name="StateTax">'[4]WACC &amp; IT'!#REF!</definedName>
    <definedName name="Summer">'[9]Gen Inputs'!$B$25</definedName>
    <definedName name="Summer_Intermediate">'[9]AEG Bencost Pricing Inputs'!#REF!</definedName>
    <definedName name="Summer_Off_PeaK">'[9]AEG Bencost Pricing Inputs'!#REF!</definedName>
    <definedName name="Summer_On_Peak">'[9]AEG Bencost Pricing Inputs'!#REF!</definedName>
    <definedName name="t">#REF!</definedName>
    <definedName name="Thousand">1000</definedName>
    <definedName name="Total_Incremental_Cost">#REF!</definedName>
    <definedName name="TRCNomDR">'[6]General Inputs'!$B$8</definedName>
    <definedName name="UDR">'[9]AEG Bencost Pricing Inputs'!$F$134</definedName>
    <definedName name="Utility_Discount_Rate">'[9]Gen Inputs'!$B$16</definedName>
    <definedName name="Variable_O_M">'[9]Gen Inputs'!$B$12</definedName>
    <definedName name="Winter">'[9]Gen Inputs'!$B$26</definedName>
    <definedName name="Winter_Intermediate">'[9]AEG Bencost Pricing Inputs'!#REF!</definedName>
    <definedName name="Winter_Off_Peak">'[9]AEG Bencost Pricing Inputs'!#REF!</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hidden="1">{#N/A,#N/A,TRUE,"DATA INPUTS"}</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hidden="1">{"RAK-1, Schedule 1",#N/A,FALSE,"Electric";"RAK-1, Schedule 2",#N/A,FALSE,"Electric";"RAK-1, Schedule 4",#N/A,FALSE,"Electric"}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hidden="1">{#N/A,#N/A,FALSE,"Revenue Requirements";#N/A,#N/A,FALSE,"Capital Structure";#N/A,#N/A,FALSE,"Cost of Debt";#N/A,#N/A,FALSE,"Electric";#N/A,#N/A,FALSE,"Gas";#N/A,#N/A,FALSE,"CWC";#N/A,#N/A,FALSE,"Income Taxes"}</definedName>
    <definedName name="wrn.Schedule._.4." hidden="1">{"ERB1",#N/A,FALSE,"Electric";"ERB2",#N/A,FALSE,"Electric";"ERB3",#N/A,FALSE,"Electric";"ERB4",#N/A,FALSE,"Electric";"ERB5",#N/A,FALSE,"Electric"}</definedName>
    <definedName name="wrn.Schedule._.5." hidden="1">{"EE1",#N/A,FALSE,"Electric";"EE2",#N/A,FALSE,"Electric";"EE3",#N/A,FALSE,"Electric";"EE4",#N/A,FALSE,"Electric";"EE5",#N/A,FALSE,"Electric"}</definedName>
    <definedName name="y">#REF!</definedName>
    <definedName name="ZoneCodes">'[10]Program Data'!$B$46:$B$60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4" l="1"/>
  <c r="D14" i="4"/>
  <c r="I13" i="4"/>
  <c r="D13" i="4"/>
  <c r="I12" i="4"/>
  <c r="D12" i="4"/>
  <c r="I11" i="4"/>
  <c r="D11" i="4"/>
  <c r="I10" i="4"/>
  <c r="D10" i="4"/>
  <c r="I9" i="4"/>
  <c r="D9" i="4"/>
  <c r="D8" i="4"/>
  <c r="I7" i="4"/>
  <c r="D7" i="4"/>
  <c r="E91" i="3" l="1"/>
  <c r="E74" i="3" l="1"/>
  <c r="E73" i="3"/>
  <c r="E93" i="3" l="1"/>
  <c r="L30" i="3" l="1"/>
  <c r="K30" i="3"/>
  <c r="E94" i="3" l="1"/>
  <c r="F30" i="3" l="1"/>
  <c r="E30" i="3"/>
  <c r="E39" i="3" l="1"/>
  <c r="K82" i="3" l="1"/>
  <c r="K86" i="3"/>
  <c r="K85" i="3"/>
  <c r="E98" i="3" l="1"/>
  <c r="E97" i="3"/>
  <c r="E96" i="3"/>
  <c r="E95" i="3"/>
  <c r="E88" i="3"/>
  <c r="E87" i="3"/>
  <c r="E86" i="3"/>
  <c r="E85" i="3"/>
  <c r="E82" i="3"/>
  <c r="E81" i="3"/>
  <c r="E71" i="3"/>
  <c r="E70" i="3"/>
  <c r="E60" i="3"/>
  <c r="E58" i="3"/>
  <c r="E56" i="3"/>
  <c r="E54" i="3"/>
  <c r="E41" i="3"/>
  <c r="E75" i="3" l="1"/>
  <c r="E36" i="3"/>
  <c r="E29" i="3"/>
  <c r="E28" i="3"/>
  <c r="E27" i="3"/>
  <c r="E16" i="3"/>
  <c r="E15" i="3"/>
  <c r="E14" i="3"/>
  <c r="E8" i="3"/>
  <c r="E9" i="3"/>
  <c r="E12" i="3"/>
  <c r="E11" i="3"/>
  <c r="K16" i="3" l="1"/>
  <c r="K15" i="3"/>
  <c r="K13" i="3"/>
  <c r="K12" i="3"/>
  <c r="F89" i="3" l="1"/>
  <c r="E89" i="3" s="1"/>
  <c r="K29" i="3" l="1"/>
  <c r="K2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Zachary Ross</author>
  </authors>
  <commentList>
    <comment ref="H36" authorId="0" shapeId="0" xr:uid="{C3751CA2-F8AD-45FD-A871-BF2DF5C3A3C6}">
      <text>
        <r>
          <rPr>
            <b/>
            <sz val="9"/>
            <color indexed="81"/>
            <rFont val="Tahoma"/>
            <family val="2"/>
          </rPr>
          <t>Zachary Ross:</t>
        </r>
        <r>
          <rPr>
            <sz val="9"/>
            <color indexed="81"/>
            <rFont val="Tahoma"/>
            <family val="2"/>
          </rPr>
          <t xml:space="preserve">
NPSO value is lighting-specific and not duplicative of portfolio-wide residential NPSO</t>
        </r>
      </text>
    </comment>
    <comment ref="H99" authorId="0" shapeId="0" xr:uid="{EA182EF4-85C4-4CE0-BF12-C1773C46DBEA}">
      <text>
        <r>
          <rPr>
            <b/>
            <sz val="9"/>
            <color indexed="81"/>
            <rFont val="Tahoma"/>
            <family val="2"/>
          </rPr>
          <t>Zachary Ross:</t>
        </r>
        <r>
          <rPr>
            <sz val="9"/>
            <color indexed="81"/>
            <rFont val="Tahoma"/>
            <family val="2"/>
          </rPr>
          <t xml:space="preserve">
This value is a multiplier on net savings and is not additive to NTGRs.</t>
        </r>
      </text>
    </comment>
    <comment ref="N99" authorId="0" shapeId="0" xr:uid="{DD20B1AB-5DF7-42E9-A60B-9B519F2299FA}">
      <text>
        <r>
          <rPr>
            <b/>
            <sz val="9"/>
            <color indexed="81"/>
            <rFont val="Tahoma"/>
            <family val="2"/>
          </rPr>
          <t>Zachary Ross:</t>
        </r>
        <r>
          <rPr>
            <sz val="9"/>
            <color indexed="81"/>
            <rFont val="Tahoma"/>
            <family val="2"/>
          </rPr>
          <t xml:space="preserve">
This value is a multiplier on net savings and is not additive to NTGRs.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tc={D144D7E7-6086-41CE-BF87-65751D244139}</author>
    <author>tc={096532FF-FAB2-434F-84FC-8E46B9CAC670}</author>
    <author>tc={D6E41233-0EE1-4CCC-A70C-54332F0522AD}</author>
    <author>tc={C0D4E2E3-FF8D-4CC3-881A-79588762C551}</author>
    <author>tc={1934F9CD-2C2B-431C-9211-EDD2A249052D}</author>
    <author>tc={D908D998-BBB3-4A2E-964E-6823885D0A36}</author>
    <author>tc={79866BB2-36E3-47F8-983C-B06692B073AB}</author>
    <author>tc={2AF31C24-6EF4-4C81-BCA6-353144FC004E}</author>
  </authors>
  <commentList>
    <comment ref="E10" authorId="0" shapeId="0" xr:uid="{D144D7E7-6086-41CE-BF87-65751D24413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J10" authorId="1" shapeId="0" xr:uid="{096532FF-FAB2-434F-84FC-8E46B9CAC67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E11" authorId="2" shapeId="0" xr:uid="{D6E41233-0EE1-4CCC-A70C-54332F0522A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J11" authorId="3" shapeId="0" xr:uid="{C0D4E2E3-FF8D-4CC3-881A-79588762C55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E12" authorId="4" shapeId="0" xr:uid="{1934F9CD-2C2B-431C-9211-EDD2A249052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J12" authorId="5" shapeId="0" xr:uid="{D908D998-BBB3-4A2E-964E-6823885D0A3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E13" authorId="6" shapeId="0" xr:uid="{79866BB2-36E3-47F8-983C-B06692B073A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J13" authorId="7" shapeId="0" xr:uid="{2AF31C24-6EF4-4C81-BCA6-353144FC004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List>
</comments>
</file>

<file path=xl/sharedStrings.xml><?xml version="1.0" encoding="utf-8"?>
<sst xmlns="http://schemas.openxmlformats.org/spreadsheetml/2006/main" count="1197" uniqueCount="213">
  <si>
    <t>N/A</t>
  </si>
  <si>
    <t>HVAC</t>
  </si>
  <si>
    <t>Brushless Motors</t>
  </si>
  <si>
    <t>Rationale</t>
  </si>
  <si>
    <t>Appliance Recycling</t>
  </si>
  <si>
    <t>Small Business Direct Install</t>
  </si>
  <si>
    <t>Showerheads</t>
  </si>
  <si>
    <t>E FR</t>
  </si>
  <si>
    <t>E Part SO</t>
  </si>
  <si>
    <t>E Non-Part SO</t>
  </si>
  <si>
    <t>G FR</t>
  </si>
  <si>
    <t>G Part SO</t>
  </si>
  <si>
    <t>G Non-Part SO</t>
  </si>
  <si>
    <t>Refrigerator</t>
  </si>
  <si>
    <t>Freezer</t>
  </si>
  <si>
    <t>Water Heater Setback</t>
  </si>
  <si>
    <t>Green Nozzles</t>
  </si>
  <si>
    <t>Most recent AIC specific value available</t>
  </si>
  <si>
    <t>PY5 (SO) and PY6 (FR) evaluations</t>
  </si>
  <si>
    <t>Residential</t>
  </si>
  <si>
    <t>Measure</t>
  </si>
  <si>
    <t>Electric Source(s)</t>
  </si>
  <si>
    <t>Gas Source(s)</t>
  </si>
  <si>
    <t>PY4 Evaluation - Part Self-Report</t>
  </si>
  <si>
    <t>Core Program Lighting</t>
  </si>
  <si>
    <t>Core Program HVAC</t>
  </si>
  <si>
    <t>Core Program Leak Survey</t>
  </si>
  <si>
    <t>Core Program Specialty</t>
  </si>
  <si>
    <t>Core Program Steam Trap</t>
  </si>
  <si>
    <t>Core Program VFD</t>
  </si>
  <si>
    <t>Behavior Modification</t>
  </si>
  <si>
    <t>Savings determined through billing analysis</t>
  </si>
  <si>
    <t>Project specific NTG (see Rationale)</t>
  </si>
  <si>
    <t>PY8 Evaluation - Part Self-Report</t>
  </si>
  <si>
    <t>All Measures</t>
  </si>
  <si>
    <t>All Projects</t>
  </si>
  <si>
    <t xml:space="preserve">Multifamily </t>
  </si>
  <si>
    <t>LEDs (In-Unit)</t>
  </si>
  <si>
    <t>Programmable Thermostat (In-Unit)</t>
  </si>
  <si>
    <t>Faucet Aerators (In-Unit)</t>
  </si>
  <si>
    <t>Showerheads (In-Unit)</t>
  </si>
  <si>
    <t>Combined Heat and Power (CHP)</t>
  </si>
  <si>
    <t>SEER 16+ CAC/HP (RB) [Ducted]</t>
  </si>
  <si>
    <t>SEER 16+ CAC/HP (ER) [Ducted]</t>
  </si>
  <si>
    <t>Core Custom</t>
  </si>
  <si>
    <t>New Construction Lighting</t>
  </si>
  <si>
    <t>Initiative</t>
  </si>
  <si>
    <t>Advanced Power Strips (In-Unit)</t>
  </si>
  <si>
    <t>Pipe Wrap (In-Unit)</t>
  </si>
  <si>
    <t>Retail Products</t>
  </si>
  <si>
    <t>Pool Pumps</t>
  </si>
  <si>
    <t xml:space="preserve">Common Area Lighting (LEDs) </t>
  </si>
  <si>
    <t>Streetlighting</t>
  </si>
  <si>
    <t xml:space="preserve">Public Housing </t>
  </si>
  <si>
    <t xml:space="preserve">Participants have no ability to implement without AIC assistance. </t>
  </si>
  <si>
    <t>Evaluation Team Recommendation (see rationale)</t>
  </si>
  <si>
    <t>Most recent AIC specific value that can reasonably be applied to this program</t>
  </si>
  <si>
    <t>Faucet Aerators - Kitchen</t>
  </si>
  <si>
    <t>Faucet Aerators - Bath</t>
  </si>
  <si>
    <t>NPSO</t>
  </si>
  <si>
    <t>SAG consensus on low income programs</t>
  </si>
  <si>
    <t>Most recent AIC specific MF direct install value available</t>
  </si>
  <si>
    <t>PY8 Evaluation - Part Self-Report for In-Unit Measures</t>
  </si>
  <si>
    <t>SAG consensus value on education kits</t>
  </si>
  <si>
    <t>PY9 Evaluation - Non-Part Self Report</t>
  </si>
  <si>
    <t>PY8 Evaluation of the Midstream Lighting Program - Part Self-Report</t>
  </si>
  <si>
    <t>All Non-Income Qualified</t>
  </si>
  <si>
    <t>Program</t>
  </si>
  <si>
    <t>Business</t>
  </si>
  <si>
    <t>Custom</t>
  </si>
  <si>
    <t>Retro-Commissioning</t>
  </si>
  <si>
    <t>Standard</t>
  </si>
  <si>
    <t>Direct Distribution of Efficient Products</t>
  </si>
  <si>
    <t>SAG consensus</t>
  </si>
  <si>
    <t>The evaluation team will determine project specific NTGRs upfront and these values will remain in place for the life of the project</t>
  </si>
  <si>
    <t>LEDs</t>
  </si>
  <si>
    <t>Tier 1 Advanced Power Strips</t>
  </si>
  <si>
    <t>SAG consensus on low income programs; this NTGR will be applied to APS delivered through retailers serving income eligible customers</t>
  </si>
  <si>
    <t>PY8 Evaluation - Part Self-Report; IL-TRM V7.0 guidance on free-ridership for aerator savings</t>
  </si>
  <si>
    <t>PY8 Evaluation - Part Self-Report; IL-TRM V7.0 guidance on free-ridership for showerhead savings</t>
  </si>
  <si>
    <t>Most recent AIC specific value available; IL-TRM V7.0 guidance</t>
  </si>
  <si>
    <t>2018 Evaluation - Part Self-Report &amp; NP Self-Report for NPSO</t>
  </si>
  <si>
    <t>PY7 Evaluation - Part Self-Report &amp; 2018 Evaluation - NP Self-Report for NPSO</t>
  </si>
  <si>
    <t>PY4 Evaluation - Part Self-Report &amp; 2018 Evaluation - NP Self-Report for NPSO</t>
  </si>
  <si>
    <t>PY8 Evaluation - Part Self-Report &amp; 2018 Evaluation - NP Self-Report for NPSO</t>
  </si>
  <si>
    <t>2018 Evaluation - Participant Self-Report</t>
  </si>
  <si>
    <t>Advanced Thermostats</t>
  </si>
  <si>
    <t>Utility-Owned Streetlighting</t>
  </si>
  <si>
    <t>Municipality-Owned Streetlighting</t>
  </si>
  <si>
    <t>Electric Recommended NTGRs</t>
  </si>
  <si>
    <t>Gas Recommended NTGRs</t>
  </si>
  <si>
    <t>2018 Evaluation - Part Self-Report</t>
  </si>
  <si>
    <t>Most recent AIC specific value</t>
  </si>
  <si>
    <t>Default value</t>
  </si>
  <si>
    <t>No AIC-specific research available</t>
  </si>
  <si>
    <t xml:space="preserve">AIC 2021 NTGR Recommendations </t>
  </si>
  <si>
    <t>Final Recommended 2020 Electric Value</t>
  </si>
  <si>
    <t>Recommended 2021 Electric Value</t>
  </si>
  <si>
    <t>Heat Pump Water Heaters</t>
  </si>
  <si>
    <t>CY2019 ComEd Recommendation for Heating &amp; Cooling Rebates</t>
  </si>
  <si>
    <t>SAG consensus value</t>
  </si>
  <si>
    <t>Clothes Washers</t>
  </si>
  <si>
    <t>Electric Clothes Dryers</t>
  </si>
  <si>
    <t>Air Purifiers</t>
  </si>
  <si>
    <t>Dehumidifiers</t>
  </si>
  <si>
    <t>Bathroom Vent Fans</t>
  </si>
  <si>
    <t>Water Dispensers</t>
  </si>
  <si>
    <t>2018 (FR) &amp; PY8 (SO) ComEd ES Rebate participant survey</t>
  </si>
  <si>
    <t>PY4 AIC Efficient Products participant survey</t>
  </si>
  <si>
    <t>Most recent Illinois-specific research available</t>
  </si>
  <si>
    <t>2020 Evaluation - Participant Self-Report</t>
  </si>
  <si>
    <t>Room Air Conditioner Recycling</t>
  </si>
  <si>
    <t>SAG-approved value for PY7 AIC Program</t>
  </si>
  <si>
    <t>Shower Restrictor Valve</t>
  </si>
  <si>
    <t>Air Sealing</t>
  </si>
  <si>
    <t>PY8 AIC Multifamily participant survey</t>
  </si>
  <si>
    <t>Default value in absence of available research</t>
  </si>
  <si>
    <t>Most recent AIC-specific research available</t>
  </si>
  <si>
    <t>Most recent AIC specific value available (Note: Consistent with IL-TRM V8.0 Sections 3.3.1, 4.5.4, and 5.5.6, if a mid-year adjustment is made to TRM measure characterizations for Specialty LEDs, the Illinois TAC and TRM Administrator will consider NTG assumptions and apply changes to this value if consensus is reached for all installs beginning 30 days after agreement is reached).</t>
  </si>
  <si>
    <t>2020 Evaluation - Participant and Trade Ally Self-Report</t>
  </si>
  <si>
    <t>2019 Evaluation - Part Self-Report</t>
  </si>
  <si>
    <t>Final Recommended 2020 Gas Value</t>
  </si>
  <si>
    <t>Recommended 2021 Gas Value</t>
  </si>
  <si>
    <t>LED Lighting</t>
  </si>
  <si>
    <t>SAG consensus on low income programs; this NTGR will be applied to LED lighting delivered delivered through retailers serving income-eligible customers</t>
  </si>
  <si>
    <t>SAG consensus on low income programs; this NTGR will be applied to air purifiers delivered through retailers serving income eligible customers</t>
  </si>
  <si>
    <t>SAG consensus on low income programs; this NTGR will be applied to dehumidifiers delivered through retailers serving income eligible customers</t>
  </si>
  <si>
    <t>SAG consensus on low income programs; this NTGR will be applied to pool pumps delivered to customers in low-income neighborhoods</t>
  </si>
  <si>
    <t>SAG consensus on low income programs; this NTGR will be applied to refrigerators delivered to customers in low-income neighborhoods</t>
  </si>
  <si>
    <t>SAG consensus on low income programs; this NTGR will be applied to freezers delivered to customers in low-income neighborhoods</t>
  </si>
  <si>
    <t>SAG consensus on low income programs; this NTGR will be applied to clothes washers delivered to customers in low-income neighborhoods</t>
  </si>
  <si>
    <t>SAG consensus on low income programs; this NTGR will be applied to clothes dryers delivered to customers in low-income neighborhoods</t>
  </si>
  <si>
    <t>SAG consensus on low income programs; this NTGR will be applied to vent fans delivered to customers in low-income neighborhoods</t>
  </si>
  <si>
    <t>SAG consensus on low income programs; this NTGR will be applied to water dispensers delivered to customers in low-income neighborhoods</t>
  </si>
  <si>
    <t>Small Business Refrigeration</t>
  </si>
  <si>
    <t>PY4 and PY6 Business Standard Evaluations</t>
  </si>
  <si>
    <t>Midstream HVAC</t>
  </si>
  <si>
    <t>Food Bank Community LED Distribution</t>
  </si>
  <si>
    <t>Small Business Building Envelope</t>
  </si>
  <si>
    <t>PY9 ComEd Research</t>
  </si>
  <si>
    <t>While recent AIC-specific values are available, the AIC initiative underwent a significant change in 2019 and expects to focus primarily on these project types moving forward. Due to very low participation in these channels for AIC historically, we do not have enough information to recommend an channel-specific NTGR using only AIC data, but also believe that there are likely very large differences between compressed air and non-compressed air RCx</t>
  </si>
  <si>
    <t>Compressed Air RCx and Industrial Refrigeration RCx</t>
  </si>
  <si>
    <t>Average of PY9 and 2019 AIC Part Self Report</t>
  </si>
  <si>
    <t>Average of recent AIC-specific research given small sample sizes</t>
  </si>
  <si>
    <t>Large Facilities RCx and RCx Lite</t>
  </si>
  <si>
    <t>Home Efficiency (non-IQ)</t>
  </si>
  <si>
    <t>Default value in absence of recent AIC-specific research.</t>
  </si>
  <si>
    <t>Xcel Energy Colorado Cooling Efficiency Product 2017 Evaluation</t>
  </si>
  <si>
    <t>No Illinois-specific evaluation research available</t>
  </si>
  <si>
    <t>Instant Incentives (Midstream) - Air Conditioners</t>
  </si>
  <si>
    <t>Instant Incentives (Midstream) - Advanced Thermostats</t>
  </si>
  <si>
    <t>Instant Incentives (Midstream) - Standard LED</t>
  </si>
  <si>
    <t>Instant Incentives (Midstream) - Linear LED</t>
  </si>
  <si>
    <t>Instant Incentives (Midstream) - Specialty LED</t>
  </si>
  <si>
    <t>Instant Incentives (Midstream) - Notched V-Belts</t>
  </si>
  <si>
    <t>Instant Incentives (Midstream) - Heat Pump Water Heaters</t>
  </si>
  <si>
    <t>Pool Pumps - Income Qualified</t>
  </si>
  <si>
    <t>Refrigerators - Income Qualified</t>
  </si>
  <si>
    <t>Freezers - Income Qualified</t>
  </si>
  <si>
    <t>Clothes Washers - Income Qualified</t>
  </si>
  <si>
    <t>Electric Clothes Dryers - Income Qualified</t>
  </si>
  <si>
    <t>Air Purifiers - Income Qualified</t>
  </si>
  <si>
    <t>LED Lighting - Income Qualified (Not including Big Box, DIY, or Warehouse)</t>
  </si>
  <si>
    <t>Dehumidifiers - Income Qualified</t>
  </si>
  <si>
    <t>Bathroom Vent Fans - Income Qualified</t>
  </si>
  <si>
    <t>Water Dispensers - Income Qualified</t>
  </si>
  <si>
    <t>Virtual Retro-Commissioning</t>
  </si>
  <si>
    <t>SAG consensus based on prior conversations for ComEd</t>
  </si>
  <si>
    <t>LEDs (Income Qualified)</t>
  </si>
  <si>
    <t>Air Conditioners and Heat Pumps</t>
  </si>
  <si>
    <t>PY9 Evaluation of HEA Program - Part Self-Report</t>
  </si>
  <si>
    <t>Most appropriate Illinois-specific value that can be reasonably applied to this program</t>
  </si>
  <si>
    <t>TBD</t>
  </si>
  <si>
    <t>2020 Part Self-Report research for FR and PSO forthcoming, 2018 Evaluation - NP Self-Report for NPSO</t>
  </si>
  <si>
    <t>Notes</t>
  </si>
  <si>
    <t>AIC review of results is ongoing; comments were provided to the evaluation team on 9/14. Discussion to resume in Meeting #4.</t>
  </si>
  <si>
    <t>TRM updates have been added since Meeting #2.</t>
  </si>
  <si>
    <t>SAG agreement that update should be delayed until 2020 AIC research is available; research expected by November 15.</t>
  </si>
  <si>
    <t>2019 Online Store Evaluation - Part Self Report</t>
  </si>
  <si>
    <t>Online Store Advanced Thermostats</t>
  </si>
  <si>
    <t>All Other Online Store Measures</t>
  </si>
  <si>
    <t>Follow-up items from SAG NTG Meeting #3</t>
  </si>
  <si>
    <t>Research still in progress; no longer expected to be delivered by close of September</t>
  </si>
  <si>
    <t>See discussion slide deck from NTG Meeting #4</t>
  </si>
  <si>
    <t>Follow-up items with updates from SAG NTG Meeting #3</t>
  </si>
  <si>
    <t>Refrigerators</t>
  </si>
  <si>
    <t>Freezers</t>
  </si>
  <si>
    <t>AIC has expressed concern with researched values related to effects from COVID-19 and the limited time available to review results before the NTG process. The evaluation team concurs with these concerns and recommends that this research be revisited next year; in addition, we will perform additional data collection for these measures.</t>
  </si>
  <si>
    <t>IQ - Smart Savers</t>
  </si>
  <si>
    <t>IQ - Single Family</t>
  </si>
  <si>
    <t>IQ - CAA</t>
  </si>
  <si>
    <t>IQ - Multifamily</t>
  </si>
  <si>
    <t>Tier 1 Advanced Power Strips - Income Qualified</t>
  </si>
  <si>
    <t>Advanced Thermostats - Income Qualified</t>
  </si>
  <si>
    <t>SAG consensus on low income programs; this NTGR will be applied to advanced thermostats delivered to customers in low-income neighborhoods</t>
  </si>
  <si>
    <t>Advanced Thermostats - Cooling</t>
  </si>
  <si>
    <t>Advanced Thermostats - Heating</t>
  </si>
  <si>
    <t>Core Program HVAC - Advanced Thermostats</t>
  </si>
  <si>
    <t>Air Sealing (when insulation is also installed)</t>
  </si>
  <si>
    <t>All Other Measures</t>
  </si>
  <si>
    <t>Revised Recommendations #5 - September 25, 2020</t>
  </si>
  <si>
    <t>See discussion slide deck from NTG Meeting #4 &amp; T-Stat &amp; ASI Tab</t>
  </si>
  <si>
    <t>Derivation of Recommended Thermostat and Air Sealing NTGRs for SAG Discussion</t>
  </si>
  <si>
    <t>This tab should not be interpreted to deem a future methodology but is provided to explain evaluation judgement used to arrive at recommended values</t>
  </si>
  <si>
    <t>Gas NTGRs</t>
  </si>
  <si>
    <t>Electric NTGRs</t>
  </si>
  <si>
    <t>Source of FR</t>
  </si>
  <si>
    <t>NTGRs are calculated as 1-(0.5*FR)+NPSO; PSO is incorporated in TRM estimate</t>
  </si>
  <si>
    <t>NTGR</t>
  </si>
  <si>
    <t>E PSO</t>
  </si>
  <si>
    <t>E NPSO</t>
  </si>
  <si>
    <t>G PSO</t>
  </si>
  <si>
    <t>G NPSO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</si>
</sst>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sz val="10"/>
      <color theme="1"/>
      <name val="Franklin Gothic Book"/>
      <family val="2"/>
    </font>
    <font>
      <i/>
      <sz val="10"/>
      <color theme="1"/>
      <name val="Franklin Gothic Book"/>
      <family val="2"/>
    </font>
    <font>
      <sz val="9"/>
      <color indexed="81"/>
      <name val="Tahoma"/>
      <family val="2"/>
    </font>
    <font>
      <b/>
      <sz val="9"/>
      <color indexed="81"/>
      <name val="Tahoma"/>
      <family val="2"/>
    </font>
    <font>
      <sz val="10"/>
      <name val="Franklin Gothic Book"/>
      <family val="2"/>
    </font>
    <font>
      <sz val="10"/>
      <color theme="1"/>
      <name val="Franklin Gothic Medium"/>
      <family val="2"/>
    </font>
  </fonts>
  <fills count="7">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C000"/>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2" fillId="0" borderId="0" xfId="0" applyFont="1" applyFill="1" applyAlignment="1">
      <alignment horizontal="center" vertical="center" wrapText="1"/>
    </xf>
    <xf numFmtId="0" fontId="2" fillId="0" borderId="0" xfId="0" applyFont="1" applyFill="1" applyBorder="1" applyAlignment="1">
      <alignment vertical="center"/>
    </xf>
    <xf numFmtId="0" fontId="7" fillId="0" borderId="0" xfId="0" applyFont="1" applyAlignment="1">
      <alignment vertical="center"/>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20" fontId="2" fillId="0" borderId="0" xfId="0" applyNumberFormat="1" applyFont="1" applyAlignment="1">
      <alignment horizontal="center" vertical="center"/>
    </xf>
    <xf numFmtId="0" fontId="2" fillId="0" borderId="0" xfId="0" applyFont="1" applyAlignment="1">
      <alignment horizontal="center" vertical="center"/>
    </xf>
    <xf numFmtId="164" fontId="2" fillId="0" borderId="1" xfId="1" applyNumberFormat="1" applyFont="1" applyFill="1" applyBorder="1" applyAlignment="1">
      <alignment horizontal="center" vertical="center"/>
    </xf>
    <xf numFmtId="164" fontId="6" fillId="0" borderId="1" xfId="1" applyNumberFormat="1" applyFont="1" applyFill="1" applyBorder="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vertical="center"/>
    </xf>
    <xf numFmtId="0" fontId="7" fillId="2"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1" applyNumberFormat="1" applyFont="1" applyFill="1" applyBorder="1" applyAlignment="1">
      <alignment horizontal="left" vertical="center"/>
    </xf>
    <xf numFmtId="20" fontId="2" fillId="0" borderId="0" xfId="0" applyNumberFormat="1" applyFont="1" applyAlignment="1">
      <alignment vertical="center"/>
    </xf>
    <xf numFmtId="0" fontId="6"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1" xfId="0" applyFont="1" applyBorder="1" applyAlignment="1">
      <alignment vertical="center"/>
    </xf>
    <xf numFmtId="0" fontId="6" fillId="0" borderId="1" xfId="0" applyFont="1" applyBorder="1" applyAlignment="1">
      <alignment vertical="center"/>
    </xf>
    <xf numFmtId="164" fontId="2" fillId="5" borderId="1" xfId="1" applyNumberFormat="1" applyFont="1" applyFill="1" applyBorder="1" applyAlignment="1">
      <alignment horizontal="center" vertical="center"/>
    </xf>
    <xf numFmtId="0" fontId="2" fillId="5" borderId="1" xfId="0" applyFont="1" applyFill="1" applyBorder="1" applyAlignment="1">
      <alignment vertical="center"/>
    </xf>
    <xf numFmtId="164" fontId="2" fillId="5" borderId="1" xfId="1" applyNumberFormat="1" applyFont="1" applyFill="1" applyBorder="1" applyAlignment="1">
      <alignment horizontal="left" vertical="center"/>
    </xf>
    <xf numFmtId="0" fontId="3" fillId="5" borderId="0" xfId="0" applyFont="1" applyFill="1" applyAlignment="1">
      <alignment vertical="center"/>
    </xf>
    <xf numFmtId="20" fontId="2" fillId="5" borderId="0" xfId="0" applyNumberFormat="1" applyFont="1" applyFill="1" applyAlignment="1">
      <alignment vertical="center"/>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0" xfId="0" applyFont="1" applyFill="1" applyAlignment="1">
      <alignment vertical="center"/>
    </xf>
    <xf numFmtId="164" fontId="2" fillId="0" borderId="1" xfId="1" applyNumberFormat="1" applyFont="1" applyFill="1" applyBorder="1" applyAlignment="1">
      <alignment horizontal="center" vertical="center"/>
    </xf>
    <xf numFmtId="0" fontId="2" fillId="0" borderId="1" xfId="0" applyFont="1" applyBorder="1" applyAlignment="1">
      <alignment vertical="center"/>
    </xf>
    <xf numFmtId="0" fontId="3" fillId="6" borderId="0" xfId="0" applyFont="1" applyFill="1" applyAlignment="1">
      <alignment vertical="center"/>
    </xf>
    <xf numFmtId="20" fontId="2" fillId="6" borderId="0" xfId="0" applyNumberFormat="1" applyFont="1" applyFill="1" applyAlignment="1">
      <alignment vertical="center"/>
    </xf>
    <xf numFmtId="0" fontId="2" fillId="6" borderId="1" xfId="0" applyFont="1" applyFill="1" applyBorder="1" applyAlignment="1">
      <alignment vertical="center"/>
    </xf>
    <xf numFmtId="164" fontId="2" fillId="6" borderId="1" xfId="1" applyNumberFormat="1" applyFont="1" applyFill="1" applyBorder="1" applyAlignment="1">
      <alignment horizontal="left" vertical="center"/>
    </xf>
    <xf numFmtId="164" fontId="2" fillId="6" borderId="1" xfId="1" applyNumberFormat="1" applyFont="1" applyFill="1" applyBorder="1" applyAlignment="1">
      <alignment horizontal="center" vertical="center"/>
    </xf>
    <xf numFmtId="0" fontId="7" fillId="4"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92D050"/>
      <color rgb="FFC6E0B4"/>
      <color rgb="FFFFFFC5"/>
      <color rgb="FFDDEBF7"/>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calcChain" Target="calcChain.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DC\Projects\LIPA\Optimal%20Energy%20Documentation\PST%20v2.05.05%20ELI%20Block%208%2001-22-08%20Res%20budget%20corrected%20-CONFIDENTIAL\PST%20v2.05.05%20ELI%20Block%208%2001-22-08%20Res%20budget%20corrected%20-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COTTR~1\AppData\Local\Temp\TRC%20Analysis%2012.6.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coughlin\Downloads\BenCost%20for%20LIPA%20Too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csynhors\LOCALS~1\Temp\notes6030C8\CHY0405%2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heyenne%20Light,%20Fuel%20&amp;%20Power\Rate%20Case\2005%20Rate%20Case\Models\Final%20Settled%20Ra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lients\RG&amp;E\bencost\RG&amp;E.combined%20bencos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ecoughlin\Application%20Data\Microsoft\Excel\2012%20Empire%20MEEIA%20Program%20Benco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2010%20ELI%20Portfolio%20Preliminary%20BC%20Analysis.AE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nsulting\Projects%20&amp;%20Utility%20Info\Active\NY\LIPA\ELI\2008%20scenarios\Blocks%205-8%20as%20submitted\PST%20v2.05.05a%20ELI%20Block%207%2001-14-08%20-submi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pvelcenbach\AppData\Local\Microsoft\Windows\Temporary%20Internet%20Files\Content.Outlook\TKNIWZLU\LIPA%20Cool%20Homes%20Equipment%20Savings%20Calculations%203%2031%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s\Black%20Hills%20Power,%20Inc\Rate%20Case\2009%20-%20BHP%20-%20SD\Cost%20of%20Service%20Models\Master%20Rate%20Filing%20Statement-July%2008%20-%20June%2009-Settlement%20with%20Sta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coughlin\AppData\Local\Microsoft\Windows\Temporary%20Internet%20Files\Content.Outlook\E96JJ0G2\LIPA%20Direct%20Install%20-%20Commercial%20AC%20Early%20Retirement%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B12">
            <v>1.0185</v>
          </cell>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5">
          <cell r="B5">
            <v>1.0669999999999999</v>
          </cell>
        </row>
        <row r="6">
          <cell r="B6">
            <v>1.0780000000000001</v>
          </cell>
        </row>
        <row r="7">
          <cell r="B7">
            <v>1.071</v>
          </cell>
        </row>
        <row r="8">
          <cell r="B8">
            <v>1.0044603000000001</v>
          </cell>
        </row>
      </sheetData>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0">
          <cell r="C10">
            <v>2.3E-2</v>
          </cell>
        </row>
        <row r="12">
          <cell r="B12">
            <v>0</v>
          </cell>
        </row>
        <row r="13">
          <cell r="C13">
            <v>2.5000000000000001E-2</v>
          </cell>
        </row>
        <row r="15">
          <cell r="B15">
            <v>5.6430000000000001E-2</v>
          </cell>
        </row>
        <row r="16">
          <cell r="B16">
            <v>5.6430000000000001E-2</v>
          </cell>
        </row>
        <row r="17">
          <cell r="B17">
            <v>5.6430000000000001E-2</v>
          </cell>
        </row>
        <row r="18">
          <cell r="B18">
            <v>2010</v>
          </cell>
        </row>
        <row r="19">
          <cell r="B19">
            <v>2011</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persons/person.xml><?xml version="1.0" encoding="utf-8"?>
<personList xmlns="http://schemas.microsoft.com/office/spreadsheetml/2018/threadedcomments" xmlns:x="http://schemas.openxmlformats.org/spreadsheetml/2006/main">
  <person displayName="Zachary Ross" id="{BEE44949-407B-45BC-AC08-BB7572075394}" userId="S::Zross@opiniondynamics.com::5bc26c3a-381a-4f08-b1c4-5d36dd6451e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0" dT="2020-09-25T13:21:32.51" personId="{BEE44949-407B-45BC-AC08-BB7572075394}" id="{D144D7E7-6086-41CE-BF87-65751D244139}">
    <text>Implied FR from Policy Manual default value</text>
  </threadedComment>
  <threadedComment ref="J10" dT="2020-09-25T13:21:32.51" personId="{BEE44949-407B-45BC-AC08-BB7572075394}" id="{096532FF-FAB2-434F-84FC-8E46B9CAC670}">
    <text>Implied FR from Policy Manual default value</text>
  </threadedComment>
  <threadedComment ref="E11" dT="2020-09-25T13:21:32.51" personId="{BEE44949-407B-45BC-AC08-BB7572075394}" id="{D6E41233-0EE1-4CCC-A70C-54332F0522AD}">
    <text>Implied FR from Policy Manual default value</text>
  </threadedComment>
  <threadedComment ref="J11" dT="2020-09-25T13:21:32.51" personId="{BEE44949-407B-45BC-AC08-BB7572075394}" id="{C0D4E2E3-FF8D-4CC3-881A-79588762C551}">
    <text>Implied FR from Policy Manual default value</text>
  </threadedComment>
  <threadedComment ref="E12" dT="2020-09-25T13:21:32.51" personId="{BEE44949-407B-45BC-AC08-BB7572075394}" id="{1934F9CD-2C2B-431C-9211-EDD2A249052D}">
    <text>Implied FR from Policy Manual default value</text>
  </threadedComment>
  <threadedComment ref="J12" dT="2020-09-25T13:21:32.51" personId="{BEE44949-407B-45BC-AC08-BB7572075394}" id="{D908D998-BBB3-4A2E-964E-6823885D0A36}">
    <text>Implied FR from Policy Manual default value</text>
  </threadedComment>
  <threadedComment ref="E13" dT="2020-09-25T13:21:32.51" personId="{BEE44949-407B-45BC-AC08-BB7572075394}" id="{79866BB2-36E3-47F8-983C-B06692B073AB}">
    <text>Implied FR from Policy Manual default value</text>
  </threadedComment>
  <threadedComment ref="J13" dT="2020-09-25T13:21:32.51" personId="{BEE44949-407B-45BC-AC08-BB7572075394}" id="{2AF31C24-6EF4-4C81-BCA6-353144FC004E}">
    <text>Implied FR from Policy Manual default value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9"/>
  <sheetViews>
    <sheetView tabSelected="1" zoomScale="80" zoomScaleNormal="80" workbookViewId="0">
      <pane xSplit="3" ySplit="7" topLeftCell="D8" activePane="bottomRight" state="frozen"/>
      <selection pane="topRight" activeCell="D1" sqref="D1"/>
      <selection pane="bottomLeft" activeCell="A7" sqref="A7"/>
      <selection pane="bottomRight" activeCell="E93" sqref="E93"/>
    </sheetView>
  </sheetViews>
  <sheetFormatPr defaultColWidth="9.1796875" defaultRowHeight="13.5" x14ac:dyDescent="0.35"/>
  <cols>
    <col min="1" max="1" width="11.54296875" style="1" customWidth="1"/>
    <col min="2" max="2" width="29.26953125" style="1" customWidth="1"/>
    <col min="3" max="3" width="42.81640625" style="1" customWidth="1"/>
    <col min="4" max="4" width="18.7265625" style="1" bestFit="1" customWidth="1"/>
    <col min="5" max="5" width="18.7265625" style="10" bestFit="1" customWidth="1"/>
    <col min="6" max="6" width="10.81640625" style="10" bestFit="1" customWidth="1"/>
    <col min="7" max="7" width="12.81640625" style="10" bestFit="1" customWidth="1"/>
    <col min="8" max="8" width="13.54296875" style="10" bestFit="1" customWidth="1"/>
    <col min="9" max="9" width="48.7265625" style="1" customWidth="1"/>
    <col min="10" max="10" width="22.26953125" style="1" bestFit="1" customWidth="1"/>
    <col min="11" max="11" width="23" style="10" bestFit="1" customWidth="1"/>
    <col min="12" max="12" width="11" style="10" bestFit="1" customWidth="1"/>
    <col min="13" max="13" width="15.26953125" style="10" bestFit="1" customWidth="1"/>
    <col min="14" max="14" width="19.26953125" style="10" bestFit="1" customWidth="1"/>
    <col min="15" max="15" width="48.7265625" style="1" customWidth="1"/>
    <col min="16" max="16" width="255.7265625" style="1" bestFit="1" customWidth="1"/>
    <col min="17" max="17" width="113" style="1" bestFit="1" customWidth="1"/>
    <col min="18" max="16384" width="9.1796875" style="2"/>
  </cols>
  <sheetData>
    <row r="1" spans="1:17" x14ac:dyDescent="0.35">
      <c r="A1" s="6" t="s">
        <v>95</v>
      </c>
      <c r="C1" s="18"/>
      <c r="D1" s="18"/>
      <c r="E1" s="9"/>
      <c r="J1" s="18"/>
    </row>
    <row r="2" spans="1:17" x14ac:dyDescent="0.35">
      <c r="A2" s="3" t="s">
        <v>200</v>
      </c>
      <c r="C2" s="18"/>
      <c r="D2" s="18"/>
      <c r="E2" s="9"/>
      <c r="J2" s="18"/>
    </row>
    <row r="3" spans="1:17" s="1" customFormat="1" x14ac:dyDescent="0.35">
      <c r="A3" s="26" t="s">
        <v>181</v>
      </c>
      <c r="B3" s="26"/>
      <c r="C3" s="27"/>
      <c r="D3" s="27"/>
      <c r="E3" s="9"/>
      <c r="F3" s="10"/>
      <c r="G3" s="10"/>
      <c r="H3" s="10"/>
      <c r="K3" s="10"/>
      <c r="L3" s="10"/>
      <c r="M3" s="10"/>
      <c r="N3" s="10"/>
    </row>
    <row r="4" spans="1:17" s="1" customFormat="1" x14ac:dyDescent="0.35">
      <c r="A4" s="33" t="s">
        <v>184</v>
      </c>
      <c r="B4" s="33"/>
      <c r="C4" s="34"/>
      <c r="D4" s="34"/>
      <c r="E4" s="9"/>
      <c r="F4" s="10"/>
      <c r="G4" s="10"/>
      <c r="H4" s="10"/>
      <c r="K4" s="10"/>
      <c r="L4" s="10"/>
      <c r="M4" s="10"/>
      <c r="N4" s="10"/>
    </row>
    <row r="5" spans="1:17" s="10" customFormat="1" x14ac:dyDescent="0.35"/>
    <row r="6" spans="1:17" x14ac:dyDescent="0.35">
      <c r="C6" s="13"/>
      <c r="D6" s="13"/>
      <c r="E6" s="38" t="s">
        <v>89</v>
      </c>
      <c r="F6" s="38"/>
      <c r="G6" s="38"/>
      <c r="H6" s="38"/>
      <c r="I6" s="38"/>
      <c r="J6" s="13"/>
      <c r="K6" s="39" t="s">
        <v>90</v>
      </c>
      <c r="L6" s="39"/>
      <c r="M6" s="39"/>
      <c r="N6" s="39"/>
      <c r="O6" s="40"/>
    </row>
    <row r="7" spans="1:17" s="4" customFormat="1" ht="27" x14ac:dyDescent="0.35">
      <c r="A7" s="15" t="s">
        <v>67</v>
      </c>
      <c r="B7" s="15" t="s">
        <v>46</v>
      </c>
      <c r="C7" s="15" t="s">
        <v>20</v>
      </c>
      <c r="D7" s="15" t="s">
        <v>96</v>
      </c>
      <c r="E7" s="7" t="s">
        <v>97</v>
      </c>
      <c r="F7" s="7" t="s">
        <v>7</v>
      </c>
      <c r="G7" s="7" t="s">
        <v>8</v>
      </c>
      <c r="H7" s="7" t="s">
        <v>9</v>
      </c>
      <c r="I7" s="7" t="s">
        <v>21</v>
      </c>
      <c r="J7" s="15" t="s">
        <v>121</v>
      </c>
      <c r="K7" s="8" t="s">
        <v>122</v>
      </c>
      <c r="L7" s="8" t="s">
        <v>10</v>
      </c>
      <c r="M7" s="8" t="s">
        <v>11</v>
      </c>
      <c r="N7" s="8" t="s">
        <v>12</v>
      </c>
      <c r="O7" s="8" t="s">
        <v>22</v>
      </c>
      <c r="P7" s="15" t="s">
        <v>3</v>
      </c>
      <c r="Q7" s="15" t="s">
        <v>174</v>
      </c>
    </row>
    <row r="8" spans="1:17" s="30" customFormat="1" x14ac:dyDescent="0.35">
      <c r="A8" s="24" t="s">
        <v>68</v>
      </c>
      <c r="B8" s="24" t="s">
        <v>71</v>
      </c>
      <c r="C8" s="24" t="s">
        <v>24</v>
      </c>
      <c r="D8" s="23">
        <v>0.83920000000000006</v>
      </c>
      <c r="E8" s="23">
        <f>1-F8+G8+H8</f>
        <v>0.83920000000000006</v>
      </c>
      <c r="F8" s="23">
        <v>0.17399999999999999</v>
      </c>
      <c r="G8" s="23">
        <v>1.2999999999999999E-2</v>
      </c>
      <c r="H8" s="23">
        <v>2.0000000000000001E-4</v>
      </c>
      <c r="I8" s="24" t="s">
        <v>81</v>
      </c>
      <c r="J8" s="23" t="s">
        <v>0</v>
      </c>
      <c r="K8" s="23" t="s">
        <v>0</v>
      </c>
      <c r="L8" s="23" t="s">
        <v>0</v>
      </c>
      <c r="M8" s="23" t="s">
        <v>0</v>
      </c>
      <c r="N8" s="23" t="s">
        <v>0</v>
      </c>
      <c r="O8" s="24" t="s">
        <v>0</v>
      </c>
      <c r="P8" s="24" t="s">
        <v>17</v>
      </c>
      <c r="Q8" s="24" t="s">
        <v>182</v>
      </c>
    </row>
    <row r="9" spans="1:17" s="30" customFormat="1" x14ac:dyDescent="0.35">
      <c r="A9" s="24" t="s">
        <v>68</v>
      </c>
      <c r="B9" s="24" t="s">
        <v>71</v>
      </c>
      <c r="C9" s="24" t="s">
        <v>25</v>
      </c>
      <c r="D9" s="23">
        <v>0.68320000000000003</v>
      </c>
      <c r="E9" s="23">
        <f t="shared" ref="E9:E36" si="0">1-F9+G9+H9</f>
        <v>0.68320000000000003</v>
      </c>
      <c r="F9" s="23">
        <v>0.317</v>
      </c>
      <c r="G9" s="23">
        <v>0</v>
      </c>
      <c r="H9" s="23">
        <v>2.0000000000000001E-4</v>
      </c>
      <c r="I9" s="24" t="s">
        <v>81</v>
      </c>
      <c r="J9" s="23">
        <v>0.42599999999999999</v>
      </c>
      <c r="K9" s="23">
        <v>0.42599999999999999</v>
      </c>
      <c r="L9" s="23">
        <v>0.57399999999999995</v>
      </c>
      <c r="M9" s="23">
        <v>0</v>
      </c>
      <c r="N9" s="23">
        <v>0</v>
      </c>
      <c r="O9" s="24" t="s">
        <v>81</v>
      </c>
      <c r="P9" s="24" t="s">
        <v>17</v>
      </c>
      <c r="Q9" s="24" t="s">
        <v>182</v>
      </c>
    </row>
    <row r="10" spans="1:17" s="30" customFormat="1" x14ac:dyDescent="0.35">
      <c r="A10" s="35" t="s">
        <v>68</v>
      </c>
      <c r="B10" s="36" t="s">
        <v>71</v>
      </c>
      <c r="C10" s="36" t="s">
        <v>197</v>
      </c>
      <c r="D10" s="37">
        <v>0.68320000000000003</v>
      </c>
      <c r="E10" s="37">
        <v>0.8417</v>
      </c>
      <c r="F10" s="37" t="s">
        <v>0</v>
      </c>
      <c r="G10" s="37" t="s">
        <v>0</v>
      </c>
      <c r="H10" s="37" t="s">
        <v>0</v>
      </c>
      <c r="I10" s="36" t="s">
        <v>55</v>
      </c>
      <c r="J10" s="37">
        <v>0.42599999999999999</v>
      </c>
      <c r="K10" s="37">
        <v>0.71300000000000008</v>
      </c>
      <c r="L10" s="37" t="s">
        <v>0</v>
      </c>
      <c r="M10" s="37" t="s">
        <v>0</v>
      </c>
      <c r="N10" s="37" t="s">
        <v>0</v>
      </c>
      <c r="O10" s="36" t="s">
        <v>55</v>
      </c>
      <c r="P10" s="36" t="s">
        <v>201</v>
      </c>
      <c r="Q10" s="36"/>
    </row>
    <row r="11" spans="1:17" s="30" customFormat="1" x14ac:dyDescent="0.35">
      <c r="A11" s="24" t="s">
        <v>68</v>
      </c>
      <c r="B11" s="24" t="s">
        <v>71</v>
      </c>
      <c r="C11" s="24" t="s">
        <v>26</v>
      </c>
      <c r="D11" s="23">
        <v>0.84919999999999995</v>
      </c>
      <c r="E11" s="23">
        <f t="shared" si="0"/>
        <v>0.84919999999999995</v>
      </c>
      <c r="F11" s="23">
        <v>0.151</v>
      </c>
      <c r="G11" s="23">
        <v>0</v>
      </c>
      <c r="H11" s="23">
        <v>2.0000000000000001E-4</v>
      </c>
      <c r="I11" s="24" t="s">
        <v>81</v>
      </c>
      <c r="J11" s="23" t="s">
        <v>0</v>
      </c>
      <c r="K11" s="23" t="s">
        <v>0</v>
      </c>
      <c r="L11" s="23" t="s">
        <v>0</v>
      </c>
      <c r="M11" s="23" t="s">
        <v>0</v>
      </c>
      <c r="N11" s="23" t="s">
        <v>0</v>
      </c>
      <c r="O11" s="24" t="s">
        <v>0</v>
      </c>
      <c r="P11" s="24" t="s">
        <v>17</v>
      </c>
      <c r="Q11" s="24" t="s">
        <v>182</v>
      </c>
    </row>
    <row r="12" spans="1:17" s="30" customFormat="1" x14ac:dyDescent="0.35">
      <c r="A12" s="24" t="s">
        <v>68</v>
      </c>
      <c r="B12" s="24" t="s">
        <v>71</v>
      </c>
      <c r="C12" s="24" t="s">
        <v>27</v>
      </c>
      <c r="D12" s="23">
        <v>0.84919999999999995</v>
      </c>
      <c r="E12" s="23">
        <f t="shared" si="0"/>
        <v>0.84919999999999995</v>
      </c>
      <c r="F12" s="23">
        <v>0.152</v>
      </c>
      <c r="G12" s="23">
        <v>1E-3</v>
      </c>
      <c r="H12" s="23">
        <v>2.0000000000000001E-4</v>
      </c>
      <c r="I12" s="24" t="s">
        <v>82</v>
      </c>
      <c r="J12" s="23">
        <v>0.67500000000000004</v>
      </c>
      <c r="K12" s="23">
        <f>1-L12+M12+N12</f>
        <v>0.67500000000000004</v>
      </c>
      <c r="L12" s="23">
        <v>0.32500000000000001</v>
      </c>
      <c r="M12" s="23">
        <v>0</v>
      </c>
      <c r="N12" s="23">
        <v>0</v>
      </c>
      <c r="O12" s="24" t="s">
        <v>82</v>
      </c>
      <c r="P12" s="24" t="s">
        <v>17</v>
      </c>
      <c r="Q12" s="24" t="s">
        <v>182</v>
      </c>
    </row>
    <row r="13" spans="1:17" s="30" customFormat="1" x14ac:dyDescent="0.35">
      <c r="A13" s="24" t="s">
        <v>68</v>
      </c>
      <c r="B13" s="24" t="s">
        <v>71</v>
      </c>
      <c r="C13" s="24" t="s">
        <v>28</v>
      </c>
      <c r="D13" s="23" t="s">
        <v>0</v>
      </c>
      <c r="E13" s="23" t="s">
        <v>0</v>
      </c>
      <c r="F13" s="23" t="s">
        <v>0</v>
      </c>
      <c r="G13" s="23" t="s">
        <v>0</v>
      </c>
      <c r="H13" s="23" t="s">
        <v>0</v>
      </c>
      <c r="I13" s="24" t="s">
        <v>82</v>
      </c>
      <c r="J13" s="23">
        <v>0.60799999999999998</v>
      </c>
      <c r="K13" s="23">
        <f>1-L13+M13+N13</f>
        <v>0.60799999999999998</v>
      </c>
      <c r="L13" s="23">
        <v>0.39200000000000002</v>
      </c>
      <c r="M13" s="23">
        <v>0</v>
      </c>
      <c r="N13" s="23">
        <v>0</v>
      </c>
      <c r="O13" s="24" t="s">
        <v>82</v>
      </c>
      <c r="P13" s="24" t="s">
        <v>17</v>
      </c>
      <c r="Q13" s="24" t="s">
        <v>182</v>
      </c>
    </row>
    <row r="14" spans="1:17" s="30" customFormat="1" x14ac:dyDescent="0.35">
      <c r="A14" s="24" t="s">
        <v>68</v>
      </c>
      <c r="B14" s="24" t="s">
        <v>71</v>
      </c>
      <c r="C14" s="24" t="s">
        <v>29</v>
      </c>
      <c r="D14" s="23">
        <v>0.83319999999999994</v>
      </c>
      <c r="E14" s="23">
        <f t="shared" si="0"/>
        <v>0.83319999999999994</v>
      </c>
      <c r="F14" s="23">
        <v>0.16800000000000001</v>
      </c>
      <c r="G14" s="23">
        <v>1E-3</v>
      </c>
      <c r="H14" s="23">
        <v>2.0000000000000001E-4</v>
      </c>
      <c r="I14" s="24" t="s">
        <v>82</v>
      </c>
      <c r="J14" s="23" t="s">
        <v>0</v>
      </c>
      <c r="K14" s="23" t="s">
        <v>0</v>
      </c>
      <c r="L14" s="23" t="s">
        <v>0</v>
      </c>
      <c r="M14" s="23" t="s">
        <v>0</v>
      </c>
      <c r="N14" s="23" t="s">
        <v>0</v>
      </c>
      <c r="O14" s="24" t="s">
        <v>0</v>
      </c>
      <c r="P14" s="24" t="s">
        <v>17</v>
      </c>
      <c r="Q14" s="24" t="s">
        <v>182</v>
      </c>
    </row>
    <row r="15" spans="1:17" s="30" customFormat="1" x14ac:dyDescent="0.35">
      <c r="A15" s="24" t="s">
        <v>68</v>
      </c>
      <c r="B15" s="24" t="s">
        <v>71</v>
      </c>
      <c r="C15" s="24" t="s">
        <v>16</v>
      </c>
      <c r="D15" s="23">
        <v>0.92019999999999991</v>
      </c>
      <c r="E15" s="23">
        <f t="shared" si="0"/>
        <v>0.92019999999999991</v>
      </c>
      <c r="F15" s="23">
        <v>0.17</v>
      </c>
      <c r="G15" s="23">
        <v>0.09</v>
      </c>
      <c r="H15" s="23">
        <v>2.0000000000000001E-4</v>
      </c>
      <c r="I15" s="24" t="s">
        <v>83</v>
      </c>
      <c r="J15" s="23">
        <v>0.89</v>
      </c>
      <c r="K15" s="23">
        <f>1-L15+M15+N15</f>
        <v>0.89</v>
      </c>
      <c r="L15" s="23">
        <v>0.21</v>
      </c>
      <c r="M15" s="23">
        <v>0.1</v>
      </c>
      <c r="N15" s="23">
        <v>0</v>
      </c>
      <c r="O15" s="24" t="s">
        <v>83</v>
      </c>
      <c r="P15" s="24" t="s">
        <v>17</v>
      </c>
      <c r="Q15" s="24" t="s">
        <v>182</v>
      </c>
    </row>
    <row r="16" spans="1:17" s="30" customFormat="1" x14ac:dyDescent="0.35">
      <c r="A16" s="24" t="s">
        <v>68</v>
      </c>
      <c r="B16" s="24" t="s">
        <v>71</v>
      </c>
      <c r="C16" s="24" t="s">
        <v>5</v>
      </c>
      <c r="D16" s="23">
        <v>0.90820000000000001</v>
      </c>
      <c r="E16" s="23">
        <f t="shared" si="0"/>
        <v>0.90820000000000001</v>
      </c>
      <c r="F16" s="23">
        <v>9.4E-2</v>
      </c>
      <c r="G16" s="23">
        <v>2E-3</v>
      </c>
      <c r="H16" s="23">
        <v>2.0000000000000001E-4</v>
      </c>
      <c r="I16" s="24" t="s">
        <v>81</v>
      </c>
      <c r="J16" s="23">
        <v>0.90800000000000003</v>
      </c>
      <c r="K16" s="23">
        <f>1-L16+M16+N16</f>
        <v>0.90800000000000003</v>
      </c>
      <c r="L16" s="23">
        <v>9.4E-2</v>
      </c>
      <c r="M16" s="23">
        <v>2E-3</v>
      </c>
      <c r="N16" s="23">
        <v>0</v>
      </c>
      <c r="O16" s="24" t="s">
        <v>81</v>
      </c>
      <c r="P16" s="24" t="s">
        <v>17</v>
      </c>
      <c r="Q16" s="24" t="s">
        <v>182</v>
      </c>
    </row>
    <row r="17" spans="1:17" s="30" customFormat="1" x14ac:dyDescent="0.35">
      <c r="A17" s="24" t="s">
        <v>68</v>
      </c>
      <c r="B17" s="24" t="s">
        <v>71</v>
      </c>
      <c r="C17" s="24" t="s">
        <v>138</v>
      </c>
      <c r="D17" s="23" t="s">
        <v>0</v>
      </c>
      <c r="E17" s="23">
        <v>0.90820000000000001</v>
      </c>
      <c r="F17" s="23">
        <v>9.4E-2</v>
      </c>
      <c r="G17" s="23">
        <v>2E-3</v>
      </c>
      <c r="H17" s="23">
        <v>2.0000000000000001E-4</v>
      </c>
      <c r="I17" s="24" t="s">
        <v>81</v>
      </c>
      <c r="J17" s="23" t="s">
        <v>0</v>
      </c>
      <c r="K17" s="23">
        <v>0.90800000000000003</v>
      </c>
      <c r="L17" s="23">
        <v>9.4E-2</v>
      </c>
      <c r="M17" s="23">
        <v>2E-3</v>
      </c>
      <c r="N17" s="23">
        <v>0</v>
      </c>
      <c r="O17" s="24" t="s">
        <v>81</v>
      </c>
      <c r="P17" s="24" t="s">
        <v>17</v>
      </c>
      <c r="Q17" s="24"/>
    </row>
    <row r="18" spans="1:17" s="30" customFormat="1" x14ac:dyDescent="0.35">
      <c r="A18" s="24" t="s">
        <v>68</v>
      </c>
      <c r="B18" s="24" t="s">
        <v>71</v>
      </c>
      <c r="C18" s="24" t="s">
        <v>134</v>
      </c>
      <c r="D18" s="23" t="s">
        <v>0</v>
      </c>
      <c r="E18" s="23">
        <v>0.86</v>
      </c>
      <c r="F18" s="23">
        <v>0.14000000000000001</v>
      </c>
      <c r="G18" s="23">
        <v>0</v>
      </c>
      <c r="H18" s="23">
        <v>0</v>
      </c>
      <c r="I18" s="24" t="s">
        <v>135</v>
      </c>
      <c r="J18" s="23" t="s">
        <v>0</v>
      </c>
      <c r="K18" s="23" t="s">
        <v>0</v>
      </c>
      <c r="L18" s="23" t="s">
        <v>0</v>
      </c>
      <c r="M18" s="23" t="s">
        <v>0</v>
      </c>
      <c r="N18" s="23" t="s">
        <v>0</v>
      </c>
      <c r="O18" s="24" t="s">
        <v>0</v>
      </c>
      <c r="P18" s="24" t="s">
        <v>17</v>
      </c>
      <c r="Q18" s="24"/>
    </row>
    <row r="19" spans="1:17" s="30" customFormat="1" x14ac:dyDescent="0.35">
      <c r="A19" s="14" t="s">
        <v>68</v>
      </c>
      <c r="B19" s="14" t="s">
        <v>71</v>
      </c>
      <c r="C19" s="14" t="s">
        <v>152</v>
      </c>
      <c r="D19" s="31">
        <v>0.91620000000000001</v>
      </c>
      <c r="E19" s="31" t="s">
        <v>172</v>
      </c>
      <c r="F19" s="31" t="s">
        <v>172</v>
      </c>
      <c r="G19" s="31" t="s">
        <v>172</v>
      </c>
      <c r="H19" s="31">
        <v>2.0000000000000001E-4</v>
      </c>
      <c r="I19" s="14" t="s">
        <v>173</v>
      </c>
      <c r="J19" s="31" t="s">
        <v>0</v>
      </c>
      <c r="K19" s="31" t="s">
        <v>0</v>
      </c>
      <c r="L19" s="31" t="s">
        <v>0</v>
      </c>
      <c r="M19" s="31" t="s">
        <v>0</v>
      </c>
      <c r="N19" s="31" t="s">
        <v>0</v>
      </c>
      <c r="O19" s="14" t="s">
        <v>0</v>
      </c>
      <c r="P19" s="14"/>
      <c r="Q19" s="14" t="s">
        <v>177</v>
      </c>
    </row>
    <row r="20" spans="1:17" s="30" customFormat="1" x14ac:dyDescent="0.35">
      <c r="A20" s="14" t="s">
        <v>68</v>
      </c>
      <c r="B20" s="14" t="s">
        <v>71</v>
      </c>
      <c r="C20" s="14" t="s">
        <v>153</v>
      </c>
      <c r="D20" s="31">
        <v>0.91620000000000001</v>
      </c>
      <c r="E20" s="31" t="s">
        <v>172</v>
      </c>
      <c r="F20" s="31" t="s">
        <v>172</v>
      </c>
      <c r="G20" s="31" t="s">
        <v>172</v>
      </c>
      <c r="H20" s="31">
        <v>2.0000000000000001E-4</v>
      </c>
      <c r="I20" s="14" t="s">
        <v>173</v>
      </c>
      <c r="J20" s="31" t="s">
        <v>0</v>
      </c>
      <c r="K20" s="31" t="s">
        <v>0</v>
      </c>
      <c r="L20" s="31" t="s">
        <v>0</v>
      </c>
      <c r="M20" s="31" t="s">
        <v>0</v>
      </c>
      <c r="N20" s="31" t="s">
        <v>0</v>
      </c>
      <c r="O20" s="14" t="s">
        <v>0</v>
      </c>
      <c r="P20" s="14"/>
      <c r="Q20" s="14" t="s">
        <v>177</v>
      </c>
    </row>
    <row r="21" spans="1:17" s="30" customFormat="1" x14ac:dyDescent="0.35">
      <c r="A21" s="14" t="s">
        <v>68</v>
      </c>
      <c r="B21" s="14" t="s">
        <v>71</v>
      </c>
      <c r="C21" s="14" t="s">
        <v>151</v>
      </c>
      <c r="D21" s="31">
        <v>0.91620000000000001</v>
      </c>
      <c r="E21" s="31" t="s">
        <v>172</v>
      </c>
      <c r="F21" s="31" t="s">
        <v>172</v>
      </c>
      <c r="G21" s="31" t="s">
        <v>172</v>
      </c>
      <c r="H21" s="31">
        <v>2.0000000000000001E-4</v>
      </c>
      <c r="I21" s="14" t="s">
        <v>173</v>
      </c>
      <c r="J21" s="31" t="s">
        <v>0</v>
      </c>
      <c r="K21" s="31" t="s">
        <v>0</v>
      </c>
      <c r="L21" s="31" t="s">
        <v>0</v>
      </c>
      <c r="M21" s="31" t="s">
        <v>0</v>
      </c>
      <c r="N21" s="31" t="s">
        <v>0</v>
      </c>
      <c r="O21" s="14" t="s">
        <v>0</v>
      </c>
      <c r="P21" s="14"/>
      <c r="Q21" s="14" t="s">
        <v>177</v>
      </c>
    </row>
    <row r="22" spans="1:17" s="30" customFormat="1" x14ac:dyDescent="0.35">
      <c r="A22" s="35" t="s">
        <v>68</v>
      </c>
      <c r="B22" s="36" t="s">
        <v>71</v>
      </c>
      <c r="C22" s="36" t="s">
        <v>150</v>
      </c>
      <c r="D22" s="37" t="s">
        <v>0</v>
      </c>
      <c r="E22" s="37">
        <v>0.88</v>
      </c>
      <c r="F22" s="37" t="s">
        <v>0</v>
      </c>
      <c r="G22" s="37" t="s">
        <v>0</v>
      </c>
      <c r="H22" s="37" t="s">
        <v>0</v>
      </c>
      <c r="I22" s="36" t="s">
        <v>55</v>
      </c>
      <c r="J22" s="37" t="s">
        <v>0</v>
      </c>
      <c r="K22" s="37">
        <v>0.88</v>
      </c>
      <c r="L22" s="37" t="s">
        <v>0</v>
      </c>
      <c r="M22" s="37" t="s">
        <v>0</v>
      </c>
      <c r="N22" s="37" t="s">
        <v>0</v>
      </c>
      <c r="O22" s="36" t="s">
        <v>55</v>
      </c>
      <c r="P22" s="36" t="s">
        <v>201</v>
      </c>
      <c r="Q22" s="36"/>
    </row>
    <row r="23" spans="1:17" s="30" customFormat="1" x14ac:dyDescent="0.35">
      <c r="A23" s="14" t="s">
        <v>68</v>
      </c>
      <c r="B23" s="14" t="s">
        <v>71</v>
      </c>
      <c r="C23" s="14" t="s">
        <v>154</v>
      </c>
      <c r="D23" s="31" t="s">
        <v>0</v>
      </c>
      <c r="E23" s="31">
        <v>0.8</v>
      </c>
      <c r="F23" s="31" t="s">
        <v>0</v>
      </c>
      <c r="G23" s="31" t="s">
        <v>0</v>
      </c>
      <c r="H23" s="31" t="s">
        <v>0</v>
      </c>
      <c r="I23" s="14" t="s">
        <v>93</v>
      </c>
      <c r="J23" s="31" t="s">
        <v>0</v>
      </c>
      <c r="K23" s="31" t="s">
        <v>0</v>
      </c>
      <c r="L23" s="31" t="s">
        <v>0</v>
      </c>
      <c r="M23" s="31" t="s">
        <v>0</v>
      </c>
      <c r="N23" s="31" t="s">
        <v>0</v>
      </c>
      <c r="O23" s="14" t="s">
        <v>0</v>
      </c>
      <c r="P23" s="14" t="s">
        <v>116</v>
      </c>
      <c r="Q23" s="14"/>
    </row>
    <row r="24" spans="1:17" s="30" customFormat="1" x14ac:dyDescent="0.35">
      <c r="A24" s="14" t="s">
        <v>68</v>
      </c>
      <c r="B24" s="14" t="s">
        <v>71</v>
      </c>
      <c r="C24" s="14" t="s">
        <v>149</v>
      </c>
      <c r="D24" s="31" t="s">
        <v>0</v>
      </c>
      <c r="E24" s="31">
        <v>0.89</v>
      </c>
      <c r="F24" s="31" t="s">
        <v>0</v>
      </c>
      <c r="G24" s="31" t="s">
        <v>0</v>
      </c>
      <c r="H24" s="31" t="s">
        <v>0</v>
      </c>
      <c r="I24" s="14" t="s">
        <v>147</v>
      </c>
      <c r="J24" s="31" t="s">
        <v>0</v>
      </c>
      <c r="K24" s="31" t="s">
        <v>0</v>
      </c>
      <c r="L24" s="31" t="s">
        <v>0</v>
      </c>
      <c r="M24" s="31" t="s">
        <v>0</v>
      </c>
      <c r="N24" s="31" t="s">
        <v>0</v>
      </c>
      <c r="O24" s="14" t="s">
        <v>0</v>
      </c>
      <c r="P24" s="14" t="s">
        <v>148</v>
      </c>
      <c r="Q24" s="14"/>
    </row>
    <row r="25" spans="1:17" s="30" customFormat="1" x14ac:dyDescent="0.35">
      <c r="A25" s="14" t="s">
        <v>68</v>
      </c>
      <c r="B25" s="14" t="s">
        <v>71</v>
      </c>
      <c r="C25" s="14" t="s">
        <v>155</v>
      </c>
      <c r="D25" s="31" t="s">
        <v>0</v>
      </c>
      <c r="E25" s="31">
        <v>0.89</v>
      </c>
      <c r="F25" s="31" t="s">
        <v>0</v>
      </c>
      <c r="G25" s="31" t="s">
        <v>0</v>
      </c>
      <c r="H25" s="31" t="s">
        <v>0</v>
      </c>
      <c r="I25" s="14" t="s">
        <v>147</v>
      </c>
      <c r="J25" s="31" t="s">
        <v>0</v>
      </c>
      <c r="K25" s="31" t="s">
        <v>0</v>
      </c>
      <c r="L25" s="31" t="s">
        <v>0</v>
      </c>
      <c r="M25" s="31" t="s">
        <v>0</v>
      </c>
      <c r="N25" s="31" t="s">
        <v>0</v>
      </c>
      <c r="O25" s="14" t="s">
        <v>0</v>
      </c>
      <c r="P25" s="14" t="s">
        <v>148</v>
      </c>
      <c r="Q25" s="14"/>
    </row>
    <row r="26" spans="1:17" s="30" customFormat="1" x14ac:dyDescent="0.35">
      <c r="A26" s="35" t="s">
        <v>68</v>
      </c>
      <c r="B26" s="36" t="s">
        <v>71</v>
      </c>
      <c r="C26" s="36" t="s">
        <v>179</v>
      </c>
      <c r="D26" s="37">
        <v>0.83089999999999997</v>
      </c>
      <c r="E26" s="37">
        <v>0.88</v>
      </c>
      <c r="F26" s="37" t="s">
        <v>0</v>
      </c>
      <c r="G26" s="37" t="s">
        <v>0</v>
      </c>
      <c r="H26" s="37" t="s">
        <v>0</v>
      </c>
      <c r="I26" s="36" t="s">
        <v>55</v>
      </c>
      <c r="J26" s="37" t="s">
        <v>0</v>
      </c>
      <c r="K26" s="37">
        <v>0.88</v>
      </c>
      <c r="L26" s="37" t="s">
        <v>0</v>
      </c>
      <c r="M26" s="37" t="s">
        <v>0</v>
      </c>
      <c r="N26" s="37" t="s">
        <v>0</v>
      </c>
      <c r="O26" s="36" t="s">
        <v>55</v>
      </c>
      <c r="P26" s="36" t="s">
        <v>201</v>
      </c>
      <c r="Q26" s="36" t="s">
        <v>176</v>
      </c>
    </row>
    <row r="27" spans="1:17" s="30" customFormat="1" x14ac:dyDescent="0.35">
      <c r="A27" s="14" t="s">
        <v>68</v>
      </c>
      <c r="B27" s="14" t="s">
        <v>71</v>
      </c>
      <c r="C27" s="14" t="s">
        <v>180</v>
      </c>
      <c r="D27" s="31">
        <v>0.83089999999999997</v>
      </c>
      <c r="E27" s="31">
        <f t="shared" si="0"/>
        <v>1.1561999999999999</v>
      </c>
      <c r="F27" s="31">
        <v>0.26300000000000001</v>
      </c>
      <c r="G27" s="31">
        <v>0.41899999999999998</v>
      </c>
      <c r="H27" s="31">
        <v>2.0000000000000001E-4</v>
      </c>
      <c r="I27" s="14" t="s">
        <v>120</v>
      </c>
      <c r="J27" s="31" t="s">
        <v>0</v>
      </c>
      <c r="K27" s="31" t="s">
        <v>0</v>
      </c>
      <c r="L27" s="31" t="s">
        <v>0</v>
      </c>
      <c r="M27" s="31" t="s">
        <v>0</v>
      </c>
      <c r="N27" s="31" t="s">
        <v>0</v>
      </c>
      <c r="O27" s="14" t="s">
        <v>0</v>
      </c>
      <c r="P27" s="14" t="s">
        <v>17</v>
      </c>
      <c r="Q27" s="14"/>
    </row>
    <row r="28" spans="1:17" x14ac:dyDescent="0.35">
      <c r="A28" s="14" t="s">
        <v>68</v>
      </c>
      <c r="B28" s="14" t="s">
        <v>69</v>
      </c>
      <c r="C28" s="14" t="s">
        <v>44</v>
      </c>
      <c r="D28" s="11">
        <v>0.82220000000000004</v>
      </c>
      <c r="E28" s="11">
        <f t="shared" si="0"/>
        <v>0.82220000000000004</v>
      </c>
      <c r="F28" s="11">
        <v>0.17799999999999999</v>
      </c>
      <c r="G28" s="11">
        <v>0</v>
      </c>
      <c r="H28" s="11">
        <v>2.0000000000000001E-4</v>
      </c>
      <c r="I28" s="14" t="s">
        <v>84</v>
      </c>
      <c r="J28" s="11">
        <v>0.9385</v>
      </c>
      <c r="K28" s="11">
        <f>1-L28+M28+N28</f>
        <v>0.9385</v>
      </c>
      <c r="L28" s="11">
        <v>6.1499999999999999E-2</v>
      </c>
      <c r="M28" s="11">
        <v>0</v>
      </c>
      <c r="N28" s="11">
        <v>0</v>
      </c>
      <c r="O28" s="14" t="s">
        <v>84</v>
      </c>
      <c r="P28" s="14" t="s">
        <v>17</v>
      </c>
      <c r="Q28" s="14"/>
    </row>
    <row r="29" spans="1:17" s="30" customFormat="1" x14ac:dyDescent="0.35">
      <c r="A29" s="14" t="s">
        <v>68</v>
      </c>
      <c r="B29" s="14" t="s">
        <v>69</v>
      </c>
      <c r="C29" s="14" t="s">
        <v>45</v>
      </c>
      <c r="D29" s="31">
        <v>0.82220000000000004</v>
      </c>
      <c r="E29" s="31">
        <f t="shared" si="0"/>
        <v>0.82220000000000004</v>
      </c>
      <c r="F29" s="31">
        <v>0.17799999999999999</v>
      </c>
      <c r="G29" s="31">
        <v>0</v>
      </c>
      <c r="H29" s="31">
        <v>2.0000000000000001E-4</v>
      </c>
      <c r="I29" s="14" t="s">
        <v>84</v>
      </c>
      <c r="J29" s="31">
        <v>0.9385</v>
      </c>
      <c r="K29" s="31">
        <f>1-L29+M29+N29</f>
        <v>0.9385</v>
      </c>
      <c r="L29" s="31">
        <v>6.1499999999999999E-2</v>
      </c>
      <c r="M29" s="31">
        <v>0</v>
      </c>
      <c r="N29" s="31">
        <v>0</v>
      </c>
      <c r="O29" s="14" t="s">
        <v>84</v>
      </c>
      <c r="P29" s="14" t="s">
        <v>17</v>
      </c>
      <c r="Q29" s="14"/>
    </row>
    <row r="30" spans="1:17" s="30" customFormat="1" x14ac:dyDescent="0.35">
      <c r="A30" s="14" t="s">
        <v>68</v>
      </c>
      <c r="B30" s="14" t="s">
        <v>70</v>
      </c>
      <c r="C30" s="14" t="s">
        <v>141</v>
      </c>
      <c r="D30" s="31">
        <v>0.89019999999999999</v>
      </c>
      <c r="E30" s="31">
        <f>AVERAGE(0.75,0.89)</f>
        <v>0.82000000000000006</v>
      </c>
      <c r="F30" s="31">
        <f>AVERAGE(0.25,0.11)</f>
        <v>0.18</v>
      </c>
      <c r="G30" s="31">
        <v>0</v>
      </c>
      <c r="H30" s="31">
        <v>2.0000000000000001E-4</v>
      </c>
      <c r="I30" s="14" t="s">
        <v>142</v>
      </c>
      <c r="J30" s="31">
        <v>0.89</v>
      </c>
      <c r="K30" s="31">
        <f>AVERAGE(0.75,0.89)</f>
        <v>0.82000000000000006</v>
      </c>
      <c r="L30" s="31">
        <f>AVERAGE(0.25,0.11)</f>
        <v>0.18</v>
      </c>
      <c r="M30" s="31">
        <v>0</v>
      </c>
      <c r="N30" s="31">
        <v>2.0000000000000001E-4</v>
      </c>
      <c r="O30" s="14" t="s">
        <v>142</v>
      </c>
      <c r="P30" s="14" t="s">
        <v>143</v>
      </c>
      <c r="Q30" s="14"/>
    </row>
    <row r="31" spans="1:17" s="30" customFormat="1" x14ac:dyDescent="0.35">
      <c r="A31" s="14" t="s">
        <v>68</v>
      </c>
      <c r="B31" s="14" t="s">
        <v>70</v>
      </c>
      <c r="C31" s="14" t="s">
        <v>144</v>
      </c>
      <c r="D31" s="31">
        <v>0.89019999999999999</v>
      </c>
      <c r="E31" s="31">
        <v>0.94</v>
      </c>
      <c r="F31" s="31">
        <v>0.06</v>
      </c>
      <c r="G31" s="31">
        <v>0</v>
      </c>
      <c r="H31" s="31">
        <v>2.0000000000000001E-4</v>
      </c>
      <c r="I31" s="14" t="s">
        <v>139</v>
      </c>
      <c r="J31" s="31">
        <v>0.89</v>
      </c>
      <c r="K31" s="31">
        <v>0.94</v>
      </c>
      <c r="L31" s="31">
        <v>0.06</v>
      </c>
      <c r="M31" s="31">
        <v>0</v>
      </c>
      <c r="N31" s="31">
        <v>2.0000000000000001E-4</v>
      </c>
      <c r="O31" s="14" t="s">
        <v>139</v>
      </c>
      <c r="P31" s="14" t="s">
        <v>140</v>
      </c>
      <c r="Q31" s="14"/>
    </row>
    <row r="32" spans="1:17" s="30" customFormat="1" x14ac:dyDescent="0.35">
      <c r="A32" s="14" t="s">
        <v>68</v>
      </c>
      <c r="B32" s="14" t="s">
        <v>70</v>
      </c>
      <c r="C32" s="14" t="s">
        <v>166</v>
      </c>
      <c r="D32" s="31" t="s">
        <v>0</v>
      </c>
      <c r="E32" s="31">
        <v>1</v>
      </c>
      <c r="F32" s="31" t="s">
        <v>0</v>
      </c>
      <c r="G32" s="31" t="s">
        <v>0</v>
      </c>
      <c r="H32" s="31" t="s">
        <v>0</v>
      </c>
      <c r="I32" s="14" t="s">
        <v>73</v>
      </c>
      <c r="J32" s="31" t="s">
        <v>0</v>
      </c>
      <c r="K32" s="31">
        <v>1</v>
      </c>
      <c r="L32" s="31" t="s">
        <v>0</v>
      </c>
      <c r="M32" s="31" t="s">
        <v>0</v>
      </c>
      <c r="N32" s="31"/>
      <c r="O32" s="14" t="s">
        <v>73</v>
      </c>
      <c r="P32" s="14" t="s">
        <v>167</v>
      </c>
      <c r="Q32" s="14"/>
    </row>
    <row r="33" spans="1:17" s="30" customFormat="1" x14ac:dyDescent="0.35">
      <c r="A33" s="14" t="s">
        <v>68</v>
      </c>
      <c r="B33" s="14" t="s">
        <v>52</v>
      </c>
      <c r="C33" s="14" t="s">
        <v>87</v>
      </c>
      <c r="D33" s="31">
        <v>1</v>
      </c>
      <c r="E33" s="31">
        <v>1</v>
      </c>
      <c r="F33" s="31" t="s">
        <v>0</v>
      </c>
      <c r="G33" s="31" t="s">
        <v>0</v>
      </c>
      <c r="H33" s="31" t="s">
        <v>0</v>
      </c>
      <c r="I33" s="14" t="s">
        <v>55</v>
      </c>
      <c r="J33" s="31" t="s">
        <v>0</v>
      </c>
      <c r="K33" s="31" t="s">
        <v>0</v>
      </c>
      <c r="L33" s="31" t="s">
        <v>0</v>
      </c>
      <c r="M33" s="31" t="s">
        <v>0</v>
      </c>
      <c r="N33" s="31" t="s">
        <v>0</v>
      </c>
      <c r="O33" s="14" t="s">
        <v>0</v>
      </c>
      <c r="P33" s="14" t="s">
        <v>54</v>
      </c>
      <c r="Q33" s="14"/>
    </row>
    <row r="34" spans="1:17" s="30" customFormat="1" x14ac:dyDescent="0.35">
      <c r="A34" s="14" t="s">
        <v>68</v>
      </c>
      <c r="B34" s="14" t="s">
        <v>52</v>
      </c>
      <c r="C34" s="14" t="s">
        <v>88</v>
      </c>
      <c r="D34" s="31">
        <v>0.8</v>
      </c>
      <c r="E34" s="31">
        <v>0.69</v>
      </c>
      <c r="F34" s="31">
        <v>0.31</v>
      </c>
      <c r="G34" s="31" t="s">
        <v>0</v>
      </c>
      <c r="H34" s="31" t="s">
        <v>0</v>
      </c>
      <c r="I34" s="14" t="s">
        <v>120</v>
      </c>
      <c r="J34" s="31" t="s">
        <v>0</v>
      </c>
      <c r="K34" s="31" t="s">
        <v>0</v>
      </c>
      <c r="L34" s="31" t="s">
        <v>0</v>
      </c>
      <c r="M34" s="31" t="s">
        <v>0</v>
      </c>
      <c r="N34" s="31" t="s">
        <v>0</v>
      </c>
      <c r="O34" s="14" t="s">
        <v>93</v>
      </c>
      <c r="P34" s="14" t="s">
        <v>94</v>
      </c>
      <c r="Q34" s="14"/>
    </row>
    <row r="35" spans="1:17" s="30" customFormat="1" x14ac:dyDescent="0.35">
      <c r="A35" s="14" t="s">
        <v>68</v>
      </c>
      <c r="B35" s="14" t="s">
        <v>41</v>
      </c>
      <c r="C35" s="14" t="s">
        <v>35</v>
      </c>
      <c r="D35" s="31" t="s">
        <v>0</v>
      </c>
      <c r="E35" s="31" t="s">
        <v>0</v>
      </c>
      <c r="F35" s="31" t="s">
        <v>0</v>
      </c>
      <c r="G35" s="31" t="s">
        <v>0</v>
      </c>
      <c r="H35" s="31" t="s">
        <v>0</v>
      </c>
      <c r="I35" s="14" t="s">
        <v>32</v>
      </c>
      <c r="J35" s="31" t="s">
        <v>0</v>
      </c>
      <c r="K35" s="31" t="s">
        <v>0</v>
      </c>
      <c r="L35" s="31" t="s">
        <v>0</v>
      </c>
      <c r="M35" s="31" t="s">
        <v>0</v>
      </c>
      <c r="N35" s="31" t="s">
        <v>0</v>
      </c>
      <c r="O35" s="14" t="s">
        <v>32</v>
      </c>
      <c r="P35" s="14" t="s">
        <v>74</v>
      </c>
      <c r="Q35" s="14"/>
    </row>
    <row r="36" spans="1:17" s="30" customFormat="1" x14ac:dyDescent="0.35">
      <c r="A36" s="14" t="s">
        <v>19</v>
      </c>
      <c r="B36" s="14" t="s">
        <v>49</v>
      </c>
      <c r="C36" s="14" t="s">
        <v>123</v>
      </c>
      <c r="D36" s="31">
        <v>0.69</v>
      </c>
      <c r="E36" s="31">
        <f t="shared" si="0"/>
        <v>0.69</v>
      </c>
      <c r="F36" s="31">
        <v>0.38</v>
      </c>
      <c r="G36" s="31">
        <v>0</v>
      </c>
      <c r="H36" s="31">
        <v>7.0000000000000007E-2</v>
      </c>
      <c r="I36" s="14" t="s">
        <v>33</v>
      </c>
      <c r="J36" s="31" t="s">
        <v>0</v>
      </c>
      <c r="K36" s="31" t="s">
        <v>0</v>
      </c>
      <c r="L36" s="31" t="s">
        <v>0</v>
      </c>
      <c r="M36" s="31" t="s">
        <v>0</v>
      </c>
      <c r="N36" s="31" t="s">
        <v>0</v>
      </c>
      <c r="O36" s="14" t="s">
        <v>0</v>
      </c>
      <c r="P36" s="14" t="s">
        <v>118</v>
      </c>
      <c r="Q36" s="14"/>
    </row>
    <row r="37" spans="1:17" s="30" customFormat="1" x14ac:dyDescent="0.35">
      <c r="A37" s="14" t="s">
        <v>19</v>
      </c>
      <c r="B37" s="14" t="s">
        <v>49</v>
      </c>
      <c r="C37" s="14" t="s">
        <v>162</v>
      </c>
      <c r="D37" s="31">
        <v>1</v>
      </c>
      <c r="E37" s="31">
        <v>1</v>
      </c>
      <c r="F37" s="31" t="s">
        <v>0</v>
      </c>
      <c r="G37" s="31" t="s">
        <v>0</v>
      </c>
      <c r="H37" s="31" t="s">
        <v>0</v>
      </c>
      <c r="I37" s="14" t="s">
        <v>73</v>
      </c>
      <c r="J37" s="31">
        <v>1</v>
      </c>
      <c r="K37" s="31">
        <v>1</v>
      </c>
      <c r="L37" s="31" t="s">
        <v>0</v>
      </c>
      <c r="M37" s="31" t="s">
        <v>0</v>
      </c>
      <c r="N37" s="31" t="s">
        <v>0</v>
      </c>
      <c r="O37" s="14" t="s">
        <v>73</v>
      </c>
      <c r="P37" s="14" t="s">
        <v>124</v>
      </c>
      <c r="Q37" s="14"/>
    </row>
    <row r="38" spans="1:17" s="30" customFormat="1" x14ac:dyDescent="0.35">
      <c r="A38" s="14" t="s">
        <v>19</v>
      </c>
      <c r="B38" s="14" t="s">
        <v>49</v>
      </c>
      <c r="C38" s="14" t="s">
        <v>137</v>
      </c>
      <c r="D38" s="31">
        <v>1</v>
      </c>
      <c r="E38" s="31">
        <v>1</v>
      </c>
      <c r="F38" s="31" t="s">
        <v>0</v>
      </c>
      <c r="G38" s="31" t="s">
        <v>0</v>
      </c>
      <c r="H38" s="31" t="s">
        <v>0</v>
      </c>
      <c r="I38" s="14" t="s">
        <v>73</v>
      </c>
      <c r="J38" s="31">
        <v>1</v>
      </c>
      <c r="K38" s="31">
        <v>1</v>
      </c>
      <c r="L38" s="31" t="s">
        <v>0</v>
      </c>
      <c r="M38" s="31" t="s">
        <v>0</v>
      </c>
      <c r="N38" s="31" t="s">
        <v>0</v>
      </c>
      <c r="O38" s="14" t="s">
        <v>73</v>
      </c>
      <c r="P38" s="14" t="s">
        <v>60</v>
      </c>
      <c r="Q38" s="14"/>
    </row>
    <row r="39" spans="1:17" s="30" customFormat="1" x14ac:dyDescent="0.35">
      <c r="A39" s="14" t="s">
        <v>19</v>
      </c>
      <c r="B39" s="14" t="s">
        <v>49</v>
      </c>
      <c r="C39" s="14" t="s">
        <v>76</v>
      </c>
      <c r="D39" s="31">
        <v>0.86</v>
      </c>
      <c r="E39" s="31">
        <f t="shared" ref="E39:E60" si="1">1-F39+G39</f>
        <v>0.86</v>
      </c>
      <c r="F39" s="31">
        <v>0.23</v>
      </c>
      <c r="G39" s="31">
        <v>0.09</v>
      </c>
      <c r="H39" s="31" t="s">
        <v>0</v>
      </c>
      <c r="I39" s="14" t="s">
        <v>23</v>
      </c>
      <c r="J39" s="31" t="s">
        <v>0</v>
      </c>
      <c r="K39" s="31" t="s">
        <v>0</v>
      </c>
      <c r="L39" s="31" t="s">
        <v>0</v>
      </c>
      <c r="M39" s="31" t="s">
        <v>0</v>
      </c>
      <c r="N39" s="31" t="s">
        <v>0</v>
      </c>
      <c r="O39" s="14" t="s">
        <v>0</v>
      </c>
      <c r="P39" s="14" t="s">
        <v>17</v>
      </c>
      <c r="Q39" s="14"/>
    </row>
    <row r="40" spans="1:17" s="30" customFormat="1" x14ac:dyDescent="0.35">
      <c r="A40" s="14" t="s">
        <v>19</v>
      </c>
      <c r="B40" s="14" t="s">
        <v>49</v>
      </c>
      <c r="C40" s="14" t="s">
        <v>192</v>
      </c>
      <c r="D40" s="31">
        <v>1</v>
      </c>
      <c r="E40" s="31">
        <v>1</v>
      </c>
      <c r="F40" s="31" t="s">
        <v>0</v>
      </c>
      <c r="G40" s="31" t="s">
        <v>0</v>
      </c>
      <c r="H40" s="31" t="s">
        <v>0</v>
      </c>
      <c r="I40" s="14" t="s">
        <v>73</v>
      </c>
      <c r="J40" s="31" t="s">
        <v>0</v>
      </c>
      <c r="K40" s="31" t="s">
        <v>0</v>
      </c>
      <c r="L40" s="31" t="s">
        <v>0</v>
      </c>
      <c r="M40" s="31" t="s">
        <v>0</v>
      </c>
      <c r="N40" s="31" t="s">
        <v>0</v>
      </c>
      <c r="O40" s="14" t="s">
        <v>0</v>
      </c>
      <c r="P40" s="14" t="s">
        <v>77</v>
      </c>
      <c r="Q40" s="14"/>
    </row>
    <row r="41" spans="1:17" s="30" customFormat="1" x14ac:dyDescent="0.35">
      <c r="A41" s="14" t="s">
        <v>19</v>
      </c>
      <c r="B41" s="14" t="s">
        <v>49</v>
      </c>
      <c r="C41" s="14" t="s">
        <v>50</v>
      </c>
      <c r="D41" s="31">
        <v>0.76</v>
      </c>
      <c r="E41" s="31">
        <f t="shared" si="1"/>
        <v>0.76</v>
      </c>
      <c r="F41" s="31">
        <v>0.24</v>
      </c>
      <c r="G41" s="31">
        <v>0</v>
      </c>
      <c r="H41" s="31" t="s">
        <v>0</v>
      </c>
      <c r="I41" s="14" t="s">
        <v>91</v>
      </c>
      <c r="J41" s="31" t="s">
        <v>0</v>
      </c>
      <c r="K41" s="31" t="s">
        <v>0</v>
      </c>
      <c r="L41" s="31" t="s">
        <v>0</v>
      </c>
      <c r="M41" s="31" t="s">
        <v>0</v>
      </c>
      <c r="N41" s="31" t="s">
        <v>0</v>
      </c>
      <c r="O41" s="14" t="s">
        <v>0</v>
      </c>
      <c r="P41" s="14" t="s">
        <v>17</v>
      </c>
      <c r="Q41" s="14"/>
    </row>
    <row r="42" spans="1:17" s="30" customFormat="1" x14ac:dyDescent="0.35">
      <c r="A42" s="14" t="s">
        <v>19</v>
      </c>
      <c r="B42" s="14" t="s">
        <v>49</v>
      </c>
      <c r="C42" s="14" t="s">
        <v>156</v>
      </c>
      <c r="D42" s="31">
        <v>1</v>
      </c>
      <c r="E42" s="31">
        <v>1</v>
      </c>
      <c r="F42" s="31" t="s">
        <v>0</v>
      </c>
      <c r="G42" s="31" t="s">
        <v>0</v>
      </c>
      <c r="H42" s="31" t="s">
        <v>0</v>
      </c>
      <c r="I42" s="14" t="s">
        <v>73</v>
      </c>
      <c r="J42" s="31">
        <v>1</v>
      </c>
      <c r="K42" s="31">
        <v>1</v>
      </c>
      <c r="L42" s="31" t="s">
        <v>0</v>
      </c>
      <c r="M42" s="31" t="s">
        <v>0</v>
      </c>
      <c r="N42" s="31" t="s">
        <v>0</v>
      </c>
      <c r="O42" s="14" t="s">
        <v>73</v>
      </c>
      <c r="P42" s="14" t="s">
        <v>127</v>
      </c>
      <c r="Q42" s="14"/>
    </row>
    <row r="43" spans="1:17" s="30" customFormat="1" x14ac:dyDescent="0.35">
      <c r="A43" s="35" t="s">
        <v>19</v>
      </c>
      <c r="B43" s="36" t="s">
        <v>49</v>
      </c>
      <c r="C43" s="36" t="s">
        <v>195</v>
      </c>
      <c r="D43" s="37" t="s">
        <v>0</v>
      </c>
      <c r="E43" s="37">
        <v>0.8</v>
      </c>
      <c r="F43" s="37" t="s">
        <v>0</v>
      </c>
      <c r="G43" s="37" t="s">
        <v>0</v>
      </c>
      <c r="H43" s="37" t="s">
        <v>0</v>
      </c>
      <c r="I43" s="36" t="s">
        <v>93</v>
      </c>
      <c r="J43" s="37" t="s">
        <v>0</v>
      </c>
      <c r="K43" s="37" t="s">
        <v>0</v>
      </c>
      <c r="L43" s="37" t="s">
        <v>0</v>
      </c>
      <c r="M43" s="37" t="s">
        <v>0</v>
      </c>
      <c r="N43" s="37" t="s">
        <v>0</v>
      </c>
      <c r="O43" s="36" t="s">
        <v>0</v>
      </c>
      <c r="P43" s="36" t="s">
        <v>183</v>
      </c>
      <c r="Q43" s="36"/>
    </row>
    <row r="44" spans="1:17" s="30" customFormat="1" x14ac:dyDescent="0.35">
      <c r="A44" s="35" t="s">
        <v>19</v>
      </c>
      <c r="B44" s="36" t="s">
        <v>49</v>
      </c>
      <c r="C44" s="36" t="s">
        <v>196</v>
      </c>
      <c r="D44" s="37" t="s">
        <v>0</v>
      </c>
      <c r="E44" s="37">
        <v>0.9</v>
      </c>
      <c r="F44" s="37" t="s">
        <v>0</v>
      </c>
      <c r="G44" s="37" t="s">
        <v>0</v>
      </c>
      <c r="H44" s="37" t="s">
        <v>0</v>
      </c>
      <c r="I44" s="36" t="s">
        <v>55</v>
      </c>
      <c r="J44" s="37" t="s">
        <v>0</v>
      </c>
      <c r="K44" s="37">
        <v>0.9</v>
      </c>
      <c r="L44" s="37" t="s">
        <v>0</v>
      </c>
      <c r="M44" s="37" t="s">
        <v>0</v>
      </c>
      <c r="N44" s="37" t="s">
        <v>0</v>
      </c>
      <c r="O44" s="36" t="s">
        <v>55</v>
      </c>
      <c r="P44" s="36" t="s">
        <v>201</v>
      </c>
      <c r="Q44" s="36"/>
    </row>
    <row r="45" spans="1:17" s="30" customFormat="1" x14ac:dyDescent="0.35">
      <c r="A45" s="35" t="s">
        <v>19</v>
      </c>
      <c r="B45" s="36" t="s">
        <v>49</v>
      </c>
      <c r="C45" s="36" t="s">
        <v>193</v>
      </c>
      <c r="D45" s="37" t="s">
        <v>0</v>
      </c>
      <c r="E45" s="37">
        <v>1</v>
      </c>
      <c r="F45" s="37" t="s">
        <v>0</v>
      </c>
      <c r="G45" s="37" t="s">
        <v>0</v>
      </c>
      <c r="H45" s="37" t="s">
        <v>0</v>
      </c>
      <c r="I45" s="36" t="s">
        <v>73</v>
      </c>
      <c r="J45" s="37" t="s">
        <v>0</v>
      </c>
      <c r="K45" s="37">
        <v>1</v>
      </c>
      <c r="L45" s="37" t="s">
        <v>0</v>
      </c>
      <c r="M45" s="37" t="s">
        <v>0</v>
      </c>
      <c r="N45" s="37" t="s">
        <v>0</v>
      </c>
      <c r="O45" s="36" t="s">
        <v>73</v>
      </c>
      <c r="P45" s="36" t="s">
        <v>194</v>
      </c>
      <c r="Q45" s="36"/>
    </row>
    <row r="46" spans="1:17" s="30" customFormat="1" x14ac:dyDescent="0.35">
      <c r="A46" s="35" t="s">
        <v>19</v>
      </c>
      <c r="B46" s="36" t="s">
        <v>49</v>
      </c>
      <c r="C46" s="36" t="s">
        <v>185</v>
      </c>
      <c r="D46" s="37">
        <v>0.65</v>
      </c>
      <c r="E46" s="37">
        <v>0.65</v>
      </c>
      <c r="F46" s="37">
        <v>0.39</v>
      </c>
      <c r="G46" s="37">
        <v>0.04</v>
      </c>
      <c r="H46" s="37" t="s">
        <v>0</v>
      </c>
      <c r="I46" s="36" t="s">
        <v>107</v>
      </c>
      <c r="J46" s="37" t="s">
        <v>0</v>
      </c>
      <c r="K46" s="37" t="s">
        <v>0</v>
      </c>
      <c r="L46" s="37" t="s">
        <v>0</v>
      </c>
      <c r="M46" s="37" t="s">
        <v>0</v>
      </c>
      <c r="N46" s="37" t="s">
        <v>0</v>
      </c>
      <c r="O46" s="36" t="s">
        <v>0</v>
      </c>
      <c r="P46" s="36" t="s">
        <v>187</v>
      </c>
      <c r="Q46" s="36"/>
    </row>
    <row r="47" spans="1:17" s="30" customFormat="1" x14ac:dyDescent="0.35">
      <c r="A47" s="14" t="s">
        <v>19</v>
      </c>
      <c r="B47" s="14" t="s">
        <v>49</v>
      </c>
      <c r="C47" s="14" t="s">
        <v>157</v>
      </c>
      <c r="D47" s="31">
        <v>1</v>
      </c>
      <c r="E47" s="31">
        <v>1</v>
      </c>
      <c r="F47" s="31" t="s">
        <v>0</v>
      </c>
      <c r="G47" s="31" t="s">
        <v>0</v>
      </c>
      <c r="H47" s="31" t="s">
        <v>0</v>
      </c>
      <c r="I47" s="14" t="s">
        <v>73</v>
      </c>
      <c r="J47" s="31" t="s">
        <v>0</v>
      </c>
      <c r="K47" s="31" t="s">
        <v>0</v>
      </c>
      <c r="L47" s="31" t="s">
        <v>0</v>
      </c>
      <c r="M47" s="31" t="s">
        <v>0</v>
      </c>
      <c r="N47" s="31" t="s">
        <v>0</v>
      </c>
      <c r="O47" s="14" t="s">
        <v>73</v>
      </c>
      <c r="P47" s="14" t="s">
        <v>128</v>
      </c>
      <c r="Q47" s="14"/>
    </row>
    <row r="48" spans="1:17" s="30" customFormat="1" x14ac:dyDescent="0.35">
      <c r="A48" s="35" t="s">
        <v>19</v>
      </c>
      <c r="B48" s="36" t="s">
        <v>49</v>
      </c>
      <c r="C48" s="36" t="s">
        <v>186</v>
      </c>
      <c r="D48" s="37">
        <v>0.65</v>
      </c>
      <c r="E48" s="37">
        <v>0.63</v>
      </c>
      <c r="F48" s="37">
        <v>0.41</v>
      </c>
      <c r="G48" s="37">
        <v>0.04</v>
      </c>
      <c r="H48" s="37" t="s">
        <v>0</v>
      </c>
      <c r="I48" s="36" t="s">
        <v>107</v>
      </c>
      <c r="J48" s="37" t="s">
        <v>0</v>
      </c>
      <c r="K48" s="37" t="s">
        <v>0</v>
      </c>
      <c r="L48" s="37" t="s">
        <v>0</v>
      </c>
      <c r="M48" s="37" t="s">
        <v>0</v>
      </c>
      <c r="N48" s="37" t="s">
        <v>0</v>
      </c>
      <c r="O48" s="36" t="s">
        <v>0</v>
      </c>
      <c r="P48" s="36" t="s">
        <v>187</v>
      </c>
      <c r="Q48" s="36"/>
    </row>
    <row r="49" spans="1:17" s="30" customFormat="1" x14ac:dyDescent="0.35">
      <c r="A49" s="14" t="s">
        <v>19</v>
      </c>
      <c r="B49" s="14" t="s">
        <v>49</v>
      </c>
      <c r="C49" s="14" t="s">
        <v>158</v>
      </c>
      <c r="D49" s="31">
        <v>1</v>
      </c>
      <c r="E49" s="31">
        <v>1</v>
      </c>
      <c r="F49" s="31" t="s">
        <v>0</v>
      </c>
      <c r="G49" s="31" t="s">
        <v>0</v>
      </c>
      <c r="H49" s="31" t="s">
        <v>0</v>
      </c>
      <c r="I49" s="14" t="s">
        <v>73</v>
      </c>
      <c r="J49" s="31" t="s">
        <v>0</v>
      </c>
      <c r="K49" s="31" t="s">
        <v>0</v>
      </c>
      <c r="L49" s="31" t="s">
        <v>0</v>
      </c>
      <c r="M49" s="31" t="s">
        <v>0</v>
      </c>
      <c r="N49" s="31" t="s">
        <v>0</v>
      </c>
      <c r="O49" s="14" t="s">
        <v>73</v>
      </c>
      <c r="P49" s="14" t="s">
        <v>129</v>
      </c>
      <c r="Q49" s="14"/>
    </row>
    <row r="50" spans="1:17" s="30" customFormat="1" x14ac:dyDescent="0.35">
      <c r="A50" s="35" t="s">
        <v>19</v>
      </c>
      <c r="B50" s="36" t="s">
        <v>49</v>
      </c>
      <c r="C50" s="36" t="s">
        <v>101</v>
      </c>
      <c r="D50" s="37">
        <v>0.63000000000000012</v>
      </c>
      <c r="E50" s="37">
        <v>0.63</v>
      </c>
      <c r="F50" s="37">
        <v>0.41</v>
      </c>
      <c r="G50" s="37">
        <v>0.04</v>
      </c>
      <c r="H50" s="37" t="s">
        <v>0</v>
      </c>
      <c r="I50" s="36" t="s">
        <v>107</v>
      </c>
      <c r="J50" s="37">
        <v>0.63000000000000012</v>
      </c>
      <c r="K50" s="37">
        <v>0.63</v>
      </c>
      <c r="L50" s="37">
        <v>0.41</v>
      </c>
      <c r="M50" s="37">
        <v>0.04</v>
      </c>
      <c r="N50" s="37" t="s">
        <v>0</v>
      </c>
      <c r="O50" s="36" t="s">
        <v>107</v>
      </c>
      <c r="P50" s="36" t="s">
        <v>187</v>
      </c>
      <c r="Q50" s="36"/>
    </row>
    <row r="51" spans="1:17" s="30" customFormat="1" x14ac:dyDescent="0.35">
      <c r="A51" s="14" t="s">
        <v>19</v>
      </c>
      <c r="B51" s="14" t="s">
        <v>49</v>
      </c>
      <c r="C51" s="14" t="s">
        <v>159</v>
      </c>
      <c r="D51" s="31">
        <v>1</v>
      </c>
      <c r="E51" s="31">
        <v>1</v>
      </c>
      <c r="F51" s="31" t="s">
        <v>0</v>
      </c>
      <c r="G51" s="31" t="s">
        <v>0</v>
      </c>
      <c r="H51" s="31" t="s">
        <v>0</v>
      </c>
      <c r="I51" s="14" t="s">
        <v>73</v>
      </c>
      <c r="J51" s="31">
        <v>1</v>
      </c>
      <c r="K51" s="31">
        <v>1</v>
      </c>
      <c r="L51" s="31" t="s">
        <v>0</v>
      </c>
      <c r="M51" s="31" t="s">
        <v>0</v>
      </c>
      <c r="N51" s="31" t="s">
        <v>0</v>
      </c>
      <c r="O51" s="14" t="s">
        <v>73</v>
      </c>
      <c r="P51" s="14" t="s">
        <v>130</v>
      </c>
      <c r="Q51" s="14"/>
    </row>
    <row r="52" spans="1:17" s="30" customFormat="1" x14ac:dyDescent="0.35">
      <c r="A52" s="35" t="s">
        <v>19</v>
      </c>
      <c r="B52" s="36" t="s">
        <v>49</v>
      </c>
      <c r="C52" s="36" t="s">
        <v>102</v>
      </c>
      <c r="D52" s="37">
        <v>0.67</v>
      </c>
      <c r="E52" s="37">
        <v>0.67</v>
      </c>
      <c r="F52" s="37">
        <v>0.37</v>
      </c>
      <c r="G52" s="37">
        <v>0.04</v>
      </c>
      <c r="H52" s="37" t="s">
        <v>0</v>
      </c>
      <c r="I52" s="36" t="s">
        <v>107</v>
      </c>
      <c r="J52" s="37" t="s">
        <v>0</v>
      </c>
      <c r="K52" s="37" t="s">
        <v>0</v>
      </c>
      <c r="L52" s="37" t="s">
        <v>0</v>
      </c>
      <c r="M52" s="37" t="s">
        <v>0</v>
      </c>
      <c r="N52" s="37" t="s">
        <v>0</v>
      </c>
      <c r="O52" s="36" t="s">
        <v>0</v>
      </c>
      <c r="P52" s="36" t="s">
        <v>187</v>
      </c>
      <c r="Q52" s="36"/>
    </row>
    <row r="53" spans="1:17" s="30" customFormat="1" x14ac:dyDescent="0.35">
      <c r="A53" s="14" t="s">
        <v>19</v>
      </c>
      <c r="B53" s="14" t="s">
        <v>49</v>
      </c>
      <c r="C53" s="14" t="s">
        <v>160</v>
      </c>
      <c r="D53" s="31">
        <v>1</v>
      </c>
      <c r="E53" s="31">
        <v>1</v>
      </c>
      <c r="F53" s="31" t="s">
        <v>0</v>
      </c>
      <c r="G53" s="31" t="s">
        <v>0</v>
      </c>
      <c r="H53" s="31" t="s">
        <v>0</v>
      </c>
      <c r="I53" s="14" t="s">
        <v>73</v>
      </c>
      <c r="J53" s="31" t="s">
        <v>0</v>
      </c>
      <c r="K53" s="31" t="s">
        <v>0</v>
      </c>
      <c r="L53" s="31" t="s">
        <v>0</v>
      </c>
      <c r="M53" s="31" t="s">
        <v>0</v>
      </c>
      <c r="N53" s="31" t="s">
        <v>0</v>
      </c>
      <c r="O53" s="14" t="s">
        <v>73</v>
      </c>
      <c r="P53" s="14" t="s">
        <v>131</v>
      </c>
      <c r="Q53" s="14"/>
    </row>
    <row r="54" spans="1:17" s="30" customFormat="1" x14ac:dyDescent="0.35">
      <c r="A54" s="14" t="s">
        <v>19</v>
      </c>
      <c r="B54" s="14" t="s">
        <v>49</v>
      </c>
      <c r="C54" s="14" t="s">
        <v>103</v>
      </c>
      <c r="D54" s="31">
        <v>0.79</v>
      </c>
      <c r="E54" s="31">
        <f t="shared" si="1"/>
        <v>0.79</v>
      </c>
      <c r="F54" s="31">
        <v>0.25</v>
      </c>
      <c r="G54" s="31">
        <v>0.04</v>
      </c>
      <c r="H54" s="31" t="s">
        <v>0</v>
      </c>
      <c r="I54" s="14" t="s">
        <v>107</v>
      </c>
      <c r="J54" s="31" t="s">
        <v>0</v>
      </c>
      <c r="K54" s="31" t="s">
        <v>0</v>
      </c>
      <c r="L54" s="31" t="s">
        <v>0</v>
      </c>
      <c r="M54" s="31" t="s">
        <v>0</v>
      </c>
      <c r="N54" s="31" t="s">
        <v>0</v>
      </c>
      <c r="O54" s="14" t="s">
        <v>0</v>
      </c>
      <c r="P54" s="14" t="s">
        <v>109</v>
      </c>
      <c r="Q54" s="14"/>
    </row>
    <row r="55" spans="1:17" s="30" customFormat="1" x14ac:dyDescent="0.35">
      <c r="A55" s="14" t="s">
        <v>19</v>
      </c>
      <c r="B55" s="14" t="s">
        <v>49</v>
      </c>
      <c r="C55" s="14" t="s">
        <v>161</v>
      </c>
      <c r="D55" s="31">
        <v>1</v>
      </c>
      <c r="E55" s="31">
        <v>1</v>
      </c>
      <c r="F55" s="31" t="s">
        <v>0</v>
      </c>
      <c r="G55" s="31" t="s">
        <v>0</v>
      </c>
      <c r="H55" s="31" t="s">
        <v>0</v>
      </c>
      <c r="I55" s="14" t="s">
        <v>73</v>
      </c>
      <c r="J55" s="31" t="s">
        <v>0</v>
      </c>
      <c r="K55" s="31" t="s">
        <v>0</v>
      </c>
      <c r="L55" s="31" t="s">
        <v>0</v>
      </c>
      <c r="M55" s="31" t="s">
        <v>0</v>
      </c>
      <c r="N55" s="31" t="s">
        <v>0</v>
      </c>
      <c r="O55" s="14" t="s">
        <v>73</v>
      </c>
      <c r="P55" s="14" t="s">
        <v>125</v>
      </c>
      <c r="Q55" s="14"/>
    </row>
    <row r="56" spans="1:17" s="30" customFormat="1" x14ac:dyDescent="0.35">
      <c r="A56" s="14" t="s">
        <v>19</v>
      </c>
      <c r="B56" s="14" t="s">
        <v>49</v>
      </c>
      <c r="C56" s="14" t="s">
        <v>104</v>
      </c>
      <c r="D56" s="31">
        <v>0.67</v>
      </c>
      <c r="E56" s="31">
        <f t="shared" si="1"/>
        <v>0.67</v>
      </c>
      <c r="F56" s="31">
        <v>0.37</v>
      </c>
      <c r="G56" s="31">
        <v>0.04</v>
      </c>
      <c r="H56" s="31" t="s">
        <v>0</v>
      </c>
      <c r="I56" s="14" t="s">
        <v>108</v>
      </c>
      <c r="J56" s="31" t="s">
        <v>0</v>
      </c>
      <c r="K56" s="31" t="s">
        <v>0</v>
      </c>
      <c r="L56" s="31" t="s">
        <v>0</v>
      </c>
      <c r="M56" s="31" t="s">
        <v>0</v>
      </c>
      <c r="N56" s="31" t="s">
        <v>0</v>
      </c>
      <c r="O56" s="14" t="s">
        <v>0</v>
      </c>
      <c r="P56" s="14" t="s">
        <v>109</v>
      </c>
      <c r="Q56" s="14"/>
    </row>
    <row r="57" spans="1:17" s="30" customFormat="1" x14ac:dyDescent="0.35">
      <c r="A57" s="14" t="s">
        <v>19</v>
      </c>
      <c r="B57" s="14" t="s">
        <v>49</v>
      </c>
      <c r="C57" s="14" t="s">
        <v>163</v>
      </c>
      <c r="D57" s="31">
        <v>1</v>
      </c>
      <c r="E57" s="31">
        <v>1</v>
      </c>
      <c r="F57" s="31" t="s">
        <v>0</v>
      </c>
      <c r="G57" s="31" t="s">
        <v>0</v>
      </c>
      <c r="H57" s="31" t="s">
        <v>0</v>
      </c>
      <c r="I57" s="14" t="s">
        <v>73</v>
      </c>
      <c r="J57" s="31" t="s">
        <v>0</v>
      </c>
      <c r="K57" s="31" t="s">
        <v>0</v>
      </c>
      <c r="L57" s="31" t="s">
        <v>0</v>
      </c>
      <c r="M57" s="31" t="s">
        <v>0</v>
      </c>
      <c r="N57" s="31" t="s">
        <v>0</v>
      </c>
      <c r="O57" s="14" t="s">
        <v>73</v>
      </c>
      <c r="P57" s="14" t="s">
        <v>126</v>
      </c>
      <c r="Q57" s="14"/>
    </row>
    <row r="58" spans="1:17" s="30" customFormat="1" x14ac:dyDescent="0.35">
      <c r="A58" s="14" t="s">
        <v>19</v>
      </c>
      <c r="B58" s="14" t="s">
        <v>49</v>
      </c>
      <c r="C58" s="14" t="s">
        <v>105</v>
      </c>
      <c r="D58" s="31">
        <v>0.66</v>
      </c>
      <c r="E58" s="31">
        <f t="shared" si="1"/>
        <v>0.66</v>
      </c>
      <c r="F58" s="31">
        <v>0.38</v>
      </c>
      <c r="G58" s="31">
        <v>0.04</v>
      </c>
      <c r="H58" s="31" t="s">
        <v>0</v>
      </c>
      <c r="I58" s="14" t="s">
        <v>107</v>
      </c>
      <c r="J58" s="31" t="s">
        <v>0</v>
      </c>
      <c r="K58" s="31" t="s">
        <v>0</v>
      </c>
      <c r="L58" s="31" t="s">
        <v>0</v>
      </c>
      <c r="M58" s="31" t="s">
        <v>0</v>
      </c>
      <c r="N58" s="31" t="s">
        <v>0</v>
      </c>
      <c r="O58" s="14" t="s">
        <v>0</v>
      </c>
      <c r="P58" s="14" t="s">
        <v>109</v>
      </c>
      <c r="Q58" s="14"/>
    </row>
    <row r="59" spans="1:17" s="30" customFormat="1" x14ac:dyDescent="0.35">
      <c r="A59" s="14" t="s">
        <v>19</v>
      </c>
      <c r="B59" s="14" t="s">
        <v>49</v>
      </c>
      <c r="C59" s="14" t="s">
        <v>164</v>
      </c>
      <c r="D59" s="31">
        <v>1</v>
      </c>
      <c r="E59" s="31">
        <v>1</v>
      </c>
      <c r="F59" s="31" t="s">
        <v>0</v>
      </c>
      <c r="G59" s="31" t="s">
        <v>0</v>
      </c>
      <c r="H59" s="31" t="s">
        <v>0</v>
      </c>
      <c r="I59" s="14" t="s">
        <v>73</v>
      </c>
      <c r="J59" s="31" t="s">
        <v>0</v>
      </c>
      <c r="K59" s="31" t="s">
        <v>0</v>
      </c>
      <c r="L59" s="31" t="s">
        <v>0</v>
      </c>
      <c r="M59" s="31" t="s">
        <v>0</v>
      </c>
      <c r="N59" s="31" t="s">
        <v>0</v>
      </c>
      <c r="O59" s="14" t="s">
        <v>73</v>
      </c>
      <c r="P59" s="14" t="s">
        <v>132</v>
      </c>
      <c r="Q59" s="14"/>
    </row>
    <row r="60" spans="1:17" s="30" customFormat="1" x14ac:dyDescent="0.35">
      <c r="A60" s="14" t="s">
        <v>19</v>
      </c>
      <c r="B60" s="14" t="s">
        <v>49</v>
      </c>
      <c r="C60" s="14" t="s">
        <v>106</v>
      </c>
      <c r="D60" s="31">
        <v>0.67</v>
      </c>
      <c r="E60" s="31">
        <f t="shared" si="1"/>
        <v>0.67</v>
      </c>
      <c r="F60" s="31">
        <v>0.37</v>
      </c>
      <c r="G60" s="31">
        <v>0.04</v>
      </c>
      <c r="H60" s="31" t="s">
        <v>0</v>
      </c>
      <c r="I60" s="14" t="s">
        <v>107</v>
      </c>
      <c r="J60" s="31" t="s">
        <v>0</v>
      </c>
      <c r="K60" s="31" t="s">
        <v>0</v>
      </c>
      <c r="L60" s="31" t="s">
        <v>0</v>
      </c>
      <c r="M60" s="31" t="s">
        <v>0</v>
      </c>
      <c r="N60" s="31" t="s">
        <v>0</v>
      </c>
      <c r="O60" s="14" t="s">
        <v>0</v>
      </c>
      <c r="P60" s="14" t="s">
        <v>109</v>
      </c>
      <c r="Q60" s="14"/>
    </row>
    <row r="61" spans="1:17" s="30" customFormat="1" x14ac:dyDescent="0.35">
      <c r="A61" s="14" t="s">
        <v>19</v>
      </c>
      <c r="B61" s="14" t="s">
        <v>49</v>
      </c>
      <c r="C61" s="14" t="s">
        <v>165</v>
      </c>
      <c r="D61" s="31">
        <v>1</v>
      </c>
      <c r="E61" s="31">
        <v>1</v>
      </c>
      <c r="F61" s="31" t="s">
        <v>0</v>
      </c>
      <c r="G61" s="31" t="s">
        <v>0</v>
      </c>
      <c r="H61" s="31" t="s">
        <v>0</v>
      </c>
      <c r="I61" s="14" t="s">
        <v>73</v>
      </c>
      <c r="J61" s="31" t="s">
        <v>0</v>
      </c>
      <c r="K61" s="31" t="s">
        <v>0</v>
      </c>
      <c r="L61" s="31" t="s">
        <v>0</v>
      </c>
      <c r="M61" s="31" t="s">
        <v>0</v>
      </c>
      <c r="N61" s="31" t="s">
        <v>0</v>
      </c>
      <c r="O61" s="14" t="s">
        <v>73</v>
      </c>
      <c r="P61" s="14" t="s">
        <v>133</v>
      </c>
      <c r="Q61" s="14"/>
    </row>
    <row r="62" spans="1:17" s="30" customFormat="1" x14ac:dyDescent="0.35">
      <c r="A62" s="35" t="s">
        <v>19</v>
      </c>
      <c r="B62" s="36" t="s">
        <v>188</v>
      </c>
      <c r="C62" s="36" t="s">
        <v>86</v>
      </c>
      <c r="D62" s="37" t="s">
        <v>0</v>
      </c>
      <c r="E62" s="37">
        <v>1</v>
      </c>
      <c r="F62" s="37" t="s">
        <v>0</v>
      </c>
      <c r="G62" s="37" t="s">
        <v>0</v>
      </c>
      <c r="H62" s="37" t="s">
        <v>0</v>
      </c>
      <c r="I62" s="36" t="s">
        <v>73</v>
      </c>
      <c r="J62" s="37" t="s">
        <v>0</v>
      </c>
      <c r="K62" s="37">
        <v>1</v>
      </c>
      <c r="L62" s="37" t="s">
        <v>0</v>
      </c>
      <c r="M62" s="37" t="s">
        <v>0</v>
      </c>
      <c r="N62" s="37" t="s">
        <v>0</v>
      </c>
      <c r="O62" s="36" t="s">
        <v>73</v>
      </c>
      <c r="P62" s="36" t="s">
        <v>60</v>
      </c>
      <c r="Q62" s="36"/>
    </row>
    <row r="63" spans="1:17" s="5" customFormat="1" x14ac:dyDescent="0.35">
      <c r="A63" s="14" t="s">
        <v>19</v>
      </c>
      <c r="B63" s="17" t="s">
        <v>189</v>
      </c>
      <c r="C63" s="17" t="s">
        <v>34</v>
      </c>
      <c r="D63" s="11">
        <v>1</v>
      </c>
      <c r="E63" s="11">
        <v>1</v>
      </c>
      <c r="F63" s="11" t="s">
        <v>0</v>
      </c>
      <c r="G63" s="11" t="s">
        <v>0</v>
      </c>
      <c r="H63" s="11" t="s">
        <v>0</v>
      </c>
      <c r="I63" s="17" t="s">
        <v>73</v>
      </c>
      <c r="J63" s="11">
        <v>1</v>
      </c>
      <c r="K63" s="11">
        <v>1</v>
      </c>
      <c r="L63" s="11" t="s">
        <v>0</v>
      </c>
      <c r="M63" s="11" t="s">
        <v>0</v>
      </c>
      <c r="N63" s="11" t="s">
        <v>0</v>
      </c>
      <c r="O63" s="17" t="s">
        <v>73</v>
      </c>
      <c r="P63" s="17" t="s">
        <v>60</v>
      </c>
      <c r="Q63" s="17"/>
    </row>
    <row r="64" spans="1:17" s="5" customFormat="1" x14ac:dyDescent="0.35">
      <c r="A64" s="14" t="s">
        <v>19</v>
      </c>
      <c r="B64" s="17" t="s">
        <v>190</v>
      </c>
      <c r="C64" s="17" t="s">
        <v>34</v>
      </c>
      <c r="D64" s="31">
        <v>1</v>
      </c>
      <c r="E64" s="31">
        <v>1</v>
      </c>
      <c r="F64" s="31" t="s">
        <v>0</v>
      </c>
      <c r="G64" s="31" t="s">
        <v>0</v>
      </c>
      <c r="H64" s="31" t="s">
        <v>0</v>
      </c>
      <c r="I64" s="17" t="s">
        <v>73</v>
      </c>
      <c r="J64" s="31">
        <v>1</v>
      </c>
      <c r="K64" s="31">
        <v>1</v>
      </c>
      <c r="L64" s="31" t="s">
        <v>0</v>
      </c>
      <c r="M64" s="31" t="s">
        <v>0</v>
      </c>
      <c r="N64" s="31" t="s">
        <v>0</v>
      </c>
      <c r="O64" s="17" t="s">
        <v>73</v>
      </c>
      <c r="P64" s="17" t="s">
        <v>60</v>
      </c>
      <c r="Q64" s="17"/>
    </row>
    <row r="65" spans="1:17" s="5" customFormat="1" x14ac:dyDescent="0.35">
      <c r="A65" s="14" t="s">
        <v>19</v>
      </c>
      <c r="B65" s="17" t="s">
        <v>191</v>
      </c>
      <c r="C65" s="17" t="s">
        <v>34</v>
      </c>
      <c r="D65" s="31">
        <v>1</v>
      </c>
      <c r="E65" s="31">
        <v>1</v>
      </c>
      <c r="F65" s="31" t="s">
        <v>0</v>
      </c>
      <c r="G65" s="31" t="s">
        <v>0</v>
      </c>
      <c r="H65" s="31" t="s">
        <v>0</v>
      </c>
      <c r="I65" s="17" t="s">
        <v>73</v>
      </c>
      <c r="J65" s="31">
        <v>1</v>
      </c>
      <c r="K65" s="31">
        <v>1</v>
      </c>
      <c r="L65" s="31" t="s">
        <v>0</v>
      </c>
      <c r="M65" s="31" t="s">
        <v>0</v>
      </c>
      <c r="N65" s="31" t="s">
        <v>0</v>
      </c>
      <c r="O65" s="17" t="s">
        <v>73</v>
      </c>
      <c r="P65" s="17" t="s">
        <v>60</v>
      </c>
      <c r="Q65" s="17"/>
    </row>
    <row r="66" spans="1:17" x14ac:dyDescent="0.35">
      <c r="A66" s="14" t="s">
        <v>19</v>
      </c>
      <c r="B66" s="17" t="s">
        <v>53</v>
      </c>
      <c r="C66" s="17" t="s">
        <v>34</v>
      </c>
      <c r="D66" s="11">
        <v>1</v>
      </c>
      <c r="E66" s="11">
        <v>1</v>
      </c>
      <c r="F66" s="11" t="s">
        <v>0</v>
      </c>
      <c r="G66" s="11" t="s">
        <v>0</v>
      </c>
      <c r="H66" s="11" t="s">
        <v>0</v>
      </c>
      <c r="I66" s="17" t="s">
        <v>73</v>
      </c>
      <c r="J66" s="11">
        <v>1</v>
      </c>
      <c r="K66" s="11">
        <v>1</v>
      </c>
      <c r="L66" s="11" t="s">
        <v>0</v>
      </c>
      <c r="M66" s="11" t="s">
        <v>0</v>
      </c>
      <c r="N66" s="11" t="s">
        <v>0</v>
      </c>
      <c r="O66" s="17" t="s">
        <v>73</v>
      </c>
      <c r="P66" s="17" t="s">
        <v>60</v>
      </c>
      <c r="Q66" s="17"/>
    </row>
    <row r="67" spans="1:17" s="30" customFormat="1" x14ac:dyDescent="0.35">
      <c r="A67" s="35" t="s">
        <v>19</v>
      </c>
      <c r="B67" s="36" t="s">
        <v>145</v>
      </c>
      <c r="C67" s="36" t="s">
        <v>198</v>
      </c>
      <c r="D67" s="37" t="s">
        <v>0</v>
      </c>
      <c r="E67" s="37">
        <v>0.9</v>
      </c>
      <c r="F67" s="37" t="s">
        <v>0</v>
      </c>
      <c r="G67" s="37" t="s">
        <v>0</v>
      </c>
      <c r="H67" s="37" t="s">
        <v>0</v>
      </c>
      <c r="I67" s="36" t="s">
        <v>55</v>
      </c>
      <c r="J67" s="37" t="s">
        <v>0</v>
      </c>
      <c r="K67" s="37">
        <v>0.9</v>
      </c>
      <c r="L67" s="37" t="s">
        <v>0</v>
      </c>
      <c r="M67" s="37" t="s">
        <v>0</v>
      </c>
      <c r="N67" s="37" t="s">
        <v>0</v>
      </c>
      <c r="O67" s="36" t="s">
        <v>55</v>
      </c>
      <c r="P67" s="36" t="s">
        <v>201</v>
      </c>
      <c r="Q67" s="36"/>
    </row>
    <row r="68" spans="1:17" s="5" customFormat="1" x14ac:dyDescent="0.35">
      <c r="A68" s="14" t="s">
        <v>19</v>
      </c>
      <c r="B68" s="17" t="s">
        <v>145</v>
      </c>
      <c r="C68" s="17" t="s">
        <v>199</v>
      </c>
      <c r="D68" s="31" t="s">
        <v>0</v>
      </c>
      <c r="E68" s="31">
        <v>0.8</v>
      </c>
      <c r="F68" s="31" t="s">
        <v>0</v>
      </c>
      <c r="G68" s="31" t="s">
        <v>0</v>
      </c>
      <c r="H68" s="31" t="s">
        <v>0</v>
      </c>
      <c r="I68" s="17" t="s">
        <v>93</v>
      </c>
      <c r="J68" s="31" t="s">
        <v>0</v>
      </c>
      <c r="K68" s="31">
        <v>0.8</v>
      </c>
      <c r="L68" s="31" t="s">
        <v>0</v>
      </c>
      <c r="M68" s="31" t="s">
        <v>0</v>
      </c>
      <c r="N68" s="31" t="s">
        <v>0</v>
      </c>
      <c r="O68" s="17" t="s">
        <v>93</v>
      </c>
      <c r="P68" s="17" t="s">
        <v>146</v>
      </c>
      <c r="Q68" s="17"/>
    </row>
    <row r="69" spans="1:17" s="5" customFormat="1" x14ac:dyDescent="0.35">
      <c r="A69" s="14" t="s">
        <v>19</v>
      </c>
      <c r="B69" s="17" t="s">
        <v>30</v>
      </c>
      <c r="C69" s="17" t="s">
        <v>34</v>
      </c>
      <c r="D69" s="31" t="s">
        <v>0</v>
      </c>
      <c r="E69" s="31" t="s">
        <v>0</v>
      </c>
      <c r="F69" s="31" t="s">
        <v>0</v>
      </c>
      <c r="G69" s="31" t="s">
        <v>0</v>
      </c>
      <c r="H69" s="31" t="s">
        <v>0</v>
      </c>
      <c r="I69" s="17" t="s">
        <v>55</v>
      </c>
      <c r="J69" s="31" t="s">
        <v>0</v>
      </c>
      <c r="K69" s="31" t="s">
        <v>0</v>
      </c>
      <c r="L69" s="31" t="s">
        <v>0</v>
      </c>
      <c r="M69" s="31" t="s">
        <v>0</v>
      </c>
      <c r="N69" s="31" t="s">
        <v>0</v>
      </c>
      <c r="O69" s="17" t="s">
        <v>55</v>
      </c>
      <c r="P69" s="17" t="s">
        <v>31</v>
      </c>
      <c r="Q69" s="17"/>
    </row>
    <row r="70" spans="1:17" s="5" customFormat="1" x14ac:dyDescent="0.35">
      <c r="A70" s="14" t="s">
        <v>19</v>
      </c>
      <c r="B70" s="17" t="s">
        <v>4</v>
      </c>
      <c r="C70" s="17" t="s">
        <v>13</v>
      </c>
      <c r="D70" s="31">
        <v>0.71</v>
      </c>
      <c r="E70" s="31">
        <f t="shared" ref="E70:E71" si="2">1-F70+G70</f>
        <v>0.47</v>
      </c>
      <c r="F70" s="31">
        <v>0.53</v>
      </c>
      <c r="G70" s="31">
        <v>0</v>
      </c>
      <c r="H70" s="31" t="s">
        <v>0</v>
      </c>
      <c r="I70" s="17" t="s">
        <v>110</v>
      </c>
      <c r="J70" s="31" t="s">
        <v>0</v>
      </c>
      <c r="K70" s="31" t="s">
        <v>0</v>
      </c>
      <c r="L70" s="31" t="s">
        <v>0</v>
      </c>
      <c r="M70" s="31" t="s">
        <v>0</v>
      </c>
      <c r="N70" s="31" t="s">
        <v>0</v>
      </c>
      <c r="O70" s="17" t="s">
        <v>0</v>
      </c>
      <c r="P70" s="17" t="s">
        <v>17</v>
      </c>
      <c r="Q70" s="17"/>
    </row>
    <row r="71" spans="1:17" s="5" customFormat="1" x14ac:dyDescent="0.35">
      <c r="A71" s="14" t="s">
        <v>19</v>
      </c>
      <c r="B71" s="17" t="s">
        <v>4</v>
      </c>
      <c r="C71" s="17" t="s">
        <v>14</v>
      </c>
      <c r="D71" s="31">
        <v>0.64</v>
      </c>
      <c r="E71" s="31">
        <f t="shared" si="2"/>
        <v>0.54</v>
      </c>
      <c r="F71" s="31">
        <v>0.46</v>
      </c>
      <c r="G71" s="31">
        <v>0</v>
      </c>
      <c r="H71" s="31" t="s">
        <v>0</v>
      </c>
      <c r="I71" s="17" t="s">
        <v>110</v>
      </c>
      <c r="J71" s="31" t="s">
        <v>0</v>
      </c>
      <c r="K71" s="31" t="s">
        <v>0</v>
      </c>
      <c r="L71" s="31" t="s">
        <v>0</v>
      </c>
      <c r="M71" s="31" t="s">
        <v>0</v>
      </c>
      <c r="N71" s="31" t="s">
        <v>0</v>
      </c>
      <c r="O71" s="17" t="s">
        <v>0</v>
      </c>
      <c r="P71" s="17" t="s">
        <v>17</v>
      </c>
      <c r="Q71" s="17"/>
    </row>
    <row r="72" spans="1:17" s="1" customFormat="1" x14ac:dyDescent="0.35">
      <c r="A72" s="21" t="s">
        <v>19</v>
      </c>
      <c r="B72" s="17" t="s">
        <v>4</v>
      </c>
      <c r="C72" s="17" t="s">
        <v>111</v>
      </c>
      <c r="D72" s="11">
        <v>0.5</v>
      </c>
      <c r="E72" s="11">
        <v>0.5</v>
      </c>
      <c r="F72" s="11" t="s">
        <v>0</v>
      </c>
      <c r="G72" s="11" t="s">
        <v>0</v>
      </c>
      <c r="H72" s="11" t="s">
        <v>0</v>
      </c>
      <c r="I72" s="21" t="s">
        <v>112</v>
      </c>
      <c r="J72" s="11" t="s">
        <v>0</v>
      </c>
      <c r="K72" s="11" t="s">
        <v>0</v>
      </c>
      <c r="L72" s="11" t="s">
        <v>0</v>
      </c>
      <c r="M72" s="11" t="s">
        <v>0</v>
      </c>
      <c r="N72" s="11" t="s">
        <v>0</v>
      </c>
      <c r="O72" s="14" t="s">
        <v>0</v>
      </c>
      <c r="P72" s="22" t="s">
        <v>92</v>
      </c>
      <c r="Q72" s="22"/>
    </row>
    <row r="73" spans="1:17" s="30" customFormat="1" x14ac:dyDescent="0.35">
      <c r="A73" s="24" t="s">
        <v>19</v>
      </c>
      <c r="B73" s="25" t="s">
        <v>1</v>
      </c>
      <c r="C73" s="25" t="s">
        <v>43</v>
      </c>
      <c r="D73" s="23">
        <v>0.76100000000000001</v>
      </c>
      <c r="E73" s="23">
        <f>1-F73+G73+H73</f>
        <v>0.74199999999999999</v>
      </c>
      <c r="F73" s="23">
        <v>0.35</v>
      </c>
      <c r="G73" s="23">
        <v>8.0000000000000002E-3</v>
      </c>
      <c r="H73" s="23">
        <v>8.4000000000000005E-2</v>
      </c>
      <c r="I73" s="24" t="s">
        <v>119</v>
      </c>
      <c r="J73" s="23" t="s">
        <v>0</v>
      </c>
      <c r="K73" s="23" t="s">
        <v>0</v>
      </c>
      <c r="L73" s="23" t="s">
        <v>0</v>
      </c>
      <c r="M73" s="23" t="s">
        <v>0</v>
      </c>
      <c r="N73" s="23" t="s">
        <v>0</v>
      </c>
      <c r="O73" s="24" t="s">
        <v>0</v>
      </c>
      <c r="P73" s="24" t="s">
        <v>17</v>
      </c>
      <c r="Q73" s="24" t="s">
        <v>175</v>
      </c>
    </row>
    <row r="74" spans="1:17" s="30" customFormat="1" x14ac:dyDescent="0.35">
      <c r="A74" s="24" t="s">
        <v>19</v>
      </c>
      <c r="B74" s="25" t="s">
        <v>1</v>
      </c>
      <c r="C74" s="25" t="s">
        <v>42</v>
      </c>
      <c r="D74" s="23">
        <v>0.64100000000000001</v>
      </c>
      <c r="E74" s="23">
        <f>1-F74+G74+H74</f>
        <v>0.82199999999999995</v>
      </c>
      <c r="F74" s="23">
        <v>0.27</v>
      </c>
      <c r="G74" s="23">
        <v>8.0000000000000002E-3</v>
      </c>
      <c r="H74" s="23">
        <v>8.4000000000000005E-2</v>
      </c>
      <c r="I74" s="24" t="s">
        <v>119</v>
      </c>
      <c r="J74" s="23" t="s">
        <v>0</v>
      </c>
      <c r="K74" s="23" t="s">
        <v>0</v>
      </c>
      <c r="L74" s="23" t="s">
        <v>0</v>
      </c>
      <c r="M74" s="23" t="s">
        <v>0</v>
      </c>
      <c r="N74" s="23" t="s">
        <v>0</v>
      </c>
      <c r="O74" s="24" t="s">
        <v>0</v>
      </c>
      <c r="P74" s="24" t="s">
        <v>17</v>
      </c>
      <c r="Q74" s="24" t="s">
        <v>175</v>
      </c>
    </row>
    <row r="75" spans="1:17" x14ac:dyDescent="0.35">
      <c r="A75" s="14" t="s">
        <v>19</v>
      </c>
      <c r="B75" s="14" t="s">
        <v>1</v>
      </c>
      <c r="C75" s="14" t="s">
        <v>2</v>
      </c>
      <c r="D75" s="11">
        <v>0.76100000000000001</v>
      </c>
      <c r="E75" s="11">
        <f t="shared" ref="E75" si="3">1-F75+G75+H75</f>
        <v>0.76100000000000001</v>
      </c>
      <c r="F75" s="11">
        <v>0.46</v>
      </c>
      <c r="G75" s="11">
        <v>1E-3</v>
      </c>
      <c r="H75" s="11">
        <v>0.22</v>
      </c>
      <c r="I75" s="14" t="s">
        <v>18</v>
      </c>
      <c r="J75" s="11" t="s">
        <v>0</v>
      </c>
      <c r="K75" s="11" t="s">
        <v>0</v>
      </c>
      <c r="L75" s="11" t="s">
        <v>0</v>
      </c>
      <c r="M75" s="11" t="s">
        <v>0</v>
      </c>
      <c r="N75" s="11" t="s">
        <v>0</v>
      </c>
      <c r="O75" s="14" t="s">
        <v>0</v>
      </c>
      <c r="P75" s="14"/>
      <c r="Q75" s="14"/>
    </row>
    <row r="76" spans="1:17" s="13" customFormat="1" x14ac:dyDescent="0.35">
      <c r="A76" s="14" t="s">
        <v>19</v>
      </c>
      <c r="B76" s="14" t="s">
        <v>1</v>
      </c>
      <c r="C76" s="14" t="s">
        <v>98</v>
      </c>
      <c r="D76" s="11">
        <v>0.76</v>
      </c>
      <c r="E76" s="11">
        <v>0.76</v>
      </c>
      <c r="F76" s="11"/>
      <c r="G76" s="11"/>
      <c r="H76" s="11"/>
      <c r="I76" s="14" t="s">
        <v>99</v>
      </c>
      <c r="J76" s="11" t="s">
        <v>0</v>
      </c>
      <c r="K76" s="11" t="s">
        <v>0</v>
      </c>
      <c r="L76" s="11" t="s">
        <v>0</v>
      </c>
      <c r="M76" s="11" t="s">
        <v>0</v>
      </c>
      <c r="N76" s="11" t="s">
        <v>0</v>
      </c>
      <c r="O76" s="14" t="s">
        <v>0</v>
      </c>
      <c r="P76" s="14" t="s">
        <v>100</v>
      </c>
      <c r="Q76" s="14"/>
    </row>
    <row r="77" spans="1:17" s="30" customFormat="1" x14ac:dyDescent="0.35">
      <c r="A77" s="35" t="s">
        <v>19</v>
      </c>
      <c r="B77" s="36" t="s">
        <v>1</v>
      </c>
      <c r="C77" s="36" t="s">
        <v>195</v>
      </c>
      <c r="D77" s="37" t="s">
        <v>0</v>
      </c>
      <c r="E77" s="37">
        <v>0.8</v>
      </c>
      <c r="F77" s="37" t="s">
        <v>0</v>
      </c>
      <c r="G77" s="37" t="s">
        <v>0</v>
      </c>
      <c r="H77" s="37" t="s">
        <v>0</v>
      </c>
      <c r="I77" s="36" t="s">
        <v>93</v>
      </c>
      <c r="J77" s="37" t="s">
        <v>0</v>
      </c>
      <c r="K77" s="37" t="s">
        <v>0</v>
      </c>
      <c r="L77" s="37" t="s">
        <v>0</v>
      </c>
      <c r="M77" s="37" t="s">
        <v>0</v>
      </c>
      <c r="N77" s="37" t="s">
        <v>0</v>
      </c>
      <c r="O77" s="36" t="s">
        <v>0</v>
      </c>
      <c r="P77" s="36" t="s">
        <v>183</v>
      </c>
      <c r="Q77" s="36"/>
    </row>
    <row r="78" spans="1:17" s="30" customFormat="1" x14ac:dyDescent="0.35">
      <c r="A78" s="35" t="s">
        <v>19</v>
      </c>
      <c r="B78" s="36" t="s">
        <v>1</v>
      </c>
      <c r="C78" s="36" t="s">
        <v>196</v>
      </c>
      <c r="D78" s="37" t="s">
        <v>0</v>
      </c>
      <c r="E78" s="37">
        <v>0.9</v>
      </c>
      <c r="F78" s="37" t="s">
        <v>0</v>
      </c>
      <c r="G78" s="37" t="s">
        <v>0</v>
      </c>
      <c r="H78" s="37" t="s">
        <v>0</v>
      </c>
      <c r="I78" s="36" t="s">
        <v>55</v>
      </c>
      <c r="J78" s="37" t="s">
        <v>0</v>
      </c>
      <c r="K78" s="37">
        <v>0.9</v>
      </c>
      <c r="L78" s="37" t="s">
        <v>0</v>
      </c>
      <c r="M78" s="37" t="s">
        <v>0</v>
      </c>
      <c r="N78" s="37" t="s">
        <v>0</v>
      </c>
      <c r="O78" s="36" t="s">
        <v>55</v>
      </c>
      <c r="P78" s="36" t="s">
        <v>201</v>
      </c>
      <c r="Q78" s="36"/>
    </row>
    <row r="79" spans="1:17" s="30" customFormat="1" x14ac:dyDescent="0.35">
      <c r="A79" s="14" t="s">
        <v>19</v>
      </c>
      <c r="B79" s="14" t="s">
        <v>136</v>
      </c>
      <c r="C79" s="14" t="s">
        <v>169</v>
      </c>
      <c r="D79" s="31" t="s">
        <v>0</v>
      </c>
      <c r="E79" s="31">
        <v>0.8</v>
      </c>
      <c r="F79" s="31" t="s">
        <v>0</v>
      </c>
      <c r="G79" s="31" t="s">
        <v>0</v>
      </c>
      <c r="H79" s="31" t="s">
        <v>0</v>
      </c>
      <c r="I79" s="14" t="s">
        <v>93</v>
      </c>
      <c r="J79" s="31" t="s">
        <v>0</v>
      </c>
      <c r="K79" s="31" t="s">
        <v>0</v>
      </c>
      <c r="L79" s="31" t="s">
        <v>0</v>
      </c>
      <c r="M79" s="31" t="s">
        <v>0</v>
      </c>
      <c r="N79" s="31" t="s">
        <v>0</v>
      </c>
      <c r="O79" s="14" t="s">
        <v>0</v>
      </c>
      <c r="P79" s="14" t="s">
        <v>116</v>
      </c>
      <c r="Q79" s="14"/>
    </row>
    <row r="80" spans="1:17" s="30" customFormat="1" x14ac:dyDescent="0.35">
      <c r="A80" s="14" t="s">
        <v>19</v>
      </c>
      <c r="B80" s="14" t="s">
        <v>136</v>
      </c>
      <c r="C80" s="14" t="s">
        <v>98</v>
      </c>
      <c r="D80" s="31" t="s">
        <v>0</v>
      </c>
      <c r="E80" s="31">
        <v>0.8</v>
      </c>
      <c r="F80" s="31" t="s">
        <v>0</v>
      </c>
      <c r="G80" s="31" t="s">
        <v>0</v>
      </c>
      <c r="H80" s="31" t="s">
        <v>0</v>
      </c>
      <c r="I80" s="14" t="s">
        <v>93</v>
      </c>
      <c r="J80" s="31" t="s">
        <v>0</v>
      </c>
      <c r="K80" s="31" t="s">
        <v>0</v>
      </c>
      <c r="L80" s="31" t="s">
        <v>0</v>
      </c>
      <c r="M80" s="31" t="s">
        <v>0</v>
      </c>
      <c r="N80" s="31" t="s">
        <v>0</v>
      </c>
      <c r="O80" s="14" t="s">
        <v>0</v>
      </c>
      <c r="P80" s="14" t="s">
        <v>116</v>
      </c>
      <c r="Q80" s="14"/>
    </row>
    <row r="81" spans="1:17" x14ac:dyDescent="0.35">
      <c r="A81" s="14" t="s">
        <v>19</v>
      </c>
      <c r="B81" s="14" t="s">
        <v>36</v>
      </c>
      <c r="C81" s="14" t="s">
        <v>37</v>
      </c>
      <c r="D81" s="11">
        <v>0.96</v>
      </c>
      <c r="E81" s="11">
        <f t="shared" ref="E81:E82" si="4">1-F81+G81</f>
        <v>0.96</v>
      </c>
      <c r="F81" s="11">
        <v>0.04</v>
      </c>
      <c r="G81" s="11">
        <v>0</v>
      </c>
      <c r="H81" s="11" t="s">
        <v>0</v>
      </c>
      <c r="I81" s="14" t="s">
        <v>85</v>
      </c>
      <c r="J81" s="11" t="s">
        <v>0</v>
      </c>
      <c r="K81" s="11" t="s">
        <v>0</v>
      </c>
      <c r="L81" s="11" t="s">
        <v>0</v>
      </c>
      <c r="M81" s="11" t="s">
        <v>0</v>
      </c>
      <c r="N81" s="11" t="s">
        <v>0</v>
      </c>
      <c r="O81" s="14" t="s">
        <v>0</v>
      </c>
      <c r="P81" s="19" t="s">
        <v>92</v>
      </c>
      <c r="Q81" s="19"/>
    </row>
    <row r="82" spans="1:17" x14ac:dyDescent="0.35">
      <c r="A82" s="14" t="s">
        <v>19</v>
      </c>
      <c r="B82" s="14" t="s">
        <v>36</v>
      </c>
      <c r="C82" s="14" t="s">
        <v>38</v>
      </c>
      <c r="D82" s="11">
        <v>0.79400000000000004</v>
      </c>
      <c r="E82" s="11">
        <f t="shared" si="4"/>
        <v>0.79400000000000004</v>
      </c>
      <c r="F82" s="11">
        <v>0.21</v>
      </c>
      <c r="G82" s="11">
        <v>4.0000000000000001E-3</v>
      </c>
      <c r="H82" s="11" t="s">
        <v>0</v>
      </c>
      <c r="I82" s="14" t="s">
        <v>33</v>
      </c>
      <c r="J82" s="11">
        <v>1</v>
      </c>
      <c r="K82" s="11">
        <f t="shared" ref="K82" si="5">1-L82+M82</f>
        <v>1</v>
      </c>
      <c r="L82" s="11">
        <v>0</v>
      </c>
      <c r="M82" s="12">
        <v>0</v>
      </c>
      <c r="N82" s="11" t="s">
        <v>0</v>
      </c>
      <c r="O82" s="14" t="s">
        <v>33</v>
      </c>
      <c r="P82" s="14" t="s">
        <v>17</v>
      </c>
      <c r="Q82" s="14"/>
    </row>
    <row r="83" spans="1:17" s="30" customFormat="1" x14ac:dyDescent="0.35">
      <c r="A83" s="35" t="s">
        <v>19</v>
      </c>
      <c r="B83" s="36" t="s">
        <v>36</v>
      </c>
      <c r="C83" s="36" t="s">
        <v>195</v>
      </c>
      <c r="D83" s="37" t="s">
        <v>0</v>
      </c>
      <c r="E83" s="37">
        <v>0.8</v>
      </c>
      <c r="F83" s="37" t="s">
        <v>0</v>
      </c>
      <c r="G83" s="37" t="s">
        <v>0</v>
      </c>
      <c r="H83" s="37" t="s">
        <v>0</v>
      </c>
      <c r="I83" s="36" t="s">
        <v>93</v>
      </c>
      <c r="J83" s="37" t="s">
        <v>0</v>
      </c>
      <c r="K83" s="37" t="s">
        <v>0</v>
      </c>
      <c r="L83" s="37" t="s">
        <v>0</v>
      </c>
      <c r="M83" s="37" t="s">
        <v>0</v>
      </c>
      <c r="N83" s="37" t="s">
        <v>0</v>
      </c>
      <c r="O83" s="36" t="s">
        <v>0</v>
      </c>
      <c r="P83" s="36" t="s">
        <v>183</v>
      </c>
      <c r="Q83" s="36"/>
    </row>
    <row r="84" spans="1:17" s="30" customFormat="1" x14ac:dyDescent="0.35">
      <c r="A84" s="35" t="s">
        <v>19</v>
      </c>
      <c r="B84" s="36" t="s">
        <v>36</v>
      </c>
      <c r="C84" s="36" t="s">
        <v>196</v>
      </c>
      <c r="D84" s="37" t="s">
        <v>0</v>
      </c>
      <c r="E84" s="37">
        <v>0.9</v>
      </c>
      <c r="F84" s="37" t="s">
        <v>0</v>
      </c>
      <c r="G84" s="37" t="s">
        <v>0</v>
      </c>
      <c r="H84" s="37" t="s">
        <v>0</v>
      </c>
      <c r="I84" s="36" t="s">
        <v>55</v>
      </c>
      <c r="J84" s="37" t="s">
        <v>0</v>
      </c>
      <c r="K84" s="37">
        <v>0.9</v>
      </c>
      <c r="L84" s="37" t="s">
        <v>0</v>
      </c>
      <c r="M84" s="37" t="s">
        <v>0</v>
      </c>
      <c r="N84" s="37" t="s">
        <v>0</v>
      </c>
      <c r="O84" s="36" t="s">
        <v>55</v>
      </c>
      <c r="P84" s="36" t="s">
        <v>201</v>
      </c>
      <c r="Q84" s="36"/>
    </row>
    <row r="85" spans="1:17" x14ac:dyDescent="0.35">
      <c r="A85" s="14" t="s">
        <v>19</v>
      </c>
      <c r="B85" s="14" t="s">
        <v>36</v>
      </c>
      <c r="C85" s="14" t="s">
        <v>39</v>
      </c>
      <c r="D85" s="11">
        <v>1.004</v>
      </c>
      <c r="E85" s="11">
        <f t="shared" ref="E85:E98" si="6">1-F85+G85</f>
        <v>1.004</v>
      </c>
      <c r="F85" s="11">
        <v>0</v>
      </c>
      <c r="G85" s="11">
        <v>4.0000000000000001E-3</v>
      </c>
      <c r="H85" s="11" t="s">
        <v>0</v>
      </c>
      <c r="I85" s="14" t="s">
        <v>78</v>
      </c>
      <c r="J85" s="11">
        <v>1</v>
      </c>
      <c r="K85" s="11">
        <f t="shared" ref="K85:K86" si="7">1-L85+M85</f>
        <v>1</v>
      </c>
      <c r="L85" s="11">
        <v>0</v>
      </c>
      <c r="M85" s="12">
        <v>0</v>
      </c>
      <c r="N85" s="11" t="s">
        <v>0</v>
      </c>
      <c r="O85" s="14" t="s">
        <v>78</v>
      </c>
      <c r="P85" s="14" t="s">
        <v>80</v>
      </c>
      <c r="Q85" s="14"/>
    </row>
    <row r="86" spans="1:17" x14ac:dyDescent="0.35">
      <c r="A86" s="14" t="s">
        <v>19</v>
      </c>
      <c r="B86" s="14" t="s">
        <v>36</v>
      </c>
      <c r="C86" s="14" t="s">
        <v>40</v>
      </c>
      <c r="D86" s="11">
        <v>1.004</v>
      </c>
      <c r="E86" s="11">
        <f t="shared" si="6"/>
        <v>1.004</v>
      </c>
      <c r="F86" s="11">
        <v>0</v>
      </c>
      <c r="G86" s="11">
        <v>4.0000000000000001E-3</v>
      </c>
      <c r="H86" s="11" t="s">
        <v>0</v>
      </c>
      <c r="I86" s="14" t="s">
        <v>79</v>
      </c>
      <c r="J86" s="11">
        <v>1</v>
      </c>
      <c r="K86" s="11">
        <f t="shared" si="7"/>
        <v>1</v>
      </c>
      <c r="L86" s="11">
        <v>0</v>
      </c>
      <c r="M86" s="12">
        <v>0</v>
      </c>
      <c r="N86" s="11" t="s">
        <v>0</v>
      </c>
      <c r="O86" s="14" t="s">
        <v>79</v>
      </c>
      <c r="P86" s="14" t="s">
        <v>80</v>
      </c>
      <c r="Q86" s="14"/>
    </row>
    <row r="87" spans="1:17" x14ac:dyDescent="0.35">
      <c r="A87" s="14" t="s">
        <v>19</v>
      </c>
      <c r="B87" s="14" t="s">
        <v>36</v>
      </c>
      <c r="C87" s="14" t="s">
        <v>48</v>
      </c>
      <c r="D87" s="11">
        <v>0.79400000000000004</v>
      </c>
      <c r="E87" s="11">
        <f t="shared" si="6"/>
        <v>0.79400000000000004</v>
      </c>
      <c r="F87" s="11">
        <v>0.21</v>
      </c>
      <c r="G87" s="11">
        <v>4.0000000000000001E-3</v>
      </c>
      <c r="H87" s="11" t="s">
        <v>0</v>
      </c>
      <c r="I87" s="14" t="s">
        <v>62</v>
      </c>
      <c r="J87" s="11">
        <v>1</v>
      </c>
      <c r="K87" s="11">
        <v>1</v>
      </c>
      <c r="L87" s="11" t="s">
        <v>0</v>
      </c>
      <c r="M87" s="11" t="s">
        <v>0</v>
      </c>
      <c r="N87" s="11" t="s">
        <v>0</v>
      </c>
      <c r="O87" s="14" t="s">
        <v>62</v>
      </c>
      <c r="P87" s="19" t="s">
        <v>61</v>
      </c>
      <c r="Q87" s="19"/>
    </row>
    <row r="88" spans="1:17" x14ac:dyDescent="0.35">
      <c r="A88" s="14" t="s">
        <v>19</v>
      </c>
      <c r="B88" s="14" t="s">
        <v>36</v>
      </c>
      <c r="C88" s="14" t="s">
        <v>47</v>
      </c>
      <c r="D88" s="11">
        <v>0.98</v>
      </c>
      <c r="E88" s="11">
        <f t="shared" si="6"/>
        <v>0.98</v>
      </c>
      <c r="F88" s="11">
        <v>0.02</v>
      </c>
      <c r="G88" s="11">
        <v>0</v>
      </c>
      <c r="H88" s="11" t="s">
        <v>0</v>
      </c>
      <c r="I88" s="14" t="s">
        <v>85</v>
      </c>
      <c r="J88" s="11" t="s">
        <v>0</v>
      </c>
      <c r="K88" s="11" t="s">
        <v>0</v>
      </c>
      <c r="L88" s="11" t="s">
        <v>0</v>
      </c>
      <c r="M88" s="11" t="s">
        <v>0</v>
      </c>
      <c r="N88" s="11" t="s">
        <v>0</v>
      </c>
      <c r="O88" s="14" t="s">
        <v>0</v>
      </c>
      <c r="P88" s="19" t="s">
        <v>61</v>
      </c>
      <c r="Q88" s="19"/>
    </row>
    <row r="89" spans="1:17" x14ac:dyDescent="0.35">
      <c r="A89" s="14" t="s">
        <v>19</v>
      </c>
      <c r="B89" s="14" t="s">
        <v>36</v>
      </c>
      <c r="C89" s="20" t="s">
        <v>51</v>
      </c>
      <c r="D89" s="11">
        <v>0.77339999999999998</v>
      </c>
      <c r="E89" s="11">
        <f t="shared" si="6"/>
        <v>0.77339999999999998</v>
      </c>
      <c r="F89" s="11">
        <f>1-0.768</f>
        <v>0.23199999999999998</v>
      </c>
      <c r="G89" s="11">
        <v>5.4000000000000003E-3</v>
      </c>
      <c r="H89" s="11" t="s">
        <v>0</v>
      </c>
      <c r="I89" s="14" t="s">
        <v>65</v>
      </c>
      <c r="J89" s="11" t="s">
        <v>0</v>
      </c>
      <c r="K89" s="11" t="s">
        <v>0</v>
      </c>
      <c r="L89" s="11" t="s">
        <v>0</v>
      </c>
      <c r="M89" s="11" t="s">
        <v>0</v>
      </c>
      <c r="N89" s="11" t="s">
        <v>0</v>
      </c>
      <c r="O89" s="20" t="s">
        <v>0</v>
      </c>
      <c r="P89" s="14" t="s">
        <v>56</v>
      </c>
      <c r="Q89" s="14"/>
    </row>
    <row r="90" spans="1:17" s="13" customFormat="1" x14ac:dyDescent="0.35">
      <c r="A90" s="14" t="s">
        <v>19</v>
      </c>
      <c r="B90" s="14" t="s">
        <v>36</v>
      </c>
      <c r="C90" s="14" t="s">
        <v>113</v>
      </c>
      <c r="D90" s="11">
        <v>0.8</v>
      </c>
      <c r="E90" s="11">
        <v>0.8</v>
      </c>
      <c r="F90" s="11" t="s">
        <v>0</v>
      </c>
      <c r="G90" s="11" t="s">
        <v>0</v>
      </c>
      <c r="H90" s="11" t="s">
        <v>0</v>
      </c>
      <c r="I90" s="14" t="s">
        <v>93</v>
      </c>
      <c r="J90" s="11">
        <v>0.8</v>
      </c>
      <c r="K90" s="11">
        <v>0.8</v>
      </c>
      <c r="L90" s="11" t="s">
        <v>0</v>
      </c>
      <c r="M90" s="11" t="s">
        <v>0</v>
      </c>
      <c r="N90" s="11" t="s">
        <v>0</v>
      </c>
      <c r="O90" s="14" t="s">
        <v>93</v>
      </c>
      <c r="P90" s="19" t="s">
        <v>116</v>
      </c>
      <c r="Q90" s="19"/>
    </row>
    <row r="91" spans="1:17" s="30" customFormat="1" x14ac:dyDescent="0.35">
      <c r="A91" s="14" t="s">
        <v>19</v>
      </c>
      <c r="B91" s="14" t="s">
        <v>36</v>
      </c>
      <c r="C91" s="20" t="s">
        <v>114</v>
      </c>
      <c r="D91" s="31">
        <v>0.86099999999999999</v>
      </c>
      <c r="E91" s="31">
        <f t="shared" ref="E91" si="8">1-F91+G91</f>
        <v>0.86099999999999999</v>
      </c>
      <c r="F91" s="31">
        <v>0.14299999999999999</v>
      </c>
      <c r="G91" s="31">
        <v>4.0000000000000001E-3</v>
      </c>
      <c r="H91" s="31" t="s">
        <v>0</v>
      </c>
      <c r="I91" s="14" t="s">
        <v>115</v>
      </c>
      <c r="J91" s="31">
        <v>0.8</v>
      </c>
      <c r="K91" s="31">
        <v>0.8</v>
      </c>
      <c r="L91" s="31">
        <v>0.2</v>
      </c>
      <c r="M91" s="31">
        <v>0</v>
      </c>
      <c r="N91" s="31" t="s">
        <v>0</v>
      </c>
      <c r="O91" s="20" t="s">
        <v>115</v>
      </c>
      <c r="P91" s="14" t="s">
        <v>117</v>
      </c>
      <c r="Q91" s="14"/>
    </row>
    <row r="92" spans="1:17" s="30" customFormat="1" x14ac:dyDescent="0.35">
      <c r="A92" s="35" t="s">
        <v>19</v>
      </c>
      <c r="B92" s="36" t="s">
        <v>36</v>
      </c>
      <c r="C92" s="36" t="s">
        <v>198</v>
      </c>
      <c r="D92" s="37">
        <v>0.86099999999999999</v>
      </c>
      <c r="E92" s="37">
        <v>0.92849999999999999</v>
      </c>
      <c r="F92" s="37" t="s">
        <v>0</v>
      </c>
      <c r="G92" s="37" t="s">
        <v>0</v>
      </c>
      <c r="H92" s="37" t="s">
        <v>0</v>
      </c>
      <c r="I92" s="36" t="s">
        <v>55</v>
      </c>
      <c r="J92" s="37">
        <v>0.8</v>
      </c>
      <c r="K92" s="37">
        <v>0.9</v>
      </c>
      <c r="L92" s="37" t="s">
        <v>0</v>
      </c>
      <c r="M92" s="37" t="s">
        <v>0</v>
      </c>
      <c r="N92" s="37" t="s">
        <v>0</v>
      </c>
      <c r="O92" s="36" t="s">
        <v>55</v>
      </c>
      <c r="P92" s="36" t="s">
        <v>201</v>
      </c>
      <c r="Q92" s="36"/>
    </row>
    <row r="93" spans="1:17" s="13" customFormat="1" x14ac:dyDescent="0.35">
      <c r="A93" s="32" t="s">
        <v>19</v>
      </c>
      <c r="B93" s="32" t="s">
        <v>72</v>
      </c>
      <c r="C93" s="29" t="s">
        <v>75</v>
      </c>
      <c r="D93" s="31">
        <v>0.84000000000000008</v>
      </c>
      <c r="E93" s="31">
        <f t="shared" si="6"/>
        <v>0.84000000000000008</v>
      </c>
      <c r="F93" s="31">
        <v>0.2</v>
      </c>
      <c r="G93" s="28">
        <v>0.04</v>
      </c>
      <c r="H93" s="31" t="s">
        <v>0</v>
      </c>
      <c r="I93" s="29" t="s">
        <v>170</v>
      </c>
      <c r="J93" s="31" t="s">
        <v>0</v>
      </c>
      <c r="K93" s="28" t="s">
        <v>0</v>
      </c>
      <c r="L93" s="31" t="s">
        <v>0</v>
      </c>
      <c r="M93" s="31" t="s">
        <v>0</v>
      </c>
      <c r="N93" s="31" t="s">
        <v>0</v>
      </c>
      <c r="O93" s="29" t="s">
        <v>0</v>
      </c>
      <c r="P93" s="32" t="s">
        <v>171</v>
      </c>
      <c r="Q93" s="32"/>
    </row>
    <row r="94" spans="1:17" s="30" customFormat="1" x14ac:dyDescent="0.35">
      <c r="A94" s="14" t="s">
        <v>19</v>
      </c>
      <c r="B94" s="14" t="s">
        <v>72</v>
      </c>
      <c r="C94" s="14" t="s">
        <v>168</v>
      </c>
      <c r="D94" s="31">
        <v>1</v>
      </c>
      <c r="E94" s="31">
        <f t="shared" ref="E94" si="9">1-F94+G94</f>
        <v>1</v>
      </c>
      <c r="F94" s="31">
        <v>0</v>
      </c>
      <c r="G94" s="31">
        <v>0</v>
      </c>
      <c r="H94" s="31" t="s">
        <v>0</v>
      </c>
      <c r="I94" s="14" t="s">
        <v>55</v>
      </c>
      <c r="J94" s="31">
        <v>1</v>
      </c>
      <c r="K94" s="31">
        <v>1</v>
      </c>
      <c r="L94" s="31">
        <v>0</v>
      </c>
      <c r="M94" s="31">
        <v>0</v>
      </c>
      <c r="N94" s="31" t="s">
        <v>0</v>
      </c>
      <c r="O94" s="14" t="s">
        <v>55</v>
      </c>
      <c r="P94" s="17" t="s">
        <v>60</v>
      </c>
      <c r="Q94" s="19"/>
    </row>
    <row r="95" spans="1:17" x14ac:dyDescent="0.35">
      <c r="A95" s="14" t="s">
        <v>19</v>
      </c>
      <c r="B95" s="14" t="s">
        <v>72</v>
      </c>
      <c r="C95" s="20" t="s">
        <v>6</v>
      </c>
      <c r="D95" s="11">
        <v>1</v>
      </c>
      <c r="E95" s="11">
        <f t="shared" si="6"/>
        <v>1</v>
      </c>
      <c r="F95" s="11">
        <v>0</v>
      </c>
      <c r="G95" s="16">
        <v>0</v>
      </c>
      <c r="H95" s="11" t="s">
        <v>0</v>
      </c>
      <c r="I95" s="20" t="s">
        <v>55</v>
      </c>
      <c r="J95" s="11">
        <v>1</v>
      </c>
      <c r="K95" s="11">
        <v>1</v>
      </c>
      <c r="L95" s="16">
        <v>0</v>
      </c>
      <c r="M95" s="16">
        <v>0</v>
      </c>
      <c r="N95" s="11" t="s">
        <v>0</v>
      </c>
      <c r="O95" s="20" t="s">
        <v>55</v>
      </c>
      <c r="P95" s="20" t="s">
        <v>63</v>
      </c>
      <c r="Q95" s="20"/>
    </row>
    <row r="96" spans="1:17" x14ac:dyDescent="0.35">
      <c r="A96" s="14" t="s">
        <v>19</v>
      </c>
      <c r="B96" s="14" t="s">
        <v>72</v>
      </c>
      <c r="C96" s="20" t="s">
        <v>57</v>
      </c>
      <c r="D96" s="11">
        <v>1</v>
      </c>
      <c r="E96" s="11">
        <f t="shared" si="6"/>
        <v>1</v>
      </c>
      <c r="F96" s="11">
        <v>0</v>
      </c>
      <c r="G96" s="16">
        <v>0</v>
      </c>
      <c r="H96" s="11" t="s">
        <v>0</v>
      </c>
      <c r="I96" s="20" t="s">
        <v>55</v>
      </c>
      <c r="J96" s="11">
        <v>1</v>
      </c>
      <c r="K96" s="11">
        <v>1</v>
      </c>
      <c r="L96" s="16">
        <v>0</v>
      </c>
      <c r="M96" s="16">
        <v>0</v>
      </c>
      <c r="N96" s="11" t="s">
        <v>0</v>
      </c>
      <c r="O96" s="20" t="s">
        <v>55</v>
      </c>
      <c r="P96" s="20" t="s">
        <v>63</v>
      </c>
      <c r="Q96" s="20"/>
    </row>
    <row r="97" spans="1:17" x14ac:dyDescent="0.35">
      <c r="A97" s="14" t="s">
        <v>19</v>
      </c>
      <c r="B97" s="14" t="s">
        <v>72</v>
      </c>
      <c r="C97" s="20" t="s">
        <v>58</v>
      </c>
      <c r="D97" s="11">
        <v>1</v>
      </c>
      <c r="E97" s="11">
        <f t="shared" si="6"/>
        <v>1</v>
      </c>
      <c r="F97" s="11">
        <v>0</v>
      </c>
      <c r="G97" s="16">
        <v>0</v>
      </c>
      <c r="H97" s="11" t="s">
        <v>0</v>
      </c>
      <c r="I97" s="20" t="s">
        <v>55</v>
      </c>
      <c r="J97" s="11">
        <v>1</v>
      </c>
      <c r="K97" s="11">
        <v>1</v>
      </c>
      <c r="L97" s="16">
        <v>0</v>
      </c>
      <c r="M97" s="16">
        <v>0</v>
      </c>
      <c r="N97" s="11" t="s">
        <v>0</v>
      </c>
      <c r="O97" s="20" t="s">
        <v>55</v>
      </c>
      <c r="P97" s="20" t="s">
        <v>63</v>
      </c>
      <c r="Q97" s="20"/>
    </row>
    <row r="98" spans="1:17" x14ac:dyDescent="0.35">
      <c r="A98" s="14" t="s">
        <v>19</v>
      </c>
      <c r="B98" s="14" t="s">
        <v>72</v>
      </c>
      <c r="C98" s="20" t="s">
        <v>15</v>
      </c>
      <c r="D98" s="11">
        <v>1</v>
      </c>
      <c r="E98" s="11">
        <f t="shared" si="6"/>
        <v>1</v>
      </c>
      <c r="F98" s="11">
        <v>0</v>
      </c>
      <c r="G98" s="11">
        <v>0</v>
      </c>
      <c r="H98" s="11" t="s">
        <v>0</v>
      </c>
      <c r="I98" s="20" t="s">
        <v>55</v>
      </c>
      <c r="J98" s="11">
        <v>1</v>
      </c>
      <c r="K98" s="11">
        <v>1</v>
      </c>
      <c r="L98" s="11">
        <v>0</v>
      </c>
      <c r="M98" s="11">
        <v>0</v>
      </c>
      <c r="N98" s="11" t="s">
        <v>0</v>
      </c>
      <c r="O98" s="20" t="s">
        <v>55</v>
      </c>
      <c r="P98" s="20" t="s">
        <v>63</v>
      </c>
      <c r="Q98" s="20"/>
    </row>
    <row r="99" spans="1:17" x14ac:dyDescent="0.35">
      <c r="A99" s="14" t="s">
        <v>19</v>
      </c>
      <c r="B99" s="14" t="s">
        <v>66</v>
      </c>
      <c r="C99" s="20" t="s">
        <v>59</v>
      </c>
      <c r="D99" s="11" t="s">
        <v>0</v>
      </c>
      <c r="E99" s="11" t="s">
        <v>0</v>
      </c>
      <c r="F99" s="11" t="s">
        <v>0</v>
      </c>
      <c r="G99" s="11" t="s">
        <v>0</v>
      </c>
      <c r="H99" s="16">
        <v>1.0309999999999999</v>
      </c>
      <c r="I99" s="20" t="s">
        <v>64</v>
      </c>
      <c r="J99" s="11" t="s">
        <v>0</v>
      </c>
      <c r="K99" s="11" t="s">
        <v>0</v>
      </c>
      <c r="L99" s="11" t="s">
        <v>0</v>
      </c>
      <c r="M99" s="11" t="s">
        <v>0</v>
      </c>
      <c r="N99" s="16">
        <v>1.044</v>
      </c>
      <c r="O99" s="20" t="s">
        <v>64</v>
      </c>
      <c r="P99" s="20" t="s">
        <v>17</v>
      </c>
      <c r="Q99" s="20"/>
    </row>
  </sheetData>
  <autoFilter ref="A7:Q99" xr:uid="{AE306A45-945F-41A1-B401-B0709FD1C9BA}"/>
  <mergeCells count="2">
    <mergeCell ref="E6:I6"/>
    <mergeCell ref="K6:O6"/>
  </mergeCells>
  <pageMargins left="0.7" right="0.7" top="0.75" bottom="0.75" header="0.3" footer="0.3"/>
  <pageSetup scale="47"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C505B-FBA9-4038-8FF1-FC4AC3FD2BBC}">
  <dimension ref="A1:M14"/>
  <sheetViews>
    <sheetView workbookViewId="0">
      <selection activeCell="H15" sqref="H15"/>
    </sheetView>
  </sheetViews>
  <sheetFormatPr defaultColWidth="9.1796875" defaultRowHeight="13.5" x14ac:dyDescent="0.35"/>
  <cols>
    <col min="1" max="1" width="9.81640625" style="1" customWidth="1"/>
    <col min="2" max="2" width="20.453125" style="1" bestFit="1" customWidth="1"/>
    <col min="3" max="3" width="45.453125" style="1" bestFit="1" customWidth="1"/>
    <col min="4" max="5" width="6.1796875" style="10" bestFit="1" customWidth="1"/>
    <col min="6" max="6" width="5.7265625" style="10" bestFit="1" customWidth="1"/>
    <col min="7" max="7" width="6.81640625" style="10" bestFit="1" customWidth="1"/>
    <col min="8" max="8" width="50.1796875" style="1" bestFit="1" customWidth="1"/>
    <col min="9" max="10" width="6.1796875" style="10" bestFit="1" customWidth="1"/>
    <col min="11" max="11" width="5.81640625" style="10" bestFit="1" customWidth="1"/>
    <col min="12" max="12" width="7" style="10" bestFit="1" customWidth="1"/>
    <col min="13" max="13" width="50.1796875" style="1" bestFit="1" customWidth="1"/>
    <col min="14" max="16384" width="9.1796875" style="30"/>
  </cols>
  <sheetData>
    <row r="1" spans="1:13" x14ac:dyDescent="0.35">
      <c r="A1" s="6" t="s">
        <v>202</v>
      </c>
      <c r="C1" s="18"/>
      <c r="D1" s="9"/>
    </row>
    <row r="2" spans="1:13" x14ac:dyDescent="0.35">
      <c r="A2" s="3" t="s">
        <v>207</v>
      </c>
      <c r="C2" s="18"/>
      <c r="D2" s="9"/>
    </row>
    <row r="3" spans="1:13" x14ac:dyDescent="0.35">
      <c r="A3" s="3" t="s">
        <v>203</v>
      </c>
      <c r="C3" s="18"/>
      <c r="D3" s="9"/>
    </row>
    <row r="4" spans="1:13" s="10" customFormat="1" x14ac:dyDescent="0.35"/>
    <row r="5" spans="1:13" x14ac:dyDescent="0.35">
      <c r="C5" s="30"/>
      <c r="D5" s="38" t="s">
        <v>205</v>
      </c>
      <c r="E5" s="38"/>
      <c r="F5" s="38"/>
      <c r="G5" s="38"/>
      <c r="H5" s="38"/>
      <c r="I5" s="39" t="s">
        <v>204</v>
      </c>
      <c r="J5" s="39"/>
      <c r="K5" s="39"/>
      <c r="L5" s="39"/>
      <c r="M5" s="40"/>
    </row>
    <row r="6" spans="1:13" s="4" customFormat="1" x14ac:dyDescent="0.35">
      <c r="A6" s="15" t="s">
        <v>67</v>
      </c>
      <c r="B6" s="15" t="s">
        <v>46</v>
      </c>
      <c r="C6" s="15" t="s">
        <v>20</v>
      </c>
      <c r="D6" s="7" t="s">
        <v>208</v>
      </c>
      <c r="E6" s="7" t="s">
        <v>7</v>
      </c>
      <c r="F6" s="7" t="s">
        <v>209</v>
      </c>
      <c r="G6" s="7" t="s">
        <v>210</v>
      </c>
      <c r="H6" s="7" t="s">
        <v>206</v>
      </c>
      <c r="I6" s="8" t="s">
        <v>208</v>
      </c>
      <c r="J6" s="8" t="s">
        <v>10</v>
      </c>
      <c r="K6" s="8" t="s">
        <v>211</v>
      </c>
      <c r="L6" s="8" t="s">
        <v>212</v>
      </c>
      <c r="M6" s="8" t="s">
        <v>206</v>
      </c>
    </row>
    <row r="7" spans="1:13" x14ac:dyDescent="0.35">
      <c r="A7" s="14" t="s">
        <v>68</v>
      </c>
      <c r="B7" s="17" t="s">
        <v>71</v>
      </c>
      <c r="C7" s="17" t="s">
        <v>197</v>
      </c>
      <c r="D7" s="31">
        <f>1-(0.5*E7)+G7</f>
        <v>0.8417</v>
      </c>
      <c r="E7" s="31">
        <v>0.317</v>
      </c>
      <c r="F7" s="31" t="s">
        <v>0</v>
      </c>
      <c r="G7" s="31">
        <v>2.0000000000000001E-4</v>
      </c>
      <c r="H7" s="17" t="s">
        <v>81</v>
      </c>
      <c r="I7" s="31">
        <f>1-(0.5*J7)+L7</f>
        <v>0.71300000000000008</v>
      </c>
      <c r="J7" s="31">
        <v>0.57399999999999995</v>
      </c>
      <c r="K7" s="31">
        <v>0</v>
      </c>
      <c r="L7" s="31">
        <v>0</v>
      </c>
      <c r="M7" s="17" t="s">
        <v>81</v>
      </c>
    </row>
    <row r="8" spans="1:13" x14ac:dyDescent="0.35">
      <c r="A8" s="14" t="s">
        <v>68</v>
      </c>
      <c r="B8" s="17" t="s">
        <v>71</v>
      </c>
      <c r="C8" s="17" t="s">
        <v>150</v>
      </c>
      <c r="D8" s="31">
        <f>1-(0.5*E8)+G8</f>
        <v>0.88</v>
      </c>
      <c r="E8" s="31">
        <v>0.24</v>
      </c>
      <c r="F8" s="31" t="s">
        <v>0</v>
      </c>
      <c r="G8" s="31">
        <v>0</v>
      </c>
      <c r="H8" s="17" t="s">
        <v>178</v>
      </c>
      <c r="I8" s="31">
        <v>0.88</v>
      </c>
      <c r="J8" s="31" t="s">
        <v>0</v>
      </c>
      <c r="K8" s="31" t="s">
        <v>0</v>
      </c>
      <c r="L8" s="31" t="s">
        <v>0</v>
      </c>
      <c r="M8" s="17" t="s">
        <v>178</v>
      </c>
    </row>
    <row r="9" spans="1:13" x14ac:dyDescent="0.35">
      <c r="A9" s="14" t="s">
        <v>68</v>
      </c>
      <c r="B9" s="17" t="s">
        <v>71</v>
      </c>
      <c r="C9" s="17" t="s">
        <v>179</v>
      </c>
      <c r="D9" s="31">
        <f>1-(0.5*E9)+G9</f>
        <v>0.88</v>
      </c>
      <c r="E9" s="31">
        <v>0.24</v>
      </c>
      <c r="F9" s="31" t="s">
        <v>0</v>
      </c>
      <c r="G9" s="31">
        <v>0</v>
      </c>
      <c r="H9" s="17" t="s">
        <v>120</v>
      </c>
      <c r="I9" s="31">
        <f>1-(0.5*J9)+L9</f>
        <v>0.88</v>
      </c>
      <c r="J9" s="31">
        <v>0.24</v>
      </c>
      <c r="K9" s="31" t="s">
        <v>0</v>
      </c>
      <c r="L9" s="31">
        <v>0</v>
      </c>
      <c r="M9" s="17" t="s">
        <v>120</v>
      </c>
    </row>
    <row r="10" spans="1:13" x14ac:dyDescent="0.35">
      <c r="A10" s="14" t="s">
        <v>19</v>
      </c>
      <c r="B10" s="17" t="s">
        <v>49</v>
      </c>
      <c r="C10" s="17" t="s">
        <v>196</v>
      </c>
      <c r="D10" s="31">
        <f>1-(0.5*E10)</f>
        <v>0.9</v>
      </c>
      <c r="E10" s="31">
        <v>0.2</v>
      </c>
      <c r="F10" s="31" t="s">
        <v>0</v>
      </c>
      <c r="G10" s="31" t="s">
        <v>0</v>
      </c>
      <c r="H10" s="17" t="s">
        <v>93</v>
      </c>
      <c r="I10" s="31">
        <f>1-(0.5*J10)</f>
        <v>0.9</v>
      </c>
      <c r="J10" s="31">
        <v>0.2</v>
      </c>
      <c r="K10" s="31" t="s">
        <v>0</v>
      </c>
      <c r="L10" s="31" t="s">
        <v>0</v>
      </c>
      <c r="M10" s="17" t="s">
        <v>93</v>
      </c>
    </row>
    <row r="11" spans="1:13" x14ac:dyDescent="0.35">
      <c r="A11" s="14" t="s">
        <v>19</v>
      </c>
      <c r="B11" s="17" t="s">
        <v>145</v>
      </c>
      <c r="C11" s="17" t="s">
        <v>198</v>
      </c>
      <c r="D11" s="31">
        <f>1-(0.5*E11)</f>
        <v>0.9</v>
      </c>
      <c r="E11" s="31">
        <v>0.2</v>
      </c>
      <c r="F11" s="31" t="s">
        <v>0</v>
      </c>
      <c r="G11" s="31" t="s">
        <v>0</v>
      </c>
      <c r="H11" s="17" t="s">
        <v>93</v>
      </c>
      <c r="I11" s="31">
        <f>1-(0.5*J11)</f>
        <v>0.9</v>
      </c>
      <c r="J11" s="31">
        <v>0.2</v>
      </c>
      <c r="K11" s="31" t="s">
        <v>0</v>
      </c>
      <c r="L11" s="31" t="s">
        <v>0</v>
      </c>
      <c r="M11" s="17" t="s">
        <v>93</v>
      </c>
    </row>
    <row r="12" spans="1:13" x14ac:dyDescent="0.35">
      <c r="A12" s="14" t="s">
        <v>19</v>
      </c>
      <c r="B12" s="17" t="s">
        <v>1</v>
      </c>
      <c r="C12" s="17" t="s">
        <v>196</v>
      </c>
      <c r="D12" s="31">
        <f>1-(0.5*E12)</f>
        <v>0.9</v>
      </c>
      <c r="E12" s="31">
        <v>0.2</v>
      </c>
      <c r="F12" s="31" t="s">
        <v>0</v>
      </c>
      <c r="G12" s="31" t="s">
        <v>0</v>
      </c>
      <c r="H12" s="17" t="s">
        <v>93</v>
      </c>
      <c r="I12" s="31">
        <f>1-(0.5*J12)</f>
        <v>0.9</v>
      </c>
      <c r="J12" s="31">
        <v>0.2</v>
      </c>
      <c r="K12" s="31" t="s">
        <v>0</v>
      </c>
      <c r="L12" s="31" t="s">
        <v>0</v>
      </c>
      <c r="M12" s="17" t="s">
        <v>93</v>
      </c>
    </row>
    <row r="13" spans="1:13" x14ac:dyDescent="0.35">
      <c r="A13" s="14" t="s">
        <v>19</v>
      </c>
      <c r="B13" s="17" t="s">
        <v>36</v>
      </c>
      <c r="C13" s="17" t="s">
        <v>196</v>
      </c>
      <c r="D13" s="31">
        <f>1-(0.5*E13)</f>
        <v>0.9</v>
      </c>
      <c r="E13" s="31">
        <v>0.2</v>
      </c>
      <c r="F13" s="31" t="s">
        <v>0</v>
      </c>
      <c r="G13" s="31" t="s">
        <v>0</v>
      </c>
      <c r="H13" s="17" t="s">
        <v>93</v>
      </c>
      <c r="I13" s="31">
        <f>1-(0.5*J13)</f>
        <v>0.9</v>
      </c>
      <c r="J13" s="31">
        <v>0.2</v>
      </c>
      <c r="K13" s="31" t="s">
        <v>0</v>
      </c>
      <c r="L13" s="31" t="s">
        <v>0</v>
      </c>
      <c r="M13" s="17" t="s">
        <v>93</v>
      </c>
    </row>
    <row r="14" spans="1:13" x14ac:dyDescent="0.35">
      <c r="A14" s="14" t="s">
        <v>19</v>
      </c>
      <c r="B14" s="17" t="s">
        <v>36</v>
      </c>
      <c r="C14" s="17" t="s">
        <v>198</v>
      </c>
      <c r="D14" s="31">
        <f>1-(E14*0.5)</f>
        <v>0.92849999999999999</v>
      </c>
      <c r="E14" s="31">
        <v>0.14299999999999999</v>
      </c>
      <c r="F14" s="31" t="s">
        <v>0</v>
      </c>
      <c r="G14" s="31" t="s">
        <v>0</v>
      </c>
      <c r="H14" s="17" t="s">
        <v>115</v>
      </c>
      <c r="I14" s="31">
        <f>1-(J14*0.5)</f>
        <v>0.9</v>
      </c>
      <c r="J14" s="31">
        <v>0.2</v>
      </c>
      <c r="K14" s="31" t="s">
        <v>0</v>
      </c>
      <c r="L14" s="31" t="s">
        <v>0</v>
      </c>
      <c r="M14" s="17" t="s">
        <v>115</v>
      </c>
    </row>
  </sheetData>
  <mergeCells count="2">
    <mergeCell ref="D5:H5"/>
    <mergeCell ref="I5:M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AIC 2021 NTGR Recommendations</vt:lpstr>
      <vt:lpstr>T-Stat &amp; ASI</vt:lpstr>
      <vt:lpstr>'AIC 2021 NTGR Recommendations'!Print_Area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2017-02-03T19:43:43Z</cp:lastPrinted>
  <dcterms:created xsi:type="dcterms:W3CDTF">2013-09-03T15:10:09Z</dcterms:created>
  <dcterms:modified xsi:type="dcterms:W3CDTF">2020-09-25T13:50:38Z</dcterms:modified>
</cp:coreProperties>
</file>