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Evaluation Documents/Ameren/Ameren IL 2021/"/>
    </mc:Choice>
  </mc:AlternateContent>
  <xr:revisionPtr revIDLastSave="0" documentId="8_{C34C4EA1-5E92-4821-9FB7-3FED148A568C}" xr6:coauthVersionLast="47" xr6:coauthVersionMax="47" xr10:uidLastSave="{00000000-0000-0000-0000-000000000000}"/>
  <bookViews>
    <workbookView xWindow="28680" yWindow="-120" windowWidth="29040" windowHeight="15840" firstSheet="7" activeTab="9" xr2:uid="{6752E959-302F-4503-927A-497162BA3CFE}"/>
  </bookViews>
  <sheets>
    <sheet name="File Info" sheetId="21" r:id="rId1"/>
    <sheet name="Reference and Notes &gt;&gt;" sheetId="38" r:id="rId2"/>
    <sheet name="Notes" sheetId="23" r:id="rId3"/>
    <sheet name="Reference Values" sheetId="22" r:id="rId4"/>
    <sheet name="Modified Goals (Plan 5)" sheetId="25" r:id="rId5"/>
    <sheet name="Modified Goals (Plan 6)" sheetId="105" r:id="rId6"/>
    <sheet name="Gas Conversion Notes" sheetId="48" r:id="rId7"/>
    <sheet name="Results &gt;&gt;" sheetId="37" r:id="rId8"/>
    <sheet name="Goal Attainment" sheetId="39" r:id="rId9"/>
    <sheet name="Portfolio CPAS" sheetId="10" r:id="rId10"/>
    <sheet name="Portfolio CPAS (Detail)" sheetId="106" r:id="rId11"/>
    <sheet name="Residential Program CPAS" sheetId="50" r:id="rId12"/>
    <sheet name="Business Program CPAS" sheetId="36" r:id="rId13"/>
    <sheet name="Initiative-Level Results &gt;&gt;" sheetId="24" r:id="rId14"/>
    <sheet name="RP" sheetId="53" r:id="rId15"/>
    <sheet name="RP (Conv.)" sheetId="100" r:id="rId16"/>
    <sheet name="IQ" sheetId="75" r:id="rId17"/>
    <sheet name="IQ (Conv.)" sheetId="135" r:id="rId18"/>
    <sheet name="MF" sheetId="130" r:id="rId19"/>
    <sheet name="HVAC" sheetId="129" r:id="rId20"/>
    <sheet name="HE MR" sheetId="121" r:id="rId21"/>
    <sheet name="AR + ARK" sheetId="147" r:id="rId22"/>
    <sheet name="DD" sheetId="120" r:id="rId23"/>
    <sheet name="ECT" sheetId="137" r:id="rId24"/>
    <sheet name="NPSO" sheetId="102" r:id="rId25"/>
    <sheet name="STD" sheetId="113" r:id="rId26"/>
    <sheet name="SBDI" sheetId="112" r:id="rId27"/>
    <sheet name="II &amp; OS" sheetId="111" r:id="rId28"/>
    <sheet name="Custom" sheetId="139" r:id="rId29"/>
    <sheet name="Custom (Conv.)" sheetId="132" r:id="rId30"/>
    <sheet name="VCx" sheetId="119" r:id="rId31"/>
    <sheet name="RCx" sheetId="115" r:id="rId32"/>
    <sheet name="SL" sheetId="114" r:id="rId33"/>
    <sheet name="BOC" sheetId="116" r:id="rId34"/>
    <sheet name="VO" sheetId="127" r:id="rId35"/>
    <sheet name="Carryover" sheetId="117" r:id="rId36"/>
    <sheet name="Additional Detail &gt;&gt;&gt;" sheetId="52" r:id="rId37"/>
    <sheet name="IQ - SF" sheetId="133" r:id="rId38"/>
    <sheet name="IQ - CAA" sheetId="134" r:id="rId39"/>
    <sheet name="IQ - SS" sheetId="122" r:id="rId40"/>
    <sheet name="IQ - MF" sheetId="142" r:id="rId41"/>
    <sheet name="PH" sheetId="143" r:id="rId42"/>
    <sheet name="MF MR" sheetId="144" r:id="rId43"/>
    <sheet name="SK" sheetId="138" r:id="rId44"/>
    <sheet name="CK" sheetId="146" r:id="rId45"/>
    <sheet name="AR" sheetId="128" r:id="rId46"/>
    <sheet name="ARK" sheetId="145" r:id="rId47"/>
    <sheet name="Custom (Project-Level)" sheetId="118" r:id="rId48"/>
    <sheet name="RP CO" sheetId="123" r:id="rId49"/>
    <sheet name="IQ CO" sheetId="125" r:id="rId50"/>
    <sheet name="DD CO" sheetId="124" r:id="rId51"/>
    <sheet name="STD CO" sheetId="126" r:id="rId52"/>
    <sheet name="Report Tables &gt;&gt;" sheetId="65" r:id="rId53"/>
    <sheet name="Portfolio" sheetId="84" r:id="rId54"/>
    <sheet name="Residential" sheetId="71" r:id="rId55"/>
    <sheet name="Business" sheetId="76" r:id="rId56"/>
    <sheet name="CPAS Visualization" sheetId="104" r:id="rId57"/>
  </sheets>
  <externalReferences>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_____sal2" localSheetId="45" hidden="1">{"SALARIOS",#N/A,FALSE,"Hoja3";"SUELDOS EMPLEADOS",#N/A,FALSE,"Hoja4";"SUELDOS EJECUTIVOS",#N/A,FALSE,"Hoja5"}</definedName>
    <definedName name="_____sal2" localSheetId="21" hidden="1">{"SALARIOS",#N/A,FALSE,"Hoja3";"SUELDOS EMPLEADOS",#N/A,FALSE,"Hoja4";"SUELDOS EJECUTIVOS",#N/A,FALSE,"Hoja5"}</definedName>
    <definedName name="_____sal2" localSheetId="33" hidden="1">{"SALARIOS",#N/A,FALSE,"Hoja3";"SUELDOS EMPLEADOS",#N/A,FALSE,"Hoja4";"SUELDOS EJECUTIVOS",#N/A,FALSE,"Hoja5"}</definedName>
    <definedName name="_____sal2" localSheetId="35" hidden="1">{"SALARIOS",#N/A,FALSE,"Hoja3";"SUELDOS EMPLEADOS",#N/A,FALSE,"Hoja4";"SUELDOS EJECUTIVOS",#N/A,FALSE,"Hoja5"}</definedName>
    <definedName name="_____sal2" localSheetId="47" hidden="1">{"SALARIOS",#N/A,FALSE,"Hoja3";"SUELDOS EMPLEADOS",#N/A,FALSE,"Hoja4";"SUELDOS EJECUTIVOS",#N/A,FALSE,"Hoja5"}</definedName>
    <definedName name="_____sal2" localSheetId="22" hidden="1">{"SALARIOS",#N/A,FALSE,"Hoja3";"SUELDOS EMPLEADOS",#N/A,FALSE,"Hoja4";"SUELDOS EJECUTIVOS",#N/A,FALSE,"Hoja5"}</definedName>
    <definedName name="_____sal2" localSheetId="20" hidden="1">{"SALARIOS",#N/A,FALSE,"Hoja3";"SUELDOS EMPLEADOS",#N/A,FALSE,"Hoja4";"SUELDOS EJECUTIVOS",#N/A,FALSE,"Hoja5"}</definedName>
    <definedName name="_____sal2" localSheetId="19" hidden="1">{"SALARIOS",#N/A,FALSE,"Hoja3";"SUELDOS EMPLEADOS",#N/A,FALSE,"Hoja4";"SUELDOS EJECUTIVOS",#N/A,FALSE,"Hoja5"}</definedName>
    <definedName name="_____sal2" localSheetId="27" hidden="1">{"SALARIOS",#N/A,FALSE,"Hoja3";"SUELDOS EMPLEADOS",#N/A,FALSE,"Hoja4";"SUELDOS EJECUTIVOS",#N/A,FALSE,"Hoja5"}</definedName>
    <definedName name="_____sal2" localSheetId="38" hidden="1">{"SALARIOS",#N/A,FALSE,"Hoja3";"SUELDOS EMPLEADOS",#N/A,FALSE,"Hoja4";"SUELDOS EJECUTIVOS",#N/A,FALSE,"Hoja5"}</definedName>
    <definedName name="_____sal2" localSheetId="37" hidden="1">{"SALARIOS",#N/A,FALSE,"Hoja3";"SUELDOS EMPLEADOS",#N/A,FALSE,"Hoja4";"SUELDOS EJECUTIVOS",#N/A,FALSE,"Hoja5"}</definedName>
    <definedName name="_____sal2" localSheetId="39" hidden="1">{"SALARIOS",#N/A,FALSE,"Hoja3";"SUELDOS EMPLEADOS",#N/A,FALSE,"Hoja4";"SUELDOS EJECUTIVOS",#N/A,FALSE,"Hoja5"}</definedName>
    <definedName name="_____sal2" localSheetId="18" hidden="1">{"SALARIOS",#N/A,FALSE,"Hoja3";"SUELDOS EMPLEADOS",#N/A,FALSE,"Hoja4";"SUELDOS EJECUTIVOS",#N/A,FALSE,"Hoja5"}</definedName>
    <definedName name="_____sal2" localSheetId="31" hidden="1">{"SALARIOS",#N/A,FALSE,"Hoja3";"SUELDOS EMPLEADOS",#N/A,FALSE,"Hoja4";"SUELDOS EJECUTIVOS",#N/A,FALSE,"Hoja5"}</definedName>
    <definedName name="_____sal2" localSheetId="26" hidden="1">{"SALARIOS",#N/A,FALSE,"Hoja3";"SUELDOS EMPLEADOS",#N/A,FALSE,"Hoja4";"SUELDOS EJECUTIVOS",#N/A,FALSE,"Hoja5"}</definedName>
    <definedName name="_____sal2" localSheetId="32" hidden="1">{"SALARIOS",#N/A,FALSE,"Hoja3";"SUELDOS EMPLEADOS",#N/A,FALSE,"Hoja4";"SUELDOS EJECUTIVOS",#N/A,FALSE,"Hoja5"}</definedName>
    <definedName name="_____sal2" localSheetId="25" hidden="1">{"SALARIOS",#N/A,FALSE,"Hoja3";"SUELDOS EMPLEADOS",#N/A,FALSE,"Hoja4";"SUELDOS EJECUTIVOS",#N/A,FALSE,"Hoja5"}</definedName>
    <definedName name="_____sal2" localSheetId="30" hidden="1">{"SALARIOS",#N/A,FALSE,"Hoja3";"SUELDOS EMPLEADOS",#N/A,FALSE,"Hoja4";"SUELDOS EJECUTIVOS",#N/A,FALSE,"Hoja5"}</definedName>
    <definedName name="_____sal2" hidden="1">{"SALARIOS",#N/A,FALSE,"Hoja3";"SUELDOS EMPLEADOS",#N/A,FALSE,"Hoja4";"SUELDOS EJECUTIVOS",#N/A,FALSE,"Hoja5"}</definedName>
    <definedName name="____sal2" localSheetId="45" hidden="1">{"SALARIOS",#N/A,FALSE,"Hoja3";"SUELDOS EMPLEADOS",#N/A,FALSE,"Hoja4";"SUELDOS EJECUTIVOS",#N/A,FALSE,"Hoja5"}</definedName>
    <definedName name="____sal2" localSheetId="21" hidden="1">{"SALARIOS",#N/A,FALSE,"Hoja3";"SUELDOS EMPLEADOS",#N/A,FALSE,"Hoja4";"SUELDOS EJECUTIVOS",#N/A,FALSE,"Hoja5"}</definedName>
    <definedName name="____sal2" localSheetId="33" hidden="1">{"SALARIOS",#N/A,FALSE,"Hoja3";"SUELDOS EMPLEADOS",#N/A,FALSE,"Hoja4";"SUELDOS EJECUTIVOS",#N/A,FALSE,"Hoja5"}</definedName>
    <definedName name="____sal2" localSheetId="35" hidden="1">{"SALARIOS",#N/A,FALSE,"Hoja3";"SUELDOS EMPLEADOS",#N/A,FALSE,"Hoja4";"SUELDOS EJECUTIVOS",#N/A,FALSE,"Hoja5"}</definedName>
    <definedName name="____sal2" localSheetId="47" hidden="1">{"SALARIOS",#N/A,FALSE,"Hoja3";"SUELDOS EMPLEADOS",#N/A,FALSE,"Hoja4";"SUELDOS EJECUTIVOS",#N/A,FALSE,"Hoja5"}</definedName>
    <definedName name="____sal2" localSheetId="22" hidden="1">{"SALARIOS",#N/A,FALSE,"Hoja3";"SUELDOS EMPLEADOS",#N/A,FALSE,"Hoja4";"SUELDOS EJECUTIVOS",#N/A,FALSE,"Hoja5"}</definedName>
    <definedName name="____sal2" localSheetId="20" hidden="1">{"SALARIOS",#N/A,FALSE,"Hoja3";"SUELDOS EMPLEADOS",#N/A,FALSE,"Hoja4";"SUELDOS EJECUTIVOS",#N/A,FALSE,"Hoja5"}</definedName>
    <definedName name="____sal2" localSheetId="19" hidden="1">{"SALARIOS",#N/A,FALSE,"Hoja3";"SUELDOS EMPLEADOS",#N/A,FALSE,"Hoja4";"SUELDOS EJECUTIVOS",#N/A,FALSE,"Hoja5"}</definedName>
    <definedName name="____sal2" localSheetId="27" hidden="1">{"SALARIOS",#N/A,FALSE,"Hoja3";"SUELDOS EMPLEADOS",#N/A,FALSE,"Hoja4";"SUELDOS EJECUTIVOS",#N/A,FALSE,"Hoja5"}</definedName>
    <definedName name="____sal2" localSheetId="38" hidden="1">{"SALARIOS",#N/A,FALSE,"Hoja3";"SUELDOS EMPLEADOS",#N/A,FALSE,"Hoja4";"SUELDOS EJECUTIVOS",#N/A,FALSE,"Hoja5"}</definedName>
    <definedName name="____sal2" localSheetId="37" hidden="1">{"SALARIOS",#N/A,FALSE,"Hoja3";"SUELDOS EMPLEADOS",#N/A,FALSE,"Hoja4";"SUELDOS EJECUTIVOS",#N/A,FALSE,"Hoja5"}</definedName>
    <definedName name="____sal2" localSheetId="39" hidden="1">{"SALARIOS",#N/A,FALSE,"Hoja3";"SUELDOS EMPLEADOS",#N/A,FALSE,"Hoja4";"SUELDOS EJECUTIVOS",#N/A,FALSE,"Hoja5"}</definedName>
    <definedName name="____sal2" localSheetId="18" hidden="1">{"SALARIOS",#N/A,FALSE,"Hoja3";"SUELDOS EMPLEADOS",#N/A,FALSE,"Hoja4";"SUELDOS EJECUTIVOS",#N/A,FALSE,"Hoja5"}</definedName>
    <definedName name="____sal2" localSheetId="31" hidden="1">{"SALARIOS",#N/A,FALSE,"Hoja3";"SUELDOS EMPLEADOS",#N/A,FALSE,"Hoja4";"SUELDOS EJECUTIVOS",#N/A,FALSE,"Hoja5"}</definedName>
    <definedName name="____sal2" localSheetId="26" hidden="1">{"SALARIOS",#N/A,FALSE,"Hoja3";"SUELDOS EMPLEADOS",#N/A,FALSE,"Hoja4";"SUELDOS EJECUTIVOS",#N/A,FALSE,"Hoja5"}</definedName>
    <definedName name="____sal2" localSheetId="32" hidden="1">{"SALARIOS",#N/A,FALSE,"Hoja3";"SUELDOS EMPLEADOS",#N/A,FALSE,"Hoja4";"SUELDOS EJECUTIVOS",#N/A,FALSE,"Hoja5"}</definedName>
    <definedName name="____sal2" localSheetId="25" hidden="1">{"SALARIOS",#N/A,FALSE,"Hoja3";"SUELDOS EMPLEADOS",#N/A,FALSE,"Hoja4";"SUELDOS EJECUTIVOS",#N/A,FALSE,"Hoja5"}</definedName>
    <definedName name="____sal2" localSheetId="30" hidden="1">{"SALARIOS",#N/A,FALSE,"Hoja3";"SUELDOS EMPLEADOS",#N/A,FALSE,"Hoja4";"SUELDOS EJECUTIVOS",#N/A,FALSE,"Hoja5"}</definedName>
    <definedName name="____sal2" hidden="1">{"SALARIOS",#N/A,FALSE,"Hoja3";"SUELDOS EMPLEADOS",#N/A,FALSE,"Hoja4";"SUELDOS EJECUTIVOS",#N/A,FALSE,"Hoja5"}</definedName>
    <definedName name="___sal2" localSheetId="45" hidden="1">{"SALARIOS",#N/A,FALSE,"Hoja3";"SUELDOS EMPLEADOS",#N/A,FALSE,"Hoja4";"SUELDOS EJECUTIVOS",#N/A,FALSE,"Hoja5"}</definedName>
    <definedName name="___sal2" localSheetId="21" hidden="1">{"SALARIOS",#N/A,FALSE,"Hoja3";"SUELDOS EMPLEADOS",#N/A,FALSE,"Hoja4";"SUELDOS EJECUTIVOS",#N/A,FALSE,"Hoja5"}</definedName>
    <definedName name="___sal2" localSheetId="33" hidden="1">{"SALARIOS",#N/A,FALSE,"Hoja3";"SUELDOS EMPLEADOS",#N/A,FALSE,"Hoja4";"SUELDOS EJECUTIVOS",#N/A,FALSE,"Hoja5"}</definedName>
    <definedName name="___sal2" localSheetId="35" hidden="1">{"SALARIOS",#N/A,FALSE,"Hoja3";"SUELDOS EMPLEADOS",#N/A,FALSE,"Hoja4";"SUELDOS EJECUTIVOS",#N/A,FALSE,"Hoja5"}</definedName>
    <definedName name="___sal2" localSheetId="47" hidden="1">{"SALARIOS",#N/A,FALSE,"Hoja3";"SUELDOS EMPLEADOS",#N/A,FALSE,"Hoja4";"SUELDOS EJECUTIVOS",#N/A,FALSE,"Hoja5"}</definedName>
    <definedName name="___sal2" localSheetId="22" hidden="1">{"SALARIOS",#N/A,FALSE,"Hoja3";"SUELDOS EMPLEADOS",#N/A,FALSE,"Hoja4";"SUELDOS EJECUTIVOS",#N/A,FALSE,"Hoja5"}</definedName>
    <definedName name="___sal2" localSheetId="20" hidden="1">{"SALARIOS",#N/A,FALSE,"Hoja3";"SUELDOS EMPLEADOS",#N/A,FALSE,"Hoja4";"SUELDOS EJECUTIVOS",#N/A,FALSE,"Hoja5"}</definedName>
    <definedName name="___sal2" localSheetId="19" hidden="1">{"SALARIOS",#N/A,FALSE,"Hoja3";"SUELDOS EMPLEADOS",#N/A,FALSE,"Hoja4";"SUELDOS EJECUTIVOS",#N/A,FALSE,"Hoja5"}</definedName>
    <definedName name="___sal2" localSheetId="27" hidden="1">{"SALARIOS",#N/A,FALSE,"Hoja3";"SUELDOS EMPLEADOS",#N/A,FALSE,"Hoja4";"SUELDOS EJECUTIVOS",#N/A,FALSE,"Hoja5"}</definedName>
    <definedName name="___sal2" localSheetId="38" hidden="1">{"SALARIOS",#N/A,FALSE,"Hoja3";"SUELDOS EMPLEADOS",#N/A,FALSE,"Hoja4";"SUELDOS EJECUTIVOS",#N/A,FALSE,"Hoja5"}</definedName>
    <definedName name="___sal2" localSheetId="37" hidden="1">{"SALARIOS",#N/A,FALSE,"Hoja3";"SUELDOS EMPLEADOS",#N/A,FALSE,"Hoja4";"SUELDOS EJECUTIVOS",#N/A,FALSE,"Hoja5"}</definedName>
    <definedName name="___sal2" localSheetId="39" hidden="1">{"SALARIOS",#N/A,FALSE,"Hoja3";"SUELDOS EMPLEADOS",#N/A,FALSE,"Hoja4";"SUELDOS EJECUTIVOS",#N/A,FALSE,"Hoja5"}</definedName>
    <definedName name="___sal2" localSheetId="18" hidden="1">{"SALARIOS",#N/A,FALSE,"Hoja3";"SUELDOS EMPLEADOS",#N/A,FALSE,"Hoja4";"SUELDOS EJECUTIVOS",#N/A,FALSE,"Hoja5"}</definedName>
    <definedName name="___sal2" localSheetId="31" hidden="1">{"SALARIOS",#N/A,FALSE,"Hoja3";"SUELDOS EMPLEADOS",#N/A,FALSE,"Hoja4";"SUELDOS EJECUTIVOS",#N/A,FALSE,"Hoja5"}</definedName>
    <definedName name="___sal2" localSheetId="26" hidden="1">{"SALARIOS",#N/A,FALSE,"Hoja3";"SUELDOS EMPLEADOS",#N/A,FALSE,"Hoja4";"SUELDOS EJECUTIVOS",#N/A,FALSE,"Hoja5"}</definedName>
    <definedName name="___sal2" localSheetId="32" hidden="1">{"SALARIOS",#N/A,FALSE,"Hoja3";"SUELDOS EMPLEADOS",#N/A,FALSE,"Hoja4";"SUELDOS EJECUTIVOS",#N/A,FALSE,"Hoja5"}</definedName>
    <definedName name="___sal2" localSheetId="25" hidden="1">{"SALARIOS",#N/A,FALSE,"Hoja3";"SUELDOS EMPLEADOS",#N/A,FALSE,"Hoja4";"SUELDOS EJECUTIVOS",#N/A,FALSE,"Hoja5"}</definedName>
    <definedName name="___sal2" localSheetId="30" hidden="1">{"SALARIOS",#N/A,FALSE,"Hoja3";"SUELDOS EMPLEADOS",#N/A,FALSE,"Hoja4";"SUELDOS EJECUTIVOS",#N/A,FALSE,"Hoja5"}</definedName>
    <definedName name="___sal2" hidden="1">{"SALARIOS",#N/A,FALSE,"Hoja3";"SUELDOS EMPLEADOS",#N/A,FALSE,"Hoja4";"SUELDOS EJECUTIVOS",#N/A,FALSE,"Hoja5"}</definedName>
    <definedName name="__IntlFixup" hidden="1">TRUE</definedName>
    <definedName name="__sal2" localSheetId="45" hidden="1">{"SALARIOS",#N/A,FALSE,"Hoja3";"SUELDOS EMPLEADOS",#N/A,FALSE,"Hoja4";"SUELDOS EJECUTIVOS",#N/A,FALSE,"Hoja5"}</definedName>
    <definedName name="__sal2" localSheetId="21" hidden="1">{"SALARIOS",#N/A,FALSE,"Hoja3";"SUELDOS EMPLEADOS",#N/A,FALSE,"Hoja4";"SUELDOS EJECUTIVOS",#N/A,FALSE,"Hoja5"}</definedName>
    <definedName name="__sal2" localSheetId="33" hidden="1">{"SALARIOS",#N/A,FALSE,"Hoja3";"SUELDOS EMPLEADOS",#N/A,FALSE,"Hoja4";"SUELDOS EJECUTIVOS",#N/A,FALSE,"Hoja5"}</definedName>
    <definedName name="__sal2" localSheetId="35" hidden="1">{"SALARIOS",#N/A,FALSE,"Hoja3";"SUELDOS EMPLEADOS",#N/A,FALSE,"Hoja4";"SUELDOS EJECUTIVOS",#N/A,FALSE,"Hoja5"}</definedName>
    <definedName name="__sal2" localSheetId="47" hidden="1">{"SALARIOS",#N/A,FALSE,"Hoja3";"SUELDOS EMPLEADOS",#N/A,FALSE,"Hoja4";"SUELDOS EJECUTIVOS",#N/A,FALSE,"Hoja5"}</definedName>
    <definedName name="__sal2" localSheetId="22" hidden="1">{"SALARIOS",#N/A,FALSE,"Hoja3";"SUELDOS EMPLEADOS",#N/A,FALSE,"Hoja4";"SUELDOS EJECUTIVOS",#N/A,FALSE,"Hoja5"}</definedName>
    <definedName name="__sal2" localSheetId="20" hidden="1">{"SALARIOS",#N/A,FALSE,"Hoja3";"SUELDOS EMPLEADOS",#N/A,FALSE,"Hoja4";"SUELDOS EJECUTIVOS",#N/A,FALSE,"Hoja5"}</definedName>
    <definedName name="__sal2" localSheetId="19" hidden="1">{"SALARIOS",#N/A,FALSE,"Hoja3";"SUELDOS EMPLEADOS",#N/A,FALSE,"Hoja4";"SUELDOS EJECUTIVOS",#N/A,FALSE,"Hoja5"}</definedName>
    <definedName name="__sal2" localSheetId="27" hidden="1">{"SALARIOS",#N/A,FALSE,"Hoja3";"SUELDOS EMPLEADOS",#N/A,FALSE,"Hoja4";"SUELDOS EJECUTIVOS",#N/A,FALSE,"Hoja5"}</definedName>
    <definedName name="__sal2" localSheetId="38" hidden="1">{"SALARIOS",#N/A,FALSE,"Hoja3";"SUELDOS EMPLEADOS",#N/A,FALSE,"Hoja4";"SUELDOS EJECUTIVOS",#N/A,FALSE,"Hoja5"}</definedName>
    <definedName name="__sal2" localSheetId="37" hidden="1">{"SALARIOS",#N/A,FALSE,"Hoja3";"SUELDOS EMPLEADOS",#N/A,FALSE,"Hoja4";"SUELDOS EJECUTIVOS",#N/A,FALSE,"Hoja5"}</definedName>
    <definedName name="__sal2" localSheetId="39" hidden="1">{"SALARIOS",#N/A,FALSE,"Hoja3";"SUELDOS EMPLEADOS",#N/A,FALSE,"Hoja4";"SUELDOS EJECUTIVOS",#N/A,FALSE,"Hoja5"}</definedName>
    <definedName name="__sal2" localSheetId="18" hidden="1">{"SALARIOS",#N/A,FALSE,"Hoja3";"SUELDOS EMPLEADOS",#N/A,FALSE,"Hoja4";"SUELDOS EJECUTIVOS",#N/A,FALSE,"Hoja5"}</definedName>
    <definedName name="__sal2" localSheetId="31" hidden="1">{"SALARIOS",#N/A,FALSE,"Hoja3";"SUELDOS EMPLEADOS",#N/A,FALSE,"Hoja4";"SUELDOS EJECUTIVOS",#N/A,FALSE,"Hoja5"}</definedName>
    <definedName name="__sal2" localSheetId="26" hidden="1">{"SALARIOS",#N/A,FALSE,"Hoja3";"SUELDOS EMPLEADOS",#N/A,FALSE,"Hoja4";"SUELDOS EJECUTIVOS",#N/A,FALSE,"Hoja5"}</definedName>
    <definedName name="__sal2" localSheetId="32" hidden="1">{"SALARIOS",#N/A,FALSE,"Hoja3";"SUELDOS EMPLEADOS",#N/A,FALSE,"Hoja4";"SUELDOS EJECUTIVOS",#N/A,FALSE,"Hoja5"}</definedName>
    <definedName name="__sal2" localSheetId="25" hidden="1">{"SALARIOS",#N/A,FALSE,"Hoja3";"SUELDOS EMPLEADOS",#N/A,FALSE,"Hoja4";"SUELDOS EJECUTIVOS",#N/A,FALSE,"Hoja5"}</definedName>
    <definedName name="__sal2" localSheetId="30" hidden="1">{"SALARIOS",#N/A,FALSE,"Hoja3";"SUELDOS EMPLEADOS",#N/A,FALSE,"Hoja4";"SUELDOS EJECUTIVOS",#N/A,FALSE,"Hoja5"}</definedName>
    <definedName name="__sal2" hidden="1">{"SALARIOS",#N/A,FALSE,"Hoja3";"SUELDOS EMPLEADOS",#N/A,FALSE,"Hoja4";"SUELDOS EJECUTIVOS",#N/A,FALSE,"Hoja5"}</definedName>
    <definedName name="_1_123Graph_AEND" localSheetId="45" hidden="1">#REF!</definedName>
    <definedName name="_1_123Graph_AEND" localSheetId="21" hidden="1">#REF!</definedName>
    <definedName name="_1_123Graph_AEND" localSheetId="33" hidden="1">#REF!</definedName>
    <definedName name="_1_123Graph_AEND" localSheetId="35" hidden="1">#REF!</definedName>
    <definedName name="_1_123Graph_AEND" localSheetId="22" hidden="1">#REF!</definedName>
    <definedName name="_1_123Graph_AEND" localSheetId="20" hidden="1">#REF!</definedName>
    <definedName name="_1_123Graph_AEND" localSheetId="19" hidden="1">#REF!</definedName>
    <definedName name="_1_123Graph_AEND" localSheetId="27" hidden="1">#REF!</definedName>
    <definedName name="_1_123Graph_AEND" localSheetId="38" hidden="1">#REF!</definedName>
    <definedName name="_1_123Graph_AEND" localSheetId="37" hidden="1">#REF!</definedName>
    <definedName name="_1_123Graph_AEND" localSheetId="39" hidden="1">#REF!</definedName>
    <definedName name="_1_123Graph_AEND" localSheetId="18" hidden="1">#REF!</definedName>
    <definedName name="_1_123Graph_AEND" localSheetId="31" hidden="1">#REF!</definedName>
    <definedName name="_1_123Graph_AEND" localSheetId="26" hidden="1">#REF!</definedName>
    <definedName name="_1_123Graph_AEND" localSheetId="32" hidden="1">#REF!</definedName>
    <definedName name="_1_123Graph_AEND" localSheetId="25" hidden="1">#REF!</definedName>
    <definedName name="_1_123Graph_AEND" localSheetId="30" hidden="1">#REF!</definedName>
    <definedName name="_1_123Graph_AEND" hidden="1">#REF!</definedName>
    <definedName name="_2_123Graph_XEND" localSheetId="45" hidden="1">#REF!</definedName>
    <definedName name="_2_123Graph_XEND" localSheetId="21" hidden="1">#REF!</definedName>
    <definedName name="_2_123Graph_XEND" localSheetId="33" hidden="1">#REF!</definedName>
    <definedName name="_2_123Graph_XEND" localSheetId="35" hidden="1">#REF!</definedName>
    <definedName name="_2_123Graph_XEND" localSheetId="22" hidden="1">#REF!</definedName>
    <definedName name="_2_123Graph_XEND" localSheetId="20" hidden="1">#REF!</definedName>
    <definedName name="_2_123Graph_XEND" localSheetId="19" hidden="1">#REF!</definedName>
    <definedName name="_2_123Graph_XEND" localSheetId="27" hidden="1">#REF!</definedName>
    <definedName name="_2_123Graph_XEND" localSheetId="38" hidden="1">#REF!</definedName>
    <definedName name="_2_123Graph_XEND" localSheetId="37" hidden="1">#REF!</definedName>
    <definedName name="_2_123Graph_XEND" localSheetId="39" hidden="1">#REF!</definedName>
    <definedName name="_2_123Graph_XEND" localSheetId="18" hidden="1">#REF!</definedName>
    <definedName name="_2_123Graph_XEND" localSheetId="31" hidden="1">#REF!</definedName>
    <definedName name="_2_123Graph_XEND" localSheetId="26" hidden="1">#REF!</definedName>
    <definedName name="_2_123Graph_XEND" localSheetId="32" hidden="1">#REF!</definedName>
    <definedName name="_2_123Graph_XEND" localSheetId="25" hidden="1">#REF!</definedName>
    <definedName name="_2_123Graph_XEND" localSheetId="30" hidden="1">#REF!</definedName>
    <definedName name="_2_123Graph_XEND" hidden="1">#REF!</definedName>
    <definedName name="_Dist_Bin" localSheetId="45" hidden="1">#REF!</definedName>
    <definedName name="_Dist_Bin" localSheetId="21" hidden="1">#REF!</definedName>
    <definedName name="_Dist_Bin" localSheetId="33" hidden="1">#REF!</definedName>
    <definedName name="_Dist_Bin" localSheetId="35" hidden="1">#REF!</definedName>
    <definedName name="_Dist_Bin" localSheetId="22" hidden="1">#REF!</definedName>
    <definedName name="_Dist_Bin" localSheetId="20" hidden="1">#REF!</definedName>
    <definedName name="_Dist_Bin" localSheetId="19" hidden="1">#REF!</definedName>
    <definedName name="_Dist_Bin" localSheetId="27" hidden="1">#REF!</definedName>
    <definedName name="_Dist_Bin" localSheetId="38" hidden="1">#REF!</definedName>
    <definedName name="_Dist_Bin" localSheetId="37" hidden="1">#REF!</definedName>
    <definedName name="_Dist_Bin" localSheetId="39" hidden="1">#REF!</definedName>
    <definedName name="_Dist_Bin" localSheetId="18" hidden="1">#REF!</definedName>
    <definedName name="_Dist_Bin" localSheetId="31" hidden="1">#REF!</definedName>
    <definedName name="_Dist_Bin" localSheetId="26" hidden="1">#REF!</definedName>
    <definedName name="_Dist_Bin" localSheetId="32" hidden="1">#REF!</definedName>
    <definedName name="_Dist_Bin" localSheetId="25" hidden="1">#REF!</definedName>
    <definedName name="_Dist_Bin" localSheetId="30" hidden="1">#REF!</definedName>
    <definedName name="_Dist_Bin" hidden="1">#REF!</definedName>
    <definedName name="_Dist_Values" localSheetId="27" hidden="1">#REF!</definedName>
    <definedName name="_Dist_Values" hidden="1">#REF!</definedName>
    <definedName name="_Fill" localSheetId="27" hidden="1">#REF!</definedName>
    <definedName name="_Fill" hidden="1">#REF!</definedName>
    <definedName name="_xlnm._FilterDatabase" localSheetId="35" hidden="1">Carryover!$A$3:$AI$8</definedName>
    <definedName name="_xlnm._FilterDatabase" localSheetId="47" hidden="1">'Custom (Project-Level)'!$B$6:$D$6</definedName>
    <definedName name="_xlnm._FilterDatabase" localSheetId="48" hidden="1">'RP CO'!$A$3:$AJ$27</definedName>
    <definedName name="_xlnm._FilterDatabase" localSheetId="51" hidden="1">'STD CO'!$A$3:$AI$9</definedName>
    <definedName name="_Key1" localSheetId="45" hidden="1">#REF!</definedName>
    <definedName name="_Key1" localSheetId="21" hidden="1">#REF!</definedName>
    <definedName name="_Key1" localSheetId="33" hidden="1">#REF!</definedName>
    <definedName name="_Key1" localSheetId="35" hidden="1">#REF!</definedName>
    <definedName name="_Key1" localSheetId="22" hidden="1">#REF!</definedName>
    <definedName name="_Key1" localSheetId="20" hidden="1">#REF!</definedName>
    <definedName name="_Key1" localSheetId="19" hidden="1">#REF!</definedName>
    <definedName name="_Key1" localSheetId="27" hidden="1">#REF!</definedName>
    <definedName name="_Key1" localSheetId="38" hidden="1">#REF!</definedName>
    <definedName name="_Key1" localSheetId="37" hidden="1">#REF!</definedName>
    <definedName name="_Key1" localSheetId="39" hidden="1">#REF!</definedName>
    <definedName name="_Key1" localSheetId="18" hidden="1">#REF!</definedName>
    <definedName name="_Key1" localSheetId="31" hidden="1">#REF!</definedName>
    <definedName name="_Key1" localSheetId="26" hidden="1">#REF!</definedName>
    <definedName name="_Key1" localSheetId="32" hidden="1">#REF!</definedName>
    <definedName name="_Key1" localSheetId="25" hidden="1">#REF!</definedName>
    <definedName name="_Key1" localSheetId="30" hidden="1">#REF!</definedName>
    <definedName name="_Key1" hidden="1">#REF!</definedName>
    <definedName name="_Key2" localSheetId="45" hidden="1">#REF!</definedName>
    <definedName name="_Key2" localSheetId="21" hidden="1">#REF!</definedName>
    <definedName name="_Key2" localSheetId="33" hidden="1">#REF!</definedName>
    <definedName name="_Key2" localSheetId="35" hidden="1">#REF!</definedName>
    <definedName name="_Key2" localSheetId="22" hidden="1">#REF!</definedName>
    <definedName name="_Key2" localSheetId="20" hidden="1">#REF!</definedName>
    <definedName name="_Key2" localSheetId="19" hidden="1">#REF!</definedName>
    <definedName name="_Key2" localSheetId="27" hidden="1">#REF!</definedName>
    <definedName name="_Key2" localSheetId="38" hidden="1">#REF!</definedName>
    <definedName name="_Key2" localSheetId="37" hidden="1">#REF!</definedName>
    <definedName name="_Key2" localSheetId="39" hidden="1">#REF!</definedName>
    <definedName name="_Key2" localSheetId="18" hidden="1">#REF!</definedName>
    <definedName name="_Key2" localSheetId="31" hidden="1">#REF!</definedName>
    <definedName name="_Key2" localSheetId="26" hidden="1">#REF!</definedName>
    <definedName name="_Key2" localSheetId="32" hidden="1">#REF!</definedName>
    <definedName name="_Key2" localSheetId="25" hidden="1">#REF!</definedName>
    <definedName name="_Key2" localSheetId="30" hidden="1">#REF!</definedName>
    <definedName name="_Key2" hidden="1">#REF!</definedName>
    <definedName name="_Order1" hidden="1">255</definedName>
    <definedName name="_Order2" hidden="1">255</definedName>
    <definedName name="_Sort" localSheetId="45" hidden="1">#REF!</definedName>
    <definedName name="_Sort" localSheetId="21" hidden="1">#REF!</definedName>
    <definedName name="_Sort" localSheetId="33" hidden="1">#REF!</definedName>
    <definedName name="_Sort" localSheetId="35" hidden="1">#REF!</definedName>
    <definedName name="_Sort" localSheetId="22" hidden="1">#REF!</definedName>
    <definedName name="_Sort" localSheetId="20" hidden="1">#REF!</definedName>
    <definedName name="_Sort" localSheetId="19" hidden="1">#REF!</definedName>
    <definedName name="_Sort" localSheetId="27" hidden="1">#REF!</definedName>
    <definedName name="_Sort" localSheetId="38" hidden="1">#REF!</definedName>
    <definedName name="_Sort" localSheetId="37" hidden="1">#REF!</definedName>
    <definedName name="_Sort" localSheetId="39" hidden="1">#REF!</definedName>
    <definedName name="_Sort" localSheetId="18" hidden="1">#REF!</definedName>
    <definedName name="_Sort" localSheetId="31" hidden="1">#REF!</definedName>
    <definedName name="_Sort" localSheetId="26" hidden="1">#REF!</definedName>
    <definedName name="_Sort" localSheetId="32" hidden="1">#REF!</definedName>
    <definedName name="_Sort" localSheetId="25" hidden="1">#REF!</definedName>
    <definedName name="_Sort" localSheetId="30" hidden="1">#REF!</definedName>
    <definedName name="_Sort" hidden="1">#REF!</definedName>
    <definedName name="AcctNum">[1]CACHE!$A$4</definedName>
    <definedName name="Address">[1]CACHE!$C$4</definedName>
    <definedName name="adsfas" localSheetId="45" hidden="1">#REF!</definedName>
    <definedName name="adsfas" localSheetId="21" hidden="1">#REF!</definedName>
    <definedName name="adsfas" localSheetId="33" hidden="1">#REF!</definedName>
    <definedName name="adsfas" localSheetId="35" hidden="1">#REF!</definedName>
    <definedName name="adsfas" localSheetId="47" hidden="1">#REF!</definedName>
    <definedName name="adsfas" localSheetId="22" hidden="1">#REF!</definedName>
    <definedName name="adsfas" localSheetId="20" hidden="1">#REF!</definedName>
    <definedName name="adsfas" localSheetId="19" hidden="1">#REF!</definedName>
    <definedName name="adsfas" localSheetId="27" hidden="1">#REF!</definedName>
    <definedName name="adsfas" localSheetId="38" hidden="1">#REF!</definedName>
    <definedName name="adsfas" localSheetId="37" hidden="1">#REF!</definedName>
    <definedName name="adsfas" localSheetId="39" hidden="1">#REF!</definedName>
    <definedName name="adsfas" localSheetId="18" hidden="1">#REF!</definedName>
    <definedName name="adsfas" localSheetId="31" hidden="1">#REF!</definedName>
    <definedName name="adsfas" localSheetId="26" hidden="1">#REF!</definedName>
    <definedName name="adsfas" localSheetId="32" hidden="1">#REF!</definedName>
    <definedName name="adsfas" localSheetId="25" hidden="1">#REF!</definedName>
    <definedName name="adsfas" localSheetId="30" hidden="1">#REF!</definedName>
    <definedName name="adsfas" hidden="1">#REF!</definedName>
    <definedName name="aesreport2" localSheetId="4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2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33"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3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4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2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2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19"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2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38"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3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39"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18"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3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26"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3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2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localSheetId="3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l">'[2]Motor Screener'!$F$3</definedName>
    <definedName name="AllBluePrintsData">'[3]Lighting List'!$A$2:$L$63</definedName>
    <definedName name="annual_report2" localSheetId="45" hidden="1">{"ARPandL",#N/A,FALSE,"Report Annual";"ARCashflow",#N/A,FALSE,"Report Annual";"ARBalanceSheet",#N/A,FALSE,"Report Annual";"ARRatios",#N/A,FALSE,"Report Annual"}</definedName>
    <definedName name="annual_report2" localSheetId="21" hidden="1">{"ARPandL",#N/A,FALSE,"Report Annual";"ARCashflow",#N/A,FALSE,"Report Annual";"ARBalanceSheet",#N/A,FALSE,"Report Annual";"ARRatios",#N/A,FALSE,"Report Annual"}</definedName>
    <definedName name="annual_report2" localSheetId="33" hidden="1">{"ARPandL",#N/A,FALSE,"Report Annual";"ARCashflow",#N/A,FALSE,"Report Annual";"ARBalanceSheet",#N/A,FALSE,"Report Annual";"ARRatios",#N/A,FALSE,"Report Annual"}</definedName>
    <definedName name="annual_report2" localSheetId="35" hidden="1">{"ARPandL",#N/A,FALSE,"Report Annual";"ARCashflow",#N/A,FALSE,"Report Annual";"ARBalanceSheet",#N/A,FALSE,"Report Annual";"ARRatios",#N/A,FALSE,"Report Annual"}</definedName>
    <definedName name="annual_report2" localSheetId="47" hidden="1">{"ARPandL",#N/A,FALSE,"Report Annual";"ARCashflow",#N/A,FALSE,"Report Annual";"ARBalanceSheet",#N/A,FALSE,"Report Annual";"ARRatios",#N/A,FALSE,"Report Annual"}</definedName>
    <definedName name="annual_report2" localSheetId="22" hidden="1">{"ARPandL",#N/A,FALSE,"Report Annual";"ARCashflow",#N/A,FALSE,"Report Annual";"ARBalanceSheet",#N/A,FALSE,"Report Annual";"ARRatios",#N/A,FALSE,"Report Annual"}</definedName>
    <definedName name="annual_report2" localSheetId="20" hidden="1">{"ARPandL",#N/A,FALSE,"Report Annual";"ARCashflow",#N/A,FALSE,"Report Annual";"ARBalanceSheet",#N/A,FALSE,"Report Annual";"ARRatios",#N/A,FALSE,"Report Annual"}</definedName>
    <definedName name="annual_report2" localSheetId="19" hidden="1">{"ARPandL",#N/A,FALSE,"Report Annual";"ARCashflow",#N/A,FALSE,"Report Annual";"ARBalanceSheet",#N/A,FALSE,"Report Annual";"ARRatios",#N/A,FALSE,"Report Annual"}</definedName>
    <definedName name="annual_report2" localSheetId="27" hidden="1">{"ARPandL",#N/A,FALSE,"Report Annual";"ARCashflow",#N/A,FALSE,"Report Annual";"ARBalanceSheet",#N/A,FALSE,"Report Annual";"ARRatios",#N/A,FALSE,"Report Annual"}</definedName>
    <definedName name="annual_report2" localSheetId="38" hidden="1">{"ARPandL",#N/A,FALSE,"Report Annual";"ARCashflow",#N/A,FALSE,"Report Annual";"ARBalanceSheet",#N/A,FALSE,"Report Annual";"ARRatios",#N/A,FALSE,"Report Annual"}</definedName>
    <definedName name="annual_report2" localSheetId="37" hidden="1">{"ARPandL",#N/A,FALSE,"Report Annual";"ARCashflow",#N/A,FALSE,"Report Annual";"ARBalanceSheet",#N/A,FALSE,"Report Annual";"ARRatios",#N/A,FALSE,"Report Annual"}</definedName>
    <definedName name="annual_report2" localSheetId="39" hidden="1">{"ARPandL",#N/A,FALSE,"Report Annual";"ARCashflow",#N/A,FALSE,"Report Annual";"ARBalanceSheet",#N/A,FALSE,"Report Annual";"ARRatios",#N/A,FALSE,"Report Annual"}</definedName>
    <definedName name="annual_report2" localSheetId="18" hidden="1">{"ARPandL",#N/A,FALSE,"Report Annual";"ARCashflow",#N/A,FALSE,"Report Annual";"ARBalanceSheet",#N/A,FALSE,"Report Annual";"ARRatios",#N/A,FALSE,"Report Annual"}</definedName>
    <definedName name="annual_report2" localSheetId="31" hidden="1">{"ARPandL",#N/A,FALSE,"Report Annual";"ARCashflow",#N/A,FALSE,"Report Annual";"ARBalanceSheet",#N/A,FALSE,"Report Annual";"ARRatios",#N/A,FALSE,"Report Annual"}</definedName>
    <definedName name="annual_report2" localSheetId="26" hidden="1">{"ARPandL",#N/A,FALSE,"Report Annual";"ARCashflow",#N/A,FALSE,"Report Annual";"ARBalanceSheet",#N/A,FALSE,"Report Annual";"ARRatios",#N/A,FALSE,"Report Annual"}</definedName>
    <definedName name="annual_report2" localSheetId="32" hidden="1">{"ARPandL",#N/A,FALSE,"Report Annual";"ARCashflow",#N/A,FALSE,"Report Annual";"ARBalanceSheet",#N/A,FALSE,"Report Annual";"ARRatios",#N/A,FALSE,"Report Annual"}</definedName>
    <definedName name="annual_report2" localSheetId="25" hidden="1">{"ARPandL",#N/A,FALSE,"Report Annual";"ARCashflow",#N/A,FALSE,"Report Annual";"ARBalanceSheet",#N/A,FALSE,"Report Annual";"ARRatios",#N/A,FALSE,"Report Annual"}</definedName>
    <definedName name="annual_report2" localSheetId="30" hidden="1">{"ARPandL",#N/A,FALSE,"Report Annual";"ARCashflow",#N/A,FALSE,"Report Annual";"ARBalanceSheet",#N/A,FALSE,"Report Annual";"ARRatios",#N/A,FALSE,"Report Annual"}</definedName>
    <definedName name="annual_report2" hidden="1">{"ARPandL",#N/A,FALSE,"Report Annual";"ARCashflow",#N/A,FALSE,"Report Annual";"ARBalanceSheet",#N/A,FALSE,"Report Annual";"ARRatios",#N/A,FALSE,"Report Annual"}</definedName>
    <definedName name="AS2DocOpenMode" hidden="1">"AS2DocumentEdit"</definedName>
    <definedName name="Balance_Temp_HVAC">'[4]HDDTb Data'!$J$3:$J$7</definedName>
    <definedName name="benefits">'[5]Ranking Criteria'!$D$38:$D$41</definedName>
    <definedName name="BilledKW">[1]CACHE!$I$8:$I$31</definedName>
    <definedName name="calculations2" localSheetId="45"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21"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33"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35"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47"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2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2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19"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27"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38"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37"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39"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18"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31"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26"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3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25"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localSheetId="3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tegory">'[4]Standard Measure List'!$H$1:$H$12</definedName>
    <definedName name="Chiller_On_Off">'[6]Revised Daily Log'!$A$4:$K$459</definedName>
    <definedName name="Cities">'[4]HDDTb Data'!$O$3:$O$5</definedName>
    <definedName name="City">[1]CACHE!$D$4</definedName>
    <definedName name="Coef0">'[4]Pipe Heat Loss'!$I:$I</definedName>
    <definedName name="Coef1">'[4]Pipe Heat Loss'!$J:$J</definedName>
    <definedName name="Coef2">'[4]Pipe Heat Loss'!$K:$K</definedName>
    <definedName name="Coef3">'[4]Pipe Heat Loss'!$L:$L</definedName>
    <definedName name="CustDem12">[1]CACHE!$F$8:$F$31</definedName>
    <definedName name="demandRate">'[7]Custom Rebate'!$F$20</definedName>
    <definedName name="el">'[8]Energy Costs'!$C$6</definedName>
    <definedName name="End_AC_kWh">'[4]Enduse Calc'!$G$22</definedName>
    <definedName name="End_Blank_Electric">'[9]Enduse Calc'!$E$38</definedName>
    <definedName name="End_Blank_kWh">'[9]Enduse Calc'!$G$47</definedName>
    <definedName name="End_Fans_kWh">'[4]Enduse Calc'!$G$12</definedName>
    <definedName name="End_Lighting_kWh">'[4]Enduse Calc'!$C$12</definedName>
    <definedName name="End_Misc1_kWh">'[9]Enduse Calc'!$C$40</definedName>
    <definedName name="End_Office_Equip_kWh">'[4]Enduse Calc'!$C$32</definedName>
    <definedName name="End_Pumps_kWh">'[4]Enduse Calc'!$C$22</definedName>
    <definedName name="EquipType" localSheetId="35">#REF!</definedName>
    <definedName name="EquipType">#REF!</definedName>
    <definedName name="Fan_Control">'[10]Lookup Tables'!$B$3:$B$10</definedName>
    <definedName name="Fan_Curves">'[10]Fan Curves'!$B$5:$J$15</definedName>
    <definedName name="finance2" localSheetId="45" hidden="1">{"Finance 1",#N/A,FALSE,"FINANCE.XLS";"Finance 2",#N/A,FALSE,"FINANCE.XLS";"Finance 3",#N/A,FALSE,"FINANCE.XLS";"Finance 4",#N/A,FALSE,"FINANCE.XLS";"Finance 5",#N/A,FALSE,"FINANCE.XLS";"Finance 6",#N/A,FALSE,"FINANCE.XLS";"Finance 7",#N/A,FALSE,"FINANCE.XLS";"Finance 8",#N/A,FALSE,"FINANCE.XLS"}</definedName>
    <definedName name="finance2" localSheetId="21" hidden="1">{"Finance 1",#N/A,FALSE,"FINANCE.XLS";"Finance 2",#N/A,FALSE,"FINANCE.XLS";"Finance 3",#N/A,FALSE,"FINANCE.XLS";"Finance 4",#N/A,FALSE,"FINANCE.XLS";"Finance 5",#N/A,FALSE,"FINANCE.XLS";"Finance 6",#N/A,FALSE,"FINANCE.XLS";"Finance 7",#N/A,FALSE,"FINANCE.XLS";"Finance 8",#N/A,FALSE,"FINANCE.XLS"}</definedName>
    <definedName name="finance2" localSheetId="33" hidden="1">{"Finance 1",#N/A,FALSE,"FINANCE.XLS";"Finance 2",#N/A,FALSE,"FINANCE.XLS";"Finance 3",#N/A,FALSE,"FINANCE.XLS";"Finance 4",#N/A,FALSE,"FINANCE.XLS";"Finance 5",#N/A,FALSE,"FINANCE.XLS";"Finance 6",#N/A,FALSE,"FINANCE.XLS";"Finance 7",#N/A,FALSE,"FINANCE.XLS";"Finance 8",#N/A,FALSE,"FINANCE.XLS"}</definedName>
    <definedName name="finance2" localSheetId="35" hidden="1">{"Finance 1",#N/A,FALSE,"FINANCE.XLS";"Finance 2",#N/A,FALSE,"FINANCE.XLS";"Finance 3",#N/A,FALSE,"FINANCE.XLS";"Finance 4",#N/A,FALSE,"FINANCE.XLS";"Finance 5",#N/A,FALSE,"FINANCE.XLS";"Finance 6",#N/A,FALSE,"FINANCE.XLS";"Finance 7",#N/A,FALSE,"FINANCE.XLS";"Finance 8",#N/A,FALSE,"FINANCE.XLS"}</definedName>
    <definedName name="finance2" localSheetId="47" hidden="1">{"Finance 1",#N/A,FALSE,"FINANCE.XLS";"Finance 2",#N/A,FALSE,"FINANCE.XLS";"Finance 3",#N/A,FALSE,"FINANCE.XLS";"Finance 4",#N/A,FALSE,"FINANCE.XLS";"Finance 5",#N/A,FALSE,"FINANCE.XLS";"Finance 6",#N/A,FALSE,"FINANCE.XLS";"Finance 7",#N/A,FALSE,"FINANCE.XLS";"Finance 8",#N/A,FALSE,"FINANCE.XLS"}</definedName>
    <definedName name="finance2" localSheetId="22" hidden="1">{"Finance 1",#N/A,FALSE,"FINANCE.XLS";"Finance 2",#N/A,FALSE,"FINANCE.XLS";"Finance 3",#N/A,FALSE,"FINANCE.XLS";"Finance 4",#N/A,FALSE,"FINANCE.XLS";"Finance 5",#N/A,FALSE,"FINANCE.XLS";"Finance 6",#N/A,FALSE,"FINANCE.XLS";"Finance 7",#N/A,FALSE,"FINANCE.XLS";"Finance 8",#N/A,FALSE,"FINANCE.XLS"}</definedName>
    <definedName name="finance2" localSheetId="20" hidden="1">{"Finance 1",#N/A,FALSE,"FINANCE.XLS";"Finance 2",#N/A,FALSE,"FINANCE.XLS";"Finance 3",#N/A,FALSE,"FINANCE.XLS";"Finance 4",#N/A,FALSE,"FINANCE.XLS";"Finance 5",#N/A,FALSE,"FINANCE.XLS";"Finance 6",#N/A,FALSE,"FINANCE.XLS";"Finance 7",#N/A,FALSE,"FINANCE.XLS";"Finance 8",#N/A,FALSE,"FINANCE.XLS"}</definedName>
    <definedName name="finance2" localSheetId="19" hidden="1">{"Finance 1",#N/A,FALSE,"FINANCE.XLS";"Finance 2",#N/A,FALSE,"FINANCE.XLS";"Finance 3",#N/A,FALSE,"FINANCE.XLS";"Finance 4",#N/A,FALSE,"FINANCE.XLS";"Finance 5",#N/A,FALSE,"FINANCE.XLS";"Finance 6",#N/A,FALSE,"FINANCE.XLS";"Finance 7",#N/A,FALSE,"FINANCE.XLS";"Finance 8",#N/A,FALSE,"FINANCE.XLS"}</definedName>
    <definedName name="finance2" localSheetId="27" hidden="1">{"Finance 1",#N/A,FALSE,"FINANCE.XLS";"Finance 2",#N/A,FALSE,"FINANCE.XLS";"Finance 3",#N/A,FALSE,"FINANCE.XLS";"Finance 4",#N/A,FALSE,"FINANCE.XLS";"Finance 5",#N/A,FALSE,"FINANCE.XLS";"Finance 6",#N/A,FALSE,"FINANCE.XLS";"Finance 7",#N/A,FALSE,"FINANCE.XLS";"Finance 8",#N/A,FALSE,"FINANCE.XLS"}</definedName>
    <definedName name="finance2" localSheetId="38" hidden="1">{"Finance 1",#N/A,FALSE,"FINANCE.XLS";"Finance 2",#N/A,FALSE,"FINANCE.XLS";"Finance 3",#N/A,FALSE,"FINANCE.XLS";"Finance 4",#N/A,FALSE,"FINANCE.XLS";"Finance 5",#N/A,FALSE,"FINANCE.XLS";"Finance 6",#N/A,FALSE,"FINANCE.XLS";"Finance 7",#N/A,FALSE,"FINANCE.XLS";"Finance 8",#N/A,FALSE,"FINANCE.XLS"}</definedName>
    <definedName name="finance2" localSheetId="37" hidden="1">{"Finance 1",#N/A,FALSE,"FINANCE.XLS";"Finance 2",#N/A,FALSE,"FINANCE.XLS";"Finance 3",#N/A,FALSE,"FINANCE.XLS";"Finance 4",#N/A,FALSE,"FINANCE.XLS";"Finance 5",#N/A,FALSE,"FINANCE.XLS";"Finance 6",#N/A,FALSE,"FINANCE.XLS";"Finance 7",#N/A,FALSE,"FINANCE.XLS";"Finance 8",#N/A,FALSE,"FINANCE.XLS"}</definedName>
    <definedName name="finance2" localSheetId="39" hidden="1">{"Finance 1",#N/A,FALSE,"FINANCE.XLS";"Finance 2",#N/A,FALSE,"FINANCE.XLS";"Finance 3",#N/A,FALSE,"FINANCE.XLS";"Finance 4",#N/A,FALSE,"FINANCE.XLS";"Finance 5",#N/A,FALSE,"FINANCE.XLS";"Finance 6",#N/A,FALSE,"FINANCE.XLS";"Finance 7",#N/A,FALSE,"FINANCE.XLS";"Finance 8",#N/A,FALSE,"FINANCE.XLS"}</definedName>
    <definedName name="finance2" localSheetId="18" hidden="1">{"Finance 1",#N/A,FALSE,"FINANCE.XLS";"Finance 2",#N/A,FALSE,"FINANCE.XLS";"Finance 3",#N/A,FALSE,"FINANCE.XLS";"Finance 4",#N/A,FALSE,"FINANCE.XLS";"Finance 5",#N/A,FALSE,"FINANCE.XLS";"Finance 6",#N/A,FALSE,"FINANCE.XLS";"Finance 7",#N/A,FALSE,"FINANCE.XLS";"Finance 8",#N/A,FALSE,"FINANCE.XLS"}</definedName>
    <definedName name="finance2" localSheetId="31" hidden="1">{"Finance 1",#N/A,FALSE,"FINANCE.XLS";"Finance 2",#N/A,FALSE,"FINANCE.XLS";"Finance 3",#N/A,FALSE,"FINANCE.XLS";"Finance 4",#N/A,FALSE,"FINANCE.XLS";"Finance 5",#N/A,FALSE,"FINANCE.XLS";"Finance 6",#N/A,FALSE,"FINANCE.XLS";"Finance 7",#N/A,FALSE,"FINANCE.XLS";"Finance 8",#N/A,FALSE,"FINANCE.XLS"}</definedName>
    <definedName name="finance2" localSheetId="26" hidden="1">{"Finance 1",#N/A,FALSE,"FINANCE.XLS";"Finance 2",#N/A,FALSE,"FINANCE.XLS";"Finance 3",#N/A,FALSE,"FINANCE.XLS";"Finance 4",#N/A,FALSE,"FINANCE.XLS";"Finance 5",#N/A,FALSE,"FINANCE.XLS";"Finance 6",#N/A,FALSE,"FINANCE.XLS";"Finance 7",#N/A,FALSE,"FINANCE.XLS";"Finance 8",#N/A,FALSE,"FINANCE.XLS"}</definedName>
    <definedName name="finance2" localSheetId="32" hidden="1">{"Finance 1",#N/A,FALSE,"FINANCE.XLS";"Finance 2",#N/A,FALSE,"FINANCE.XLS";"Finance 3",#N/A,FALSE,"FINANCE.XLS";"Finance 4",#N/A,FALSE,"FINANCE.XLS";"Finance 5",#N/A,FALSE,"FINANCE.XLS";"Finance 6",#N/A,FALSE,"FINANCE.XLS";"Finance 7",#N/A,FALSE,"FINANCE.XLS";"Finance 8",#N/A,FALSE,"FINANCE.XLS"}</definedName>
    <definedName name="finance2" localSheetId="25" hidden="1">{"Finance 1",#N/A,FALSE,"FINANCE.XLS";"Finance 2",#N/A,FALSE,"FINANCE.XLS";"Finance 3",#N/A,FALSE,"FINANCE.XLS";"Finance 4",#N/A,FALSE,"FINANCE.XLS";"Finance 5",#N/A,FALSE,"FINANCE.XLS";"Finance 6",#N/A,FALSE,"FINANCE.XLS";"Finance 7",#N/A,FALSE,"FINANCE.XLS";"Finance 8",#N/A,FALSE,"FINANCE.XLS"}</definedName>
    <definedName name="finance2" localSheetId="30" hidden="1">{"Finance 1",#N/A,FALSE,"FINANCE.XLS";"Finance 2",#N/A,FALSE,"FINANCE.XLS";"Finance 3",#N/A,FALSE,"FINANCE.XLS";"Finance 4",#N/A,FALSE,"FINANCE.XLS";"Finance 5",#N/A,FALSE,"FINANCE.XLS";"Finance 6",#N/A,FALSE,"FINANCE.XLS";"Finance 7",#N/A,FALSE,"FINANCE.XLS";"Finance 8",#N/A,FALSE,"FINANCE.XLS"}</definedName>
    <definedName name="finance2" hidden="1">{"Finance 1",#N/A,FALSE,"FINANCE.XLS";"Finance 2",#N/A,FALSE,"FINANCE.XLS";"Finance 3",#N/A,FALSE,"FINANCE.XLS";"Finance 4",#N/A,FALSE,"FINANCE.XLS";"Finance 5",#N/A,FALSE,"FINANCE.XLS";"Finance 6",#N/A,FALSE,"FINANCE.XLS";"Finance 7",#N/A,FALSE,"FINANCE.XLS";"Finance 8",#N/A,FALSE,"FINANCE.XLS"}</definedName>
    <definedName name="Fixture_Code">'[11]Wattage Table'!$A$8:$A$57</definedName>
    <definedName name="Flow_Control">'[10]Lookup Tables'!$K$3:$K$4</definedName>
    <definedName name="flujo2" localSheetId="45" hidden="1">{"FLUJO DE CAJA",#N/A,FALSE,"Hoja1";"ANEXOS FLUJO",#N/A,FALSE,"Hoja1"}</definedName>
    <definedName name="flujo2" localSheetId="21" hidden="1">{"FLUJO DE CAJA",#N/A,FALSE,"Hoja1";"ANEXOS FLUJO",#N/A,FALSE,"Hoja1"}</definedName>
    <definedName name="flujo2" localSheetId="33" hidden="1">{"FLUJO DE CAJA",#N/A,FALSE,"Hoja1";"ANEXOS FLUJO",#N/A,FALSE,"Hoja1"}</definedName>
    <definedName name="flujo2" localSheetId="35" hidden="1">{"FLUJO DE CAJA",#N/A,FALSE,"Hoja1";"ANEXOS FLUJO",#N/A,FALSE,"Hoja1"}</definedName>
    <definedName name="flujo2" localSheetId="47" hidden="1">{"FLUJO DE CAJA",#N/A,FALSE,"Hoja1";"ANEXOS FLUJO",#N/A,FALSE,"Hoja1"}</definedName>
    <definedName name="flujo2" localSheetId="22" hidden="1">{"FLUJO DE CAJA",#N/A,FALSE,"Hoja1";"ANEXOS FLUJO",#N/A,FALSE,"Hoja1"}</definedName>
    <definedName name="flujo2" localSheetId="20" hidden="1">{"FLUJO DE CAJA",#N/A,FALSE,"Hoja1";"ANEXOS FLUJO",#N/A,FALSE,"Hoja1"}</definedName>
    <definedName name="flujo2" localSheetId="19" hidden="1">{"FLUJO DE CAJA",#N/A,FALSE,"Hoja1";"ANEXOS FLUJO",#N/A,FALSE,"Hoja1"}</definedName>
    <definedName name="flujo2" localSheetId="27" hidden="1">{"FLUJO DE CAJA",#N/A,FALSE,"Hoja1";"ANEXOS FLUJO",#N/A,FALSE,"Hoja1"}</definedName>
    <definedName name="flujo2" localSheetId="38" hidden="1">{"FLUJO DE CAJA",#N/A,FALSE,"Hoja1";"ANEXOS FLUJO",#N/A,FALSE,"Hoja1"}</definedName>
    <definedName name="flujo2" localSheetId="37" hidden="1">{"FLUJO DE CAJA",#N/A,FALSE,"Hoja1";"ANEXOS FLUJO",#N/A,FALSE,"Hoja1"}</definedName>
    <definedName name="flujo2" localSheetId="39" hidden="1">{"FLUJO DE CAJA",#N/A,FALSE,"Hoja1";"ANEXOS FLUJO",#N/A,FALSE,"Hoja1"}</definedName>
    <definedName name="flujo2" localSheetId="18" hidden="1">{"FLUJO DE CAJA",#N/A,FALSE,"Hoja1";"ANEXOS FLUJO",#N/A,FALSE,"Hoja1"}</definedName>
    <definedName name="flujo2" localSheetId="31" hidden="1">{"FLUJO DE CAJA",#N/A,FALSE,"Hoja1";"ANEXOS FLUJO",#N/A,FALSE,"Hoja1"}</definedName>
    <definedName name="flujo2" localSheetId="26" hidden="1">{"FLUJO DE CAJA",#N/A,FALSE,"Hoja1";"ANEXOS FLUJO",#N/A,FALSE,"Hoja1"}</definedName>
    <definedName name="flujo2" localSheetId="32" hidden="1">{"FLUJO DE CAJA",#N/A,FALSE,"Hoja1";"ANEXOS FLUJO",#N/A,FALSE,"Hoja1"}</definedName>
    <definedName name="flujo2" localSheetId="25" hidden="1">{"FLUJO DE CAJA",#N/A,FALSE,"Hoja1";"ANEXOS FLUJO",#N/A,FALSE,"Hoja1"}</definedName>
    <definedName name="flujo2" localSheetId="30" hidden="1">{"FLUJO DE CAJA",#N/A,FALSE,"Hoja1";"ANEXOS FLUJO",#N/A,FALSE,"Hoja1"}</definedName>
    <definedName name="flujo2" hidden="1">{"FLUJO DE CAJA",#N/A,FALSE,"Hoja1";"ANEXOS FLUJO",#N/A,FALSE,"Hoja1"}</definedName>
    <definedName name="focus">'[12]Project Prioritization'!$G$52:$G$55</definedName>
    <definedName name="G_tot">'[13]NightSetback-EMI'!$J$31</definedName>
    <definedName name="ganacias2" localSheetId="45" hidden="1">{"GAN.Y PERD.RESUMIDO",#N/A,FALSE,"Hoja1";"GAN.Y PERD.DETALLADO",#N/A,FALSE,"Hoja1"}</definedName>
    <definedName name="ganacias2" localSheetId="21" hidden="1">{"GAN.Y PERD.RESUMIDO",#N/A,FALSE,"Hoja1";"GAN.Y PERD.DETALLADO",#N/A,FALSE,"Hoja1"}</definedName>
    <definedName name="ganacias2" localSheetId="33" hidden="1">{"GAN.Y PERD.RESUMIDO",#N/A,FALSE,"Hoja1";"GAN.Y PERD.DETALLADO",#N/A,FALSE,"Hoja1"}</definedName>
    <definedName name="ganacias2" localSheetId="35" hidden="1">{"GAN.Y PERD.RESUMIDO",#N/A,FALSE,"Hoja1";"GAN.Y PERD.DETALLADO",#N/A,FALSE,"Hoja1"}</definedName>
    <definedName name="ganacias2" localSheetId="47" hidden="1">{"GAN.Y PERD.RESUMIDO",#N/A,FALSE,"Hoja1";"GAN.Y PERD.DETALLADO",#N/A,FALSE,"Hoja1"}</definedName>
    <definedName name="ganacias2" localSheetId="22" hidden="1">{"GAN.Y PERD.RESUMIDO",#N/A,FALSE,"Hoja1";"GAN.Y PERD.DETALLADO",#N/A,FALSE,"Hoja1"}</definedName>
    <definedName name="ganacias2" localSheetId="20" hidden="1">{"GAN.Y PERD.RESUMIDO",#N/A,FALSE,"Hoja1";"GAN.Y PERD.DETALLADO",#N/A,FALSE,"Hoja1"}</definedName>
    <definedName name="ganacias2" localSheetId="19" hidden="1">{"GAN.Y PERD.RESUMIDO",#N/A,FALSE,"Hoja1";"GAN.Y PERD.DETALLADO",#N/A,FALSE,"Hoja1"}</definedName>
    <definedName name="ganacias2" localSheetId="27" hidden="1">{"GAN.Y PERD.RESUMIDO",#N/A,FALSE,"Hoja1";"GAN.Y PERD.DETALLADO",#N/A,FALSE,"Hoja1"}</definedName>
    <definedName name="ganacias2" localSheetId="38" hidden="1">{"GAN.Y PERD.RESUMIDO",#N/A,FALSE,"Hoja1";"GAN.Y PERD.DETALLADO",#N/A,FALSE,"Hoja1"}</definedName>
    <definedName name="ganacias2" localSheetId="37" hidden="1">{"GAN.Y PERD.RESUMIDO",#N/A,FALSE,"Hoja1";"GAN.Y PERD.DETALLADO",#N/A,FALSE,"Hoja1"}</definedName>
    <definedName name="ganacias2" localSheetId="39" hidden="1">{"GAN.Y PERD.RESUMIDO",#N/A,FALSE,"Hoja1";"GAN.Y PERD.DETALLADO",#N/A,FALSE,"Hoja1"}</definedName>
    <definedName name="ganacias2" localSheetId="18" hidden="1">{"GAN.Y PERD.RESUMIDO",#N/A,FALSE,"Hoja1";"GAN.Y PERD.DETALLADO",#N/A,FALSE,"Hoja1"}</definedName>
    <definedName name="ganacias2" localSheetId="31" hidden="1">{"GAN.Y PERD.RESUMIDO",#N/A,FALSE,"Hoja1";"GAN.Y PERD.DETALLADO",#N/A,FALSE,"Hoja1"}</definedName>
    <definedName name="ganacias2" localSheetId="26" hidden="1">{"GAN.Y PERD.RESUMIDO",#N/A,FALSE,"Hoja1";"GAN.Y PERD.DETALLADO",#N/A,FALSE,"Hoja1"}</definedName>
    <definedName name="ganacias2" localSheetId="32" hidden="1">{"GAN.Y PERD.RESUMIDO",#N/A,FALSE,"Hoja1";"GAN.Y PERD.DETALLADO",#N/A,FALSE,"Hoja1"}</definedName>
    <definedName name="ganacias2" localSheetId="25" hidden="1">{"GAN.Y PERD.RESUMIDO",#N/A,FALSE,"Hoja1";"GAN.Y PERD.DETALLADO",#N/A,FALSE,"Hoja1"}</definedName>
    <definedName name="ganacias2" localSheetId="30" hidden="1">{"GAN.Y PERD.RESUMIDO",#N/A,FALSE,"Hoja1";"GAN.Y PERD.DETALLADO",#N/A,FALSE,"Hoja1"}</definedName>
    <definedName name="ganacias2" hidden="1">{"GAN.Y PERD.RESUMIDO",#N/A,FALSE,"Hoja1";"GAN.Y PERD.DETALLADO",#N/A,FALSE,"Hoja1"}</definedName>
    <definedName name="gas">'[8]Energy Costs'!$C$5</definedName>
    <definedName name="GasRate">'[14]Application Review'!$B$28</definedName>
    <definedName name="Hatch_ChilledWaterPumps">'[6]Revised Daily Log'!$L$4:$AB$459</definedName>
    <definedName name="Hatch_CondenserPumps">'[6]Revised Daily Log'!$AZ$4:$BH$459</definedName>
    <definedName name="Hatch_CoolingTower">'[6]Revised Daily Log'!$AN$4:$AT$459</definedName>
    <definedName name="hh" localSheetId="45" hidden="1">{"Valuation",#N/A,TRUE,"Valuation Summary";"Financial Statements",#N/A,TRUE,"Results";"Results",#N/A,TRUE,"Results";"Ratios",#N/A,TRUE,"Results";"P2 Summary",#N/A,TRUE,"Results";"Historical data",#N/A,TRUE,"Historical Data";"P1 Inputs",#N/A,TRUE,"Forecast Drivers";"P2 Inputs",#N/A,TRUE,"Forecast Drivers"}</definedName>
    <definedName name="hh" localSheetId="21" hidden="1">{"Valuation",#N/A,TRUE,"Valuation Summary";"Financial Statements",#N/A,TRUE,"Results";"Results",#N/A,TRUE,"Results";"Ratios",#N/A,TRUE,"Results";"P2 Summary",#N/A,TRUE,"Results";"Historical data",#N/A,TRUE,"Historical Data";"P1 Inputs",#N/A,TRUE,"Forecast Drivers";"P2 Inputs",#N/A,TRUE,"Forecast Drivers"}</definedName>
    <definedName name="hh" localSheetId="33" hidden="1">{"Valuation",#N/A,TRUE,"Valuation Summary";"Financial Statements",#N/A,TRUE,"Results";"Results",#N/A,TRUE,"Results";"Ratios",#N/A,TRUE,"Results";"P2 Summary",#N/A,TRUE,"Results";"Historical data",#N/A,TRUE,"Historical Data";"P1 Inputs",#N/A,TRUE,"Forecast Drivers";"P2 Inputs",#N/A,TRUE,"Forecast Drivers"}</definedName>
    <definedName name="hh" localSheetId="35" hidden="1">{"Valuation",#N/A,TRUE,"Valuation Summary";"Financial Statements",#N/A,TRUE,"Results";"Results",#N/A,TRUE,"Results";"Ratios",#N/A,TRUE,"Results";"P2 Summary",#N/A,TRUE,"Results";"Historical data",#N/A,TRUE,"Historical Data";"P1 Inputs",#N/A,TRUE,"Forecast Drivers";"P2 Inputs",#N/A,TRUE,"Forecast Drivers"}</definedName>
    <definedName name="hh" localSheetId="47" hidden="1">{"Valuation",#N/A,TRUE,"Valuation Summary";"Financial Statements",#N/A,TRUE,"Results";"Results",#N/A,TRUE,"Results";"Ratios",#N/A,TRUE,"Results";"P2 Summary",#N/A,TRUE,"Results";"Historical data",#N/A,TRUE,"Historical Data";"P1 Inputs",#N/A,TRUE,"Forecast Drivers";"P2 Inputs",#N/A,TRUE,"Forecast Drivers"}</definedName>
    <definedName name="hh" localSheetId="22" hidden="1">{"Valuation",#N/A,TRUE,"Valuation Summary";"Financial Statements",#N/A,TRUE,"Results";"Results",#N/A,TRUE,"Results";"Ratios",#N/A,TRUE,"Results";"P2 Summary",#N/A,TRUE,"Results";"Historical data",#N/A,TRUE,"Historical Data";"P1 Inputs",#N/A,TRUE,"Forecast Drivers";"P2 Inputs",#N/A,TRUE,"Forecast Drivers"}</definedName>
    <definedName name="hh" localSheetId="20" hidden="1">{"Valuation",#N/A,TRUE,"Valuation Summary";"Financial Statements",#N/A,TRUE,"Results";"Results",#N/A,TRUE,"Results";"Ratios",#N/A,TRUE,"Results";"P2 Summary",#N/A,TRUE,"Results";"Historical data",#N/A,TRUE,"Historical Data";"P1 Inputs",#N/A,TRUE,"Forecast Drivers";"P2 Inputs",#N/A,TRUE,"Forecast Drivers"}</definedName>
    <definedName name="hh" localSheetId="19" hidden="1">{"Valuation",#N/A,TRUE,"Valuation Summary";"Financial Statements",#N/A,TRUE,"Results";"Results",#N/A,TRUE,"Results";"Ratios",#N/A,TRUE,"Results";"P2 Summary",#N/A,TRUE,"Results";"Historical data",#N/A,TRUE,"Historical Data";"P1 Inputs",#N/A,TRUE,"Forecast Drivers";"P2 Inputs",#N/A,TRUE,"Forecast Drivers"}</definedName>
    <definedName name="hh" localSheetId="27" hidden="1">{"Valuation",#N/A,TRUE,"Valuation Summary";"Financial Statements",#N/A,TRUE,"Results";"Results",#N/A,TRUE,"Results";"Ratios",#N/A,TRUE,"Results";"P2 Summary",#N/A,TRUE,"Results";"Historical data",#N/A,TRUE,"Historical Data";"P1 Inputs",#N/A,TRUE,"Forecast Drivers";"P2 Inputs",#N/A,TRUE,"Forecast Drivers"}</definedName>
    <definedName name="hh" localSheetId="38" hidden="1">{"Valuation",#N/A,TRUE,"Valuation Summary";"Financial Statements",#N/A,TRUE,"Results";"Results",#N/A,TRUE,"Results";"Ratios",#N/A,TRUE,"Results";"P2 Summary",#N/A,TRUE,"Results";"Historical data",#N/A,TRUE,"Historical Data";"P1 Inputs",#N/A,TRUE,"Forecast Drivers";"P2 Inputs",#N/A,TRUE,"Forecast Drivers"}</definedName>
    <definedName name="hh" localSheetId="37" hidden="1">{"Valuation",#N/A,TRUE,"Valuation Summary";"Financial Statements",#N/A,TRUE,"Results";"Results",#N/A,TRUE,"Results";"Ratios",#N/A,TRUE,"Results";"P2 Summary",#N/A,TRUE,"Results";"Historical data",#N/A,TRUE,"Historical Data";"P1 Inputs",#N/A,TRUE,"Forecast Drivers";"P2 Inputs",#N/A,TRUE,"Forecast Drivers"}</definedName>
    <definedName name="hh" localSheetId="39" hidden="1">{"Valuation",#N/A,TRUE,"Valuation Summary";"Financial Statements",#N/A,TRUE,"Results";"Results",#N/A,TRUE,"Results";"Ratios",#N/A,TRUE,"Results";"P2 Summary",#N/A,TRUE,"Results";"Historical data",#N/A,TRUE,"Historical Data";"P1 Inputs",#N/A,TRUE,"Forecast Drivers";"P2 Inputs",#N/A,TRUE,"Forecast Drivers"}</definedName>
    <definedName name="hh" localSheetId="18" hidden="1">{"Valuation",#N/A,TRUE,"Valuation Summary";"Financial Statements",#N/A,TRUE,"Results";"Results",#N/A,TRUE,"Results";"Ratios",#N/A,TRUE,"Results";"P2 Summary",#N/A,TRUE,"Results";"Historical data",#N/A,TRUE,"Historical Data";"P1 Inputs",#N/A,TRUE,"Forecast Drivers";"P2 Inputs",#N/A,TRUE,"Forecast Drivers"}</definedName>
    <definedName name="hh" localSheetId="31" hidden="1">{"Valuation",#N/A,TRUE,"Valuation Summary";"Financial Statements",#N/A,TRUE,"Results";"Results",#N/A,TRUE,"Results";"Ratios",#N/A,TRUE,"Results";"P2 Summary",#N/A,TRUE,"Results";"Historical data",#N/A,TRUE,"Historical Data";"P1 Inputs",#N/A,TRUE,"Forecast Drivers";"P2 Inputs",#N/A,TRUE,"Forecast Drivers"}</definedName>
    <definedName name="hh" localSheetId="26" hidden="1">{"Valuation",#N/A,TRUE,"Valuation Summary";"Financial Statements",#N/A,TRUE,"Results";"Results",#N/A,TRUE,"Results";"Ratios",#N/A,TRUE,"Results";"P2 Summary",#N/A,TRUE,"Results";"Historical data",#N/A,TRUE,"Historical Data";"P1 Inputs",#N/A,TRUE,"Forecast Drivers";"P2 Inputs",#N/A,TRUE,"Forecast Drivers"}</definedName>
    <definedName name="hh" localSheetId="32" hidden="1">{"Valuation",#N/A,TRUE,"Valuation Summary";"Financial Statements",#N/A,TRUE,"Results";"Results",#N/A,TRUE,"Results";"Ratios",#N/A,TRUE,"Results";"P2 Summary",#N/A,TRUE,"Results";"Historical data",#N/A,TRUE,"Historical Data";"P1 Inputs",#N/A,TRUE,"Forecast Drivers";"P2 Inputs",#N/A,TRUE,"Forecast Drivers"}</definedName>
    <definedName name="hh" localSheetId="25" hidden="1">{"Valuation",#N/A,TRUE,"Valuation Summary";"Financial Statements",#N/A,TRUE,"Results";"Results",#N/A,TRUE,"Results";"Ratios",#N/A,TRUE,"Results";"P2 Summary",#N/A,TRUE,"Results";"Historical data",#N/A,TRUE,"Historical Data";"P1 Inputs",#N/A,TRUE,"Forecast Drivers";"P2 Inputs",#N/A,TRUE,"Forecast Drivers"}</definedName>
    <definedName name="hh" localSheetId="30" hidden="1">{"Valuation",#N/A,TRUE,"Valuation Summary";"Financial Statements",#N/A,TRUE,"Results";"Results",#N/A,TRUE,"Results";"Ratios",#N/A,TRUE,"Results";"P2 Summary",#N/A,TRUE,"Results";"Historical data",#N/A,TRUE,"Historical Data";"P1 Inputs",#N/A,TRUE,"Forecast Drivers";"P2 Inputs",#N/A,TRUE,"Forecast Drivers"}</definedName>
    <definedName name="hh" hidden="1">{"Valuation",#N/A,TRUE,"Valuation Summary";"Financial Statements",#N/A,TRUE,"Results";"Results",#N/A,TRUE,"Results";"Ratios",#N/A,TRUE,"Results";"P2 Summary",#N/A,TRUE,"Results";"Historical data",#N/A,TRUE,"Historical Data";"P1 Inputs",#N/A,TRUE,"Forecast Drivers";"P2 Inputs",#N/A,TRUE,"Forecast Drivers"}</definedName>
    <definedName name="HOU">[1]CACHE!$X$8:$X$31</definedName>
    <definedName name="hp">'[2]Motor Screener'!$B$9:$B$27</definedName>
    <definedName name="HVACBuildingType">'[15]DNV GL Standard Calcs'!$B$8:$B$19</definedName>
    <definedName name="HVACSystemsList">'[15]DNV GL Calcs'!$A$2:$A$9</definedName>
    <definedName name="Initiatives_2020" localSheetId="45">#REF!</definedName>
    <definedName name="Initiatives_2020" localSheetId="21">#REF!</definedName>
    <definedName name="Initiatives_2020" localSheetId="33">#REF!</definedName>
    <definedName name="Initiatives_2020" localSheetId="22">#REF!</definedName>
    <definedName name="Initiatives_2020" localSheetId="20">#REF!</definedName>
    <definedName name="Initiatives_2020" localSheetId="19">#REF!</definedName>
    <definedName name="Initiatives_2020" localSheetId="27">#REF!</definedName>
    <definedName name="Initiatives_2020" localSheetId="38">#REF!</definedName>
    <definedName name="Initiatives_2020" localSheetId="37">#REF!</definedName>
    <definedName name="Initiatives_2020" localSheetId="39">#REF!</definedName>
    <definedName name="Initiatives_2020" localSheetId="18">#REF!</definedName>
    <definedName name="Initiatives_2020" localSheetId="31">#REF!</definedName>
    <definedName name="Initiatives_2020" localSheetId="26">#REF!</definedName>
    <definedName name="Initiatives_2020" localSheetId="32">#REF!</definedName>
    <definedName name="Initiatives_2020" localSheetId="25">#REF!</definedName>
    <definedName name="Initiatives_2020" localSheetId="30">#REF!</definedName>
    <definedName name="Initiatives_2020">#REF!</definedName>
    <definedName name="inputs" localSheetId="45" hidden="1">{"Inputs 1","Base",FALSE,"INPUTS";"Inputs 2","Base",FALSE,"INPUTS";"Inputs 3","Base",FALSE,"INPUTS";"Inputs 4","Base",FALSE,"INPUTS";"Inputs 5","Base",FALSE,"INPUTS"}</definedName>
    <definedName name="inputs" localSheetId="21" hidden="1">{"Inputs 1","Base",FALSE,"INPUTS";"Inputs 2","Base",FALSE,"INPUTS";"Inputs 3","Base",FALSE,"INPUTS";"Inputs 4","Base",FALSE,"INPUTS";"Inputs 5","Base",FALSE,"INPUTS"}</definedName>
    <definedName name="inputs" localSheetId="33" hidden="1">{"Inputs 1","Base",FALSE,"INPUTS";"Inputs 2","Base",FALSE,"INPUTS";"Inputs 3","Base",FALSE,"INPUTS";"Inputs 4","Base",FALSE,"INPUTS";"Inputs 5","Base",FALSE,"INPUTS"}</definedName>
    <definedName name="inputs" localSheetId="35" hidden="1">{"Inputs 1","Base",FALSE,"INPUTS";"Inputs 2","Base",FALSE,"INPUTS";"Inputs 3","Base",FALSE,"INPUTS";"Inputs 4","Base",FALSE,"INPUTS";"Inputs 5","Base",FALSE,"INPUTS"}</definedName>
    <definedName name="inputs" localSheetId="47" hidden="1">{"Inputs 1","Base",FALSE,"INPUTS";"Inputs 2","Base",FALSE,"INPUTS";"Inputs 3","Base",FALSE,"INPUTS";"Inputs 4","Base",FALSE,"INPUTS";"Inputs 5","Base",FALSE,"INPUTS"}</definedName>
    <definedName name="inputs" localSheetId="22" hidden="1">{"Inputs 1","Base",FALSE,"INPUTS";"Inputs 2","Base",FALSE,"INPUTS";"Inputs 3","Base",FALSE,"INPUTS";"Inputs 4","Base",FALSE,"INPUTS";"Inputs 5","Base",FALSE,"INPUTS"}</definedName>
    <definedName name="inputs" localSheetId="20" hidden="1">{"Inputs 1","Base",FALSE,"INPUTS";"Inputs 2","Base",FALSE,"INPUTS";"Inputs 3","Base",FALSE,"INPUTS";"Inputs 4","Base",FALSE,"INPUTS";"Inputs 5","Base",FALSE,"INPUTS"}</definedName>
    <definedName name="inputs" localSheetId="19" hidden="1">{"Inputs 1","Base",FALSE,"INPUTS";"Inputs 2","Base",FALSE,"INPUTS";"Inputs 3","Base",FALSE,"INPUTS";"Inputs 4","Base",FALSE,"INPUTS";"Inputs 5","Base",FALSE,"INPUTS"}</definedName>
    <definedName name="inputs" localSheetId="27" hidden="1">{"Inputs 1","Base",FALSE,"INPUTS";"Inputs 2","Base",FALSE,"INPUTS";"Inputs 3","Base",FALSE,"INPUTS";"Inputs 4","Base",FALSE,"INPUTS";"Inputs 5","Base",FALSE,"INPUTS"}</definedName>
    <definedName name="inputs" localSheetId="38" hidden="1">{"Inputs 1","Base",FALSE,"INPUTS";"Inputs 2","Base",FALSE,"INPUTS";"Inputs 3","Base",FALSE,"INPUTS";"Inputs 4","Base",FALSE,"INPUTS";"Inputs 5","Base",FALSE,"INPUTS"}</definedName>
    <definedName name="inputs" localSheetId="37" hidden="1">{"Inputs 1","Base",FALSE,"INPUTS";"Inputs 2","Base",FALSE,"INPUTS";"Inputs 3","Base",FALSE,"INPUTS";"Inputs 4","Base",FALSE,"INPUTS";"Inputs 5","Base",FALSE,"INPUTS"}</definedName>
    <definedName name="inputs" localSheetId="39" hidden="1">{"Inputs 1","Base",FALSE,"INPUTS";"Inputs 2","Base",FALSE,"INPUTS";"Inputs 3","Base",FALSE,"INPUTS";"Inputs 4","Base",FALSE,"INPUTS";"Inputs 5","Base",FALSE,"INPUTS"}</definedName>
    <definedName name="inputs" localSheetId="18" hidden="1">{"Inputs 1","Base",FALSE,"INPUTS";"Inputs 2","Base",FALSE,"INPUTS";"Inputs 3","Base",FALSE,"INPUTS";"Inputs 4","Base",FALSE,"INPUTS";"Inputs 5","Base",FALSE,"INPUTS"}</definedName>
    <definedName name="inputs" localSheetId="31" hidden="1">{"Inputs 1","Base",FALSE,"INPUTS";"Inputs 2","Base",FALSE,"INPUTS";"Inputs 3","Base",FALSE,"INPUTS";"Inputs 4","Base",FALSE,"INPUTS";"Inputs 5","Base",FALSE,"INPUTS"}</definedName>
    <definedName name="inputs" localSheetId="26" hidden="1">{"Inputs 1","Base",FALSE,"INPUTS";"Inputs 2","Base",FALSE,"INPUTS";"Inputs 3","Base",FALSE,"INPUTS";"Inputs 4","Base",FALSE,"INPUTS";"Inputs 5","Base",FALSE,"INPUTS"}</definedName>
    <definedName name="inputs" localSheetId="32" hidden="1">{"Inputs 1","Base",FALSE,"INPUTS";"Inputs 2","Base",FALSE,"INPUTS";"Inputs 3","Base",FALSE,"INPUTS";"Inputs 4","Base",FALSE,"INPUTS";"Inputs 5","Base",FALSE,"INPUTS"}</definedName>
    <definedName name="inputs" localSheetId="25" hidden="1">{"Inputs 1","Base",FALSE,"INPUTS";"Inputs 2","Base",FALSE,"INPUTS";"Inputs 3","Base",FALSE,"INPUTS";"Inputs 4","Base",FALSE,"INPUTS";"Inputs 5","Base",FALSE,"INPUTS"}</definedName>
    <definedName name="inputs" localSheetId="30" hidden="1">{"Inputs 1","Base",FALSE,"INPUTS";"Inputs 2","Base",FALSE,"INPUTS";"Inputs 3","Base",FALSE,"INPUTS";"Inputs 4","Base",FALSE,"INPUTS";"Inputs 5","Base",FALSE,"INPUTS"}</definedName>
    <definedName name="inputs" hidden="1">{"Inputs 1","Base",FALSE,"INPUTS";"Inputs 2","Base",FALSE,"INPUTS";"Inputs 3","Base",FALSE,"INPUTS";"Inputs 4","Base",FALSE,"INPUTS";"Inputs 5","Base",FALSE,"INPUTS"}</definedName>
    <definedName name="installation">'[5]Ranking Criteria'!$D$28:$D$30</definedName>
    <definedName name="IsMichiganRate">[1]CACHE!$B$47</definedName>
    <definedName name="jj" localSheetId="45" hidden="1">{"Portrait",#N/A,FALSE,"BOILER";"boiler_1",#N/A,FALSE,"BOILER";"boiler_2",#N/A,FALSE,"BOILER";"boiler_3",#N/A,FALSE,"BOILER";"results",#N/A,FALSE,"BOILER"}</definedName>
    <definedName name="jj" localSheetId="21" hidden="1">{"Portrait",#N/A,FALSE,"BOILER";"boiler_1",#N/A,FALSE,"BOILER";"boiler_2",#N/A,FALSE,"BOILER";"boiler_3",#N/A,FALSE,"BOILER";"results",#N/A,FALSE,"BOILER"}</definedName>
    <definedName name="jj" localSheetId="33" hidden="1">{"Portrait",#N/A,FALSE,"BOILER";"boiler_1",#N/A,FALSE,"BOILER";"boiler_2",#N/A,FALSE,"BOILER";"boiler_3",#N/A,FALSE,"BOILER";"results",#N/A,FALSE,"BOILER"}</definedName>
    <definedName name="jj" localSheetId="35" hidden="1">{"Portrait",#N/A,FALSE,"BOILER";"boiler_1",#N/A,FALSE,"BOILER";"boiler_2",#N/A,FALSE,"BOILER";"boiler_3",#N/A,FALSE,"BOILER";"results",#N/A,FALSE,"BOILER"}</definedName>
    <definedName name="jj" localSheetId="47" hidden="1">{"Portrait",#N/A,FALSE,"BOILER";"boiler_1",#N/A,FALSE,"BOILER";"boiler_2",#N/A,FALSE,"BOILER";"boiler_3",#N/A,FALSE,"BOILER";"results",#N/A,FALSE,"BOILER"}</definedName>
    <definedName name="jj" localSheetId="22" hidden="1">{"Portrait",#N/A,FALSE,"BOILER";"boiler_1",#N/A,FALSE,"BOILER";"boiler_2",#N/A,FALSE,"BOILER";"boiler_3",#N/A,FALSE,"BOILER";"results",#N/A,FALSE,"BOILER"}</definedName>
    <definedName name="jj" localSheetId="20" hidden="1">{"Portrait",#N/A,FALSE,"BOILER";"boiler_1",#N/A,FALSE,"BOILER";"boiler_2",#N/A,FALSE,"BOILER";"boiler_3",#N/A,FALSE,"BOILER";"results",#N/A,FALSE,"BOILER"}</definedName>
    <definedName name="jj" localSheetId="19" hidden="1">{"Portrait",#N/A,FALSE,"BOILER";"boiler_1",#N/A,FALSE,"BOILER";"boiler_2",#N/A,FALSE,"BOILER";"boiler_3",#N/A,FALSE,"BOILER";"results",#N/A,FALSE,"BOILER"}</definedName>
    <definedName name="jj" localSheetId="27" hidden="1">{"Portrait",#N/A,FALSE,"BOILER";"boiler_1",#N/A,FALSE,"BOILER";"boiler_2",#N/A,FALSE,"BOILER";"boiler_3",#N/A,FALSE,"BOILER";"results",#N/A,FALSE,"BOILER"}</definedName>
    <definedName name="jj" localSheetId="38" hidden="1">{"Portrait",#N/A,FALSE,"BOILER";"boiler_1",#N/A,FALSE,"BOILER";"boiler_2",#N/A,FALSE,"BOILER";"boiler_3",#N/A,FALSE,"BOILER";"results",#N/A,FALSE,"BOILER"}</definedName>
    <definedName name="jj" localSheetId="37" hidden="1">{"Portrait",#N/A,FALSE,"BOILER";"boiler_1",#N/A,FALSE,"BOILER";"boiler_2",#N/A,FALSE,"BOILER";"boiler_3",#N/A,FALSE,"BOILER";"results",#N/A,FALSE,"BOILER"}</definedName>
    <definedName name="jj" localSheetId="39" hidden="1">{"Portrait",#N/A,FALSE,"BOILER";"boiler_1",#N/A,FALSE,"BOILER";"boiler_2",#N/A,FALSE,"BOILER";"boiler_3",#N/A,FALSE,"BOILER";"results",#N/A,FALSE,"BOILER"}</definedName>
    <definedName name="jj" localSheetId="18" hidden="1">{"Portrait",#N/A,FALSE,"BOILER";"boiler_1",#N/A,FALSE,"BOILER";"boiler_2",#N/A,FALSE,"BOILER";"boiler_3",#N/A,FALSE,"BOILER";"results",#N/A,FALSE,"BOILER"}</definedName>
    <definedName name="jj" localSheetId="31" hidden="1">{"Portrait",#N/A,FALSE,"BOILER";"boiler_1",#N/A,FALSE,"BOILER";"boiler_2",#N/A,FALSE,"BOILER";"boiler_3",#N/A,FALSE,"BOILER";"results",#N/A,FALSE,"BOILER"}</definedName>
    <definedName name="jj" localSheetId="26" hidden="1">{"Portrait",#N/A,FALSE,"BOILER";"boiler_1",#N/A,FALSE,"BOILER";"boiler_2",#N/A,FALSE,"BOILER";"boiler_3",#N/A,FALSE,"BOILER";"results",#N/A,FALSE,"BOILER"}</definedName>
    <definedName name="jj" localSheetId="32" hidden="1">{"Portrait",#N/A,FALSE,"BOILER";"boiler_1",#N/A,FALSE,"BOILER";"boiler_2",#N/A,FALSE,"BOILER";"boiler_3",#N/A,FALSE,"BOILER";"results",#N/A,FALSE,"BOILER"}</definedName>
    <definedName name="jj" localSheetId="25" hidden="1">{"Portrait",#N/A,FALSE,"BOILER";"boiler_1",#N/A,FALSE,"BOILER";"boiler_2",#N/A,FALSE,"BOILER";"boiler_3",#N/A,FALSE,"BOILER";"results",#N/A,FALSE,"BOILER"}</definedName>
    <definedName name="jj" localSheetId="30" hidden="1">{"Portrait",#N/A,FALSE,"BOILER";"boiler_1",#N/A,FALSE,"BOILER";"boiler_2",#N/A,FALSE,"BOILER";"boiler_3",#N/A,FALSE,"BOILER";"results",#N/A,FALSE,"BOILER"}</definedName>
    <definedName name="jj" hidden="1">{"Portrait",#N/A,FALSE,"BOILER";"boiler_1",#N/A,FALSE,"BOILER";"boiler_2",#N/A,FALSE,"BOILER";"boiler_3",#N/A,FALSE,"BOILER";"results",#N/A,FALSE,"BOILER"}</definedName>
    <definedName name="LightingBuildingType">'[15]Customer Calcs'!$A$5:$A$37</definedName>
    <definedName name="Load_Curves">'[10]Lookup Tables'!$H$3:$H$7</definedName>
    <definedName name="Lookup">'[4]Pipe Heat Loss'!$H:$H</definedName>
    <definedName name="MCWBTable">[4]CompAirDryer!$AE$56:$AU$84</definedName>
    <definedName name="MeasKW">[1]CACHE!$H$8:$H$31</definedName>
    <definedName name="MeterNum">[1]CACHE!$I$4</definedName>
    <definedName name="Name">[1]CACHE!$B$4</definedName>
    <definedName name="Night_Set_Back">'[4]HDDTb Data'!$B$3:$B$6</definedName>
    <definedName name="NumDays">[1]CACHE!$J$8:$J$31</definedName>
    <definedName name="oc">'[3]Lighting Retrofit'!$B$1:$B$3</definedName>
    <definedName name="OffPeakKWH">[1]CACHE!$C$8:$C$31</definedName>
    <definedName name="OnPeakKWH">[1]CACHE!$B$8:$B$31</definedName>
    <definedName name="payback">'[2]Motor Screener'!$F$4</definedName>
    <definedName name="PeakDate">[1]CACHE!$CN$8:$CN$31</definedName>
    <definedName name="PeakTime">[1]CACHE!$CO$8:$CO$31</definedName>
    <definedName name="PercentEnergy">'[4]AC BIN'!$F$8:$F$19</definedName>
    <definedName name="PF">[1]CACHE!$G$8:$G$31</definedName>
    <definedName name="PkKVARs">[1]CACHE!$Z$8:$Z$31</definedName>
    <definedName name="Platt_ChillerPumps">'[6]Revised Daily Log'!$AC$4:$AM$459</definedName>
    <definedName name="Platt_CondenserPumps">'[6]Revised Daily Log'!$BI$4:$BO$459</definedName>
    <definedName name="Platt_CoolingTower">'[6]Revised Daily Log'!$AU$4:$AY$459</definedName>
    <definedName name="print99" localSheetId="45" hidden="1">{#N/A,#N/A,FALSE,"Resid CPRIV";#N/A,#N/A,FALSE,"Comer_CPRIVKsum";#N/A,#N/A,FALSE,"General (2)";#N/A,#N/A,FALSE,"Oficial";#N/A,#N/A,FALSE,"Resumen";#N/A,#N/A,FALSE,"Escenarios"}</definedName>
    <definedName name="print99" localSheetId="21" hidden="1">{#N/A,#N/A,FALSE,"Resid CPRIV";#N/A,#N/A,FALSE,"Comer_CPRIVKsum";#N/A,#N/A,FALSE,"General (2)";#N/A,#N/A,FALSE,"Oficial";#N/A,#N/A,FALSE,"Resumen";#N/A,#N/A,FALSE,"Escenarios"}</definedName>
    <definedName name="print99" localSheetId="33" hidden="1">{#N/A,#N/A,FALSE,"Resid CPRIV";#N/A,#N/A,FALSE,"Comer_CPRIVKsum";#N/A,#N/A,FALSE,"General (2)";#N/A,#N/A,FALSE,"Oficial";#N/A,#N/A,FALSE,"Resumen";#N/A,#N/A,FALSE,"Escenarios"}</definedName>
    <definedName name="print99" localSheetId="35" hidden="1">{#N/A,#N/A,FALSE,"Resid CPRIV";#N/A,#N/A,FALSE,"Comer_CPRIVKsum";#N/A,#N/A,FALSE,"General (2)";#N/A,#N/A,FALSE,"Oficial";#N/A,#N/A,FALSE,"Resumen";#N/A,#N/A,FALSE,"Escenarios"}</definedName>
    <definedName name="print99" localSheetId="47" hidden="1">{#N/A,#N/A,FALSE,"Resid CPRIV";#N/A,#N/A,FALSE,"Comer_CPRIVKsum";#N/A,#N/A,FALSE,"General (2)";#N/A,#N/A,FALSE,"Oficial";#N/A,#N/A,FALSE,"Resumen";#N/A,#N/A,FALSE,"Escenarios"}</definedName>
    <definedName name="print99" localSheetId="22" hidden="1">{#N/A,#N/A,FALSE,"Resid CPRIV";#N/A,#N/A,FALSE,"Comer_CPRIVKsum";#N/A,#N/A,FALSE,"General (2)";#N/A,#N/A,FALSE,"Oficial";#N/A,#N/A,FALSE,"Resumen";#N/A,#N/A,FALSE,"Escenarios"}</definedName>
    <definedName name="print99" localSheetId="20" hidden="1">{#N/A,#N/A,FALSE,"Resid CPRIV";#N/A,#N/A,FALSE,"Comer_CPRIVKsum";#N/A,#N/A,FALSE,"General (2)";#N/A,#N/A,FALSE,"Oficial";#N/A,#N/A,FALSE,"Resumen";#N/A,#N/A,FALSE,"Escenarios"}</definedName>
    <definedName name="print99" localSheetId="19" hidden="1">{#N/A,#N/A,FALSE,"Resid CPRIV";#N/A,#N/A,FALSE,"Comer_CPRIVKsum";#N/A,#N/A,FALSE,"General (2)";#N/A,#N/A,FALSE,"Oficial";#N/A,#N/A,FALSE,"Resumen";#N/A,#N/A,FALSE,"Escenarios"}</definedName>
    <definedName name="print99" localSheetId="27" hidden="1">{#N/A,#N/A,FALSE,"Resid CPRIV";#N/A,#N/A,FALSE,"Comer_CPRIVKsum";#N/A,#N/A,FALSE,"General (2)";#N/A,#N/A,FALSE,"Oficial";#N/A,#N/A,FALSE,"Resumen";#N/A,#N/A,FALSE,"Escenarios"}</definedName>
    <definedName name="print99" localSheetId="38" hidden="1">{#N/A,#N/A,FALSE,"Resid CPRIV";#N/A,#N/A,FALSE,"Comer_CPRIVKsum";#N/A,#N/A,FALSE,"General (2)";#N/A,#N/A,FALSE,"Oficial";#N/A,#N/A,FALSE,"Resumen";#N/A,#N/A,FALSE,"Escenarios"}</definedName>
    <definedName name="print99" localSheetId="37" hidden="1">{#N/A,#N/A,FALSE,"Resid CPRIV";#N/A,#N/A,FALSE,"Comer_CPRIVKsum";#N/A,#N/A,FALSE,"General (2)";#N/A,#N/A,FALSE,"Oficial";#N/A,#N/A,FALSE,"Resumen";#N/A,#N/A,FALSE,"Escenarios"}</definedName>
    <definedName name="print99" localSheetId="39" hidden="1">{#N/A,#N/A,FALSE,"Resid CPRIV";#N/A,#N/A,FALSE,"Comer_CPRIVKsum";#N/A,#N/A,FALSE,"General (2)";#N/A,#N/A,FALSE,"Oficial";#N/A,#N/A,FALSE,"Resumen";#N/A,#N/A,FALSE,"Escenarios"}</definedName>
    <definedName name="print99" localSheetId="18" hidden="1">{#N/A,#N/A,FALSE,"Resid CPRIV";#N/A,#N/A,FALSE,"Comer_CPRIVKsum";#N/A,#N/A,FALSE,"General (2)";#N/A,#N/A,FALSE,"Oficial";#N/A,#N/A,FALSE,"Resumen";#N/A,#N/A,FALSE,"Escenarios"}</definedName>
    <definedName name="print99" localSheetId="31" hidden="1">{#N/A,#N/A,FALSE,"Resid CPRIV";#N/A,#N/A,FALSE,"Comer_CPRIVKsum";#N/A,#N/A,FALSE,"General (2)";#N/A,#N/A,FALSE,"Oficial";#N/A,#N/A,FALSE,"Resumen";#N/A,#N/A,FALSE,"Escenarios"}</definedName>
    <definedName name="print99" localSheetId="26" hidden="1">{#N/A,#N/A,FALSE,"Resid CPRIV";#N/A,#N/A,FALSE,"Comer_CPRIVKsum";#N/A,#N/A,FALSE,"General (2)";#N/A,#N/A,FALSE,"Oficial";#N/A,#N/A,FALSE,"Resumen";#N/A,#N/A,FALSE,"Escenarios"}</definedName>
    <definedName name="print99" localSheetId="32" hidden="1">{#N/A,#N/A,FALSE,"Resid CPRIV";#N/A,#N/A,FALSE,"Comer_CPRIVKsum";#N/A,#N/A,FALSE,"General (2)";#N/A,#N/A,FALSE,"Oficial";#N/A,#N/A,FALSE,"Resumen";#N/A,#N/A,FALSE,"Escenarios"}</definedName>
    <definedName name="print99" localSheetId="25" hidden="1">{#N/A,#N/A,FALSE,"Resid CPRIV";#N/A,#N/A,FALSE,"Comer_CPRIVKsum";#N/A,#N/A,FALSE,"General (2)";#N/A,#N/A,FALSE,"Oficial";#N/A,#N/A,FALSE,"Resumen";#N/A,#N/A,FALSE,"Escenarios"}</definedName>
    <definedName name="print99" localSheetId="30" hidden="1">{#N/A,#N/A,FALSE,"Resid CPRIV";#N/A,#N/A,FALSE,"Comer_CPRIVKsum";#N/A,#N/A,FALSE,"General (2)";#N/A,#N/A,FALSE,"Oficial";#N/A,#N/A,FALSE,"Resumen";#N/A,#N/A,FALSE,"Escenarios"}</definedName>
    <definedName name="print99" hidden="1">{#N/A,#N/A,FALSE,"Resid CPRIV";#N/A,#N/A,FALSE,"Comer_CPRIVKsum";#N/A,#N/A,FALSE,"General (2)";#N/A,#N/A,FALSE,"Oficial";#N/A,#N/A,FALSE,"Resumen";#N/A,#N/A,FALSE,"Escenarios"}</definedName>
    <definedName name="Pump_Control">'[10]Lookup Tables'!$E$3:$E$7</definedName>
    <definedName name="Pump_Curves">'[10]Pump Curves'!$B$5:$G$15</definedName>
    <definedName name="Qty" localSheetId="35">#REF!</definedName>
    <definedName name="Qty">#REF!</definedName>
    <definedName name="RatePerMo">[1]CACHE!$E$8:$E$31</definedName>
    <definedName name="rcx_19_eul" localSheetId="47">'[16]EUL Data'!$A$2:$E$21</definedName>
    <definedName name="rcx_19_eul">'[17]EUL Data'!$A$2:$E$21</definedName>
    <definedName name="rcx_19_pop" localSheetId="47">'[16]Population Data'!$A$2:$CV$21</definedName>
    <definedName name="rcx_19_pop">'[17]Population Data'!$A$2:$CV$21</definedName>
    <definedName name="ReadDate">[1]CACHE!$A$8:$A$31</definedName>
    <definedName name="Ref_Row">[18]BMJ!$A$5:$IV$5</definedName>
    <definedName name="removeOffPeak">'[7]Custom Rebate'!$R$55</definedName>
    <definedName name="report99" localSheetId="45" hidden="1">{"Rep 1",#N/A,FALSE,"Reports";"Rep 2",#N/A,FALSE,"Reports";"Rep 3",#N/A,FALSE,"Reports";"Rep 4",#N/A,FALSE,"Reports"}</definedName>
    <definedName name="report99" localSheetId="21" hidden="1">{"Rep 1",#N/A,FALSE,"Reports";"Rep 2",#N/A,FALSE,"Reports";"Rep 3",#N/A,FALSE,"Reports";"Rep 4",#N/A,FALSE,"Reports"}</definedName>
    <definedName name="report99" localSheetId="33" hidden="1">{"Rep 1",#N/A,FALSE,"Reports";"Rep 2",#N/A,FALSE,"Reports";"Rep 3",#N/A,FALSE,"Reports";"Rep 4",#N/A,FALSE,"Reports"}</definedName>
    <definedName name="report99" localSheetId="35" hidden="1">{"Rep 1",#N/A,FALSE,"Reports";"Rep 2",#N/A,FALSE,"Reports";"Rep 3",#N/A,FALSE,"Reports";"Rep 4",#N/A,FALSE,"Reports"}</definedName>
    <definedName name="report99" localSheetId="47" hidden="1">{"Rep 1",#N/A,FALSE,"Reports";"Rep 2",#N/A,FALSE,"Reports";"Rep 3",#N/A,FALSE,"Reports";"Rep 4",#N/A,FALSE,"Reports"}</definedName>
    <definedName name="report99" localSheetId="22" hidden="1">{"Rep 1",#N/A,FALSE,"Reports";"Rep 2",#N/A,FALSE,"Reports";"Rep 3",#N/A,FALSE,"Reports";"Rep 4",#N/A,FALSE,"Reports"}</definedName>
    <definedName name="report99" localSheetId="20" hidden="1">{"Rep 1",#N/A,FALSE,"Reports";"Rep 2",#N/A,FALSE,"Reports";"Rep 3",#N/A,FALSE,"Reports";"Rep 4",#N/A,FALSE,"Reports"}</definedName>
    <definedName name="report99" localSheetId="19" hidden="1">{"Rep 1",#N/A,FALSE,"Reports";"Rep 2",#N/A,FALSE,"Reports";"Rep 3",#N/A,FALSE,"Reports";"Rep 4",#N/A,FALSE,"Reports"}</definedName>
    <definedName name="report99" localSheetId="27" hidden="1">{"Rep 1",#N/A,FALSE,"Reports";"Rep 2",#N/A,FALSE,"Reports";"Rep 3",#N/A,FALSE,"Reports";"Rep 4",#N/A,FALSE,"Reports"}</definedName>
    <definedName name="report99" localSheetId="38" hidden="1">{"Rep 1",#N/A,FALSE,"Reports";"Rep 2",#N/A,FALSE,"Reports";"Rep 3",#N/A,FALSE,"Reports";"Rep 4",#N/A,FALSE,"Reports"}</definedName>
    <definedName name="report99" localSheetId="37" hidden="1">{"Rep 1",#N/A,FALSE,"Reports";"Rep 2",#N/A,FALSE,"Reports";"Rep 3",#N/A,FALSE,"Reports";"Rep 4",#N/A,FALSE,"Reports"}</definedName>
    <definedName name="report99" localSheetId="39" hidden="1">{"Rep 1",#N/A,FALSE,"Reports";"Rep 2",#N/A,FALSE,"Reports";"Rep 3",#N/A,FALSE,"Reports";"Rep 4",#N/A,FALSE,"Reports"}</definedName>
    <definedName name="report99" localSheetId="18" hidden="1">{"Rep 1",#N/A,FALSE,"Reports";"Rep 2",#N/A,FALSE,"Reports";"Rep 3",#N/A,FALSE,"Reports";"Rep 4",#N/A,FALSE,"Reports"}</definedName>
    <definedName name="report99" localSheetId="31" hidden="1">{"Rep 1",#N/A,FALSE,"Reports";"Rep 2",#N/A,FALSE,"Reports";"Rep 3",#N/A,FALSE,"Reports";"Rep 4",#N/A,FALSE,"Reports"}</definedName>
    <definedName name="report99" localSheetId="26" hidden="1">{"Rep 1",#N/A,FALSE,"Reports";"Rep 2",#N/A,FALSE,"Reports";"Rep 3",#N/A,FALSE,"Reports";"Rep 4",#N/A,FALSE,"Reports"}</definedName>
    <definedName name="report99" localSheetId="32" hidden="1">{"Rep 1",#N/A,FALSE,"Reports";"Rep 2",#N/A,FALSE,"Reports";"Rep 3",#N/A,FALSE,"Reports";"Rep 4",#N/A,FALSE,"Reports"}</definedName>
    <definedName name="report99" localSheetId="25" hidden="1">{"Rep 1",#N/A,FALSE,"Reports";"Rep 2",#N/A,FALSE,"Reports";"Rep 3",#N/A,FALSE,"Reports";"Rep 4",#N/A,FALSE,"Reports"}</definedName>
    <definedName name="report99" localSheetId="30" hidden="1">{"Rep 1",#N/A,FALSE,"Reports";"Rep 2",#N/A,FALSE,"Reports";"Rep 3",#N/A,FALSE,"Reports";"Rep 4",#N/A,FALSE,"Reports"}</definedName>
    <definedName name="report99" hidden="1">{"Rep 1",#N/A,FALSE,"Reports";"Rep 2",#N/A,FALSE,"Reports";"Rep 3",#N/A,FALSE,"Reports";"Rep 4",#N/A,FALSE,"Reports"}</definedName>
    <definedName name="sadf4" localSheetId="45" hidden="1">{"Portrait",#N/A,FALSE,"BOILER";"boiler_1",#N/A,FALSE,"BOILER";"boiler_2",#N/A,FALSE,"BOILER";"boiler_3",#N/A,FALSE,"BOILER";"results",#N/A,FALSE,"BOILER"}</definedName>
    <definedName name="sadf4" localSheetId="21" hidden="1">{"Portrait",#N/A,FALSE,"BOILER";"boiler_1",#N/A,FALSE,"BOILER";"boiler_2",#N/A,FALSE,"BOILER";"boiler_3",#N/A,FALSE,"BOILER";"results",#N/A,FALSE,"BOILER"}</definedName>
    <definedName name="sadf4" localSheetId="33" hidden="1">{"Portrait",#N/A,FALSE,"BOILER";"boiler_1",#N/A,FALSE,"BOILER";"boiler_2",#N/A,FALSE,"BOILER";"boiler_3",#N/A,FALSE,"BOILER";"results",#N/A,FALSE,"BOILER"}</definedName>
    <definedName name="sadf4" localSheetId="35" hidden="1">{"Portrait",#N/A,FALSE,"BOILER";"boiler_1",#N/A,FALSE,"BOILER";"boiler_2",#N/A,FALSE,"BOILER";"boiler_3",#N/A,FALSE,"BOILER";"results",#N/A,FALSE,"BOILER"}</definedName>
    <definedName name="sadf4" localSheetId="47" hidden="1">{"Portrait",#N/A,FALSE,"BOILER";"boiler_1",#N/A,FALSE,"BOILER";"boiler_2",#N/A,FALSE,"BOILER";"boiler_3",#N/A,FALSE,"BOILER";"results",#N/A,FALSE,"BOILER"}</definedName>
    <definedName name="sadf4" localSheetId="22" hidden="1">{"Portrait",#N/A,FALSE,"BOILER";"boiler_1",#N/A,FALSE,"BOILER";"boiler_2",#N/A,FALSE,"BOILER";"boiler_3",#N/A,FALSE,"BOILER";"results",#N/A,FALSE,"BOILER"}</definedName>
    <definedName name="sadf4" localSheetId="20" hidden="1">{"Portrait",#N/A,FALSE,"BOILER";"boiler_1",#N/A,FALSE,"BOILER";"boiler_2",#N/A,FALSE,"BOILER";"boiler_3",#N/A,FALSE,"BOILER";"results",#N/A,FALSE,"BOILER"}</definedName>
    <definedName name="sadf4" localSheetId="19" hidden="1">{"Portrait",#N/A,FALSE,"BOILER";"boiler_1",#N/A,FALSE,"BOILER";"boiler_2",#N/A,FALSE,"BOILER";"boiler_3",#N/A,FALSE,"BOILER";"results",#N/A,FALSE,"BOILER"}</definedName>
    <definedName name="sadf4" localSheetId="27" hidden="1">{"Portrait",#N/A,FALSE,"BOILER";"boiler_1",#N/A,FALSE,"BOILER";"boiler_2",#N/A,FALSE,"BOILER";"boiler_3",#N/A,FALSE,"BOILER";"results",#N/A,FALSE,"BOILER"}</definedName>
    <definedName name="sadf4" localSheetId="38" hidden="1">{"Portrait",#N/A,FALSE,"BOILER";"boiler_1",#N/A,FALSE,"BOILER";"boiler_2",#N/A,FALSE,"BOILER";"boiler_3",#N/A,FALSE,"BOILER";"results",#N/A,FALSE,"BOILER"}</definedName>
    <definedName name="sadf4" localSheetId="37" hidden="1">{"Portrait",#N/A,FALSE,"BOILER";"boiler_1",#N/A,FALSE,"BOILER";"boiler_2",#N/A,FALSE,"BOILER";"boiler_3",#N/A,FALSE,"BOILER";"results",#N/A,FALSE,"BOILER"}</definedName>
    <definedName name="sadf4" localSheetId="39" hidden="1">{"Portrait",#N/A,FALSE,"BOILER";"boiler_1",#N/A,FALSE,"BOILER";"boiler_2",#N/A,FALSE,"BOILER";"boiler_3",#N/A,FALSE,"BOILER";"results",#N/A,FALSE,"BOILER"}</definedName>
    <definedName name="sadf4" localSheetId="18" hidden="1">{"Portrait",#N/A,FALSE,"BOILER";"boiler_1",#N/A,FALSE,"BOILER";"boiler_2",#N/A,FALSE,"BOILER";"boiler_3",#N/A,FALSE,"BOILER";"results",#N/A,FALSE,"BOILER"}</definedName>
    <definedName name="sadf4" localSheetId="31" hidden="1">{"Portrait",#N/A,FALSE,"BOILER";"boiler_1",#N/A,FALSE,"BOILER";"boiler_2",#N/A,FALSE,"BOILER";"boiler_3",#N/A,FALSE,"BOILER";"results",#N/A,FALSE,"BOILER"}</definedName>
    <definedName name="sadf4" localSheetId="26" hidden="1">{"Portrait",#N/A,FALSE,"BOILER";"boiler_1",#N/A,FALSE,"BOILER";"boiler_2",#N/A,FALSE,"BOILER";"boiler_3",#N/A,FALSE,"BOILER";"results",#N/A,FALSE,"BOILER"}</definedName>
    <definedName name="sadf4" localSheetId="32" hidden="1">{"Portrait",#N/A,FALSE,"BOILER";"boiler_1",#N/A,FALSE,"BOILER";"boiler_2",#N/A,FALSE,"BOILER";"boiler_3",#N/A,FALSE,"BOILER";"results",#N/A,FALSE,"BOILER"}</definedName>
    <definedName name="sadf4" localSheetId="25" hidden="1">{"Portrait",#N/A,FALSE,"BOILER";"boiler_1",#N/A,FALSE,"BOILER";"boiler_2",#N/A,FALSE,"BOILER";"boiler_3",#N/A,FALSE,"BOILER";"results",#N/A,FALSE,"BOILER"}</definedName>
    <definedName name="sadf4" localSheetId="30" hidden="1">{"Portrait",#N/A,FALSE,"BOILER";"boiler_1",#N/A,FALSE,"BOILER";"boiler_2",#N/A,FALSE,"BOILER";"boiler_3",#N/A,FALSE,"BOILER";"results",#N/A,FALSE,"BOILER"}</definedName>
    <definedName name="sadf4" hidden="1">{"Portrait",#N/A,FALSE,"BOILER";"boiler_1",#N/A,FALSE,"BOILER";"boiler_2",#N/A,FALSE,"BOILER";"boiler_3",#N/A,FALSE,"BOILER";"results",#N/A,FALSE,"BOILER"}</definedName>
    <definedName name="Savings">[19]Constants!$B$7</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0.8</definedName>
    <definedName name="State">[1]CACHE!$E$4</definedName>
    <definedName name="SummerMonths">'[4]AC BIN'!$I$65</definedName>
    <definedName name="table2">[20]DOE!$A$1:$R$22</definedName>
    <definedName name="Tb">'[21]HDDTb Data'!$I$3:$I$7</definedName>
    <definedName name="TextRefCopyRangeCount" hidden="1">5</definedName>
    <definedName name="total">[22]Transactions!$B$26</definedName>
    <definedName name="total_load">'[4]Boiler Economizer'!$B$6</definedName>
    <definedName name="totalKWH">[1]CACHE!$D$8:$D$31</definedName>
    <definedName name="TRM" localSheetId="35">#REF!</definedName>
    <definedName name="TRM">#REF!</definedName>
    <definedName name="type">'[23]Anti-sweat heater controls'!$B$12:$B$13</definedName>
    <definedName name="w" localSheetId="45" hidden="1">{"Rep 1",#N/A,FALSE,"Reports";"Rep 2",#N/A,FALSE,"Reports";"Rep 3",#N/A,FALSE,"Reports";"Rep 4",#N/A,FALSE,"Reports"}</definedName>
    <definedName name="w" localSheetId="21" hidden="1">{"Rep 1",#N/A,FALSE,"Reports";"Rep 2",#N/A,FALSE,"Reports";"Rep 3",#N/A,FALSE,"Reports";"Rep 4",#N/A,FALSE,"Reports"}</definedName>
    <definedName name="w" localSheetId="33" hidden="1">{"Rep 1",#N/A,FALSE,"Reports";"Rep 2",#N/A,FALSE,"Reports";"Rep 3",#N/A,FALSE,"Reports";"Rep 4",#N/A,FALSE,"Reports"}</definedName>
    <definedName name="w" localSheetId="35" hidden="1">{"Rep 1",#N/A,FALSE,"Reports";"Rep 2",#N/A,FALSE,"Reports";"Rep 3",#N/A,FALSE,"Reports";"Rep 4",#N/A,FALSE,"Reports"}</definedName>
    <definedName name="w" localSheetId="47" hidden="1">{"Rep 1",#N/A,FALSE,"Reports";"Rep 2",#N/A,FALSE,"Reports";"Rep 3",#N/A,FALSE,"Reports";"Rep 4",#N/A,FALSE,"Reports"}</definedName>
    <definedName name="w" localSheetId="22" hidden="1">{"Rep 1",#N/A,FALSE,"Reports";"Rep 2",#N/A,FALSE,"Reports";"Rep 3",#N/A,FALSE,"Reports";"Rep 4",#N/A,FALSE,"Reports"}</definedName>
    <definedName name="w" localSheetId="20" hidden="1">{"Rep 1",#N/A,FALSE,"Reports";"Rep 2",#N/A,FALSE,"Reports";"Rep 3",#N/A,FALSE,"Reports";"Rep 4",#N/A,FALSE,"Reports"}</definedName>
    <definedName name="w" localSheetId="19" hidden="1">{"Rep 1",#N/A,FALSE,"Reports";"Rep 2",#N/A,FALSE,"Reports";"Rep 3",#N/A,FALSE,"Reports";"Rep 4",#N/A,FALSE,"Reports"}</definedName>
    <definedName name="w" localSheetId="27" hidden="1">{"Rep 1",#N/A,FALSE,"Reports";"Rep 2",#N/A,FALSE,"Reports";"Rep 3",#N/A,FALSE,"Reports";"Rep 4",#N/A,FALSE,"Reports"}</definedName>
    <definedName name="w" localSheetId="38" hidden="1">{"Rep 1",#N/A,FALSE,"Reports";"Rep 2",#N/A,FALSE,"Reports";"Rep 3",#N/A,FALSE,"Reports";"Rep 4",#N/A,FALSE,"Reports"}</definedName>
    <definedName name="w" localSheetId="37" hidden="1">{"Rep 1",#N/A,FALSE,"Reports";"Rep 2",#N/A,FALSE,"Reports";"Rep 3",#N/A,FALSE,"Reports";"Rep 4",#N/A,FALSE,"Reports"}</definedName>
    <definedName name="w" localSheetId="39" hidden="1">{"Rep 1",#N/A,FALSE,"Reports";"Rep 2",#N/A,FALSE,"Reports";"Rep 3",#N/A,FALSE,"Reports";"Rep 4",#N/A,FALSE,"Reports"}</definedName>
    <definedName name="w" localSheetId="18" hidden="1">{"Rep 1",#N/A,FALSE,"Reports";"Rep 2",#N/A,FALSE,"Reports";"Rep 3",#N/A,FALSE,"Reports";"Rep 4",#N/A,FALSE,"Reports"}</definedName>
    <definedName name="w" localSheetId="31" hidden="1">{"Rep 1",#N/A,FALSE,"Reports";"Rep 2",#N/A,FALSE,"Reports";"Rep 3",#N/A,FALSE,"Reports";"Rep 4",#N/A,FALSE,"Reports"}</definedName>
    <definedName name="w" localSheetId="26" hidden="1">{"Rep 1",#N/A,FALSE,"Reports";"Rep 2",#N/A,FALSE,"Reports";"Rep 3",#N/A,FALSE,"Reports";"Rep 4",#N/A,FALSE,"Reports"}</definedName>
    <definedName name="w" localSheetId="32" hidden="1">{"Rep 1",#N/A,FALSE,"Reports";"Rep 2",#N/A,FALSE,"Reports";"Rep 3",#N/A,FALSE,"Reports";"Rep 4",#N/A,FALSE,"Reports"}</definedName>
    <definedName name="w" localSheetId="25" hidden="1">{"Rep 1",#N/A,FALSE,"Reports";"Rep 2",#N/A,FALSE,"Reports";"Rep 3",#N/A,FALSE,"Reports";"Rep 4",#N/A,FALSE,"Reports"}</definedName>
    <definedName name="w" localSheetId="30" hidden="1">{"Rep 1",#N/A,FALSE,"Reports";"Rep 2",#N/A,FALSE,"Reports";"Rep 3",#N/A,FALSE,"Reports";"Rep 4",#N/A,FALSE,"Reports"}</definedName>
    <definedName name="w" hidden="1">{"Rep 1",#N/A,FALSE,"Reports";"Rep 2",#N/A,FALSE,"Reports";"Rep 3",#N/A,FALSE,"Reports";"Rep 4",#N/A,FALSE,"Reports"}</definedName>
    <definedName name="wkjetghjkwrh" localSheetId="45" hidden="1">{"Portrait",#N/A,FALSE,"BOILER";"boiler_1",#N/A,FALSE,"BOILER";"boiler_2",#N/A,FALSE,"BOILER";"boiler_3",#N/A,FALSE,"BOILER";"results",#N/A,FALSE,"BOILER"}</definedName>
    <definedName name="wkjetghjkwrh" localSheetId="21" hidden="1">{"Portrait",#N/A,FALSE,"BOILER";"boiler_1",#N/A,FALSE,"BOILER";"boiler_2",#N/A,FALSE,"BOILER";"boiler_3",#N/A,FALSE,"BOILER";"results",#N/A,FALSE,"BOILER"}</definedName>
    <definedName name="wkjetghjkwrh" localSheetId="33" hidden="1">{"Portrait",#N/A,FALSE,"BOILER";"boiler_1",#N/A,FALSE,"BOILER";"boiler_2",#N/A,FALSE,"BOILER";"boiler_3",#N/A,FALSE,"BOILER";"results",#N/A,FALSE,"BOILER"}</definedName>
    <definedName name="wkjetghjkwrh" localSheetId="35" hidden="1">{"Portrait",#N/A,FALSE,"BOILER";"boiler_1",#N/A,FALSE,"BOILER";"boiler_2",#N/A,FALSE,"BOILER";"boiler_3",#N/A,FALSE,"BOILER";"results",#N/A,FALSE,"BOILER"}</definedName>
    <definedName name="wkjetghjkwrh" localSheetId="47" hidden="1">{"Portrait",#N/A,FALSE,"BOILER";"boiler_1",#N/A,FALSE,"BOILER";"boiler_2",#N/A,FALSE,"BOILER";"boiler_3",#N/A,FALSE,"BOILER";"results",#N/A,FALSE,"BOILER"}</definedName>
    <definedName name="wkjetghjkwrh" localSheetId="22" hidden="1">{"Portrait",#N/A,FALSE,"BOILER";"boiler_1",#N/A,FALSE,"BOILER";"boiler_2",#N/A,FALSE,"BOILER";"boiler_3",#N/A,FALSE,"BOILER";"results",#N/A,FALSE,"BOILER"}</definedName>
    <definedName name="wkjetghjkwrh" localSheetId="20" hidden="1">{"Portrait",#N/A,FALSE,"BOILER";"boiler_1",#N/A,FALSE,"BOILER";"boiler_2",#N/A,FALSE,"BOILER";"boiler_3",#N/A,FALSE,"BOILER";"results",#N/A,FALSE,"BOILER"}</definedName>
    <definedName name="wkjetghjkwrh" localSheetId="19" hidden="1">{"Portrait",#N/A,FALSE,"BOILER";"boiler_1",#N/A,FALSE,"BOILER";"boiler_2",#N/A,FALSE,"BOILER";"boiler_3",#N/A,FALSE,"BOILER";"results",#N/A,FALSE,"BOILER"}</definedName>
    <definedName name="wkjetghjkwrh" localSheetId="27" hidden="1">{"Portrait",#N/A,FALSE,"BOILER";"boiler_1",#N/A,FALSE,"BOILER";"boiler_2",#N/A,FALSE,"BOILER";"boiler_3",#N/A,FALSE,"BOILER";"results",#N/A,FALSE,"BOILER"}</definedName>
    <definedName name="wkjetghjkwrh" localSheetId="38" hidden="1">{"Portrait",#N/A,FALSE,"BOILER";"boiler_1",#N/A,FALSE,"BOILER";"boiler_2",#N/A,FALSE,"BOILER";"boiler_3",#N/A,FALSE,"BOILER";"results",#N/A,FALSE,"BOILER"}</definedName>
    <definedName name="wkjetghjkwrh" localSheetId="37" hidden="1">{"Portrait",#N/A,FALSE,"BOILER";"boiler_1",#N/A,FALSE,"BOILER";"boiler_2",#N/A,FALSE,"BOILER";"boiler_3",#N/A,FALSE,"BOILER";"results",#N/A,FALSE,"BOILER"}</definedName>
    <definedName name="wkjetghjkwrh" localSheetId="39" hidden="1">{"Portrait",#N/A,FALSE,"BOILER";"boiler_1",#N/A,FALSE,"BOILER";"boiler_2",#N/A,FALSE,"BOILER";"boiler_3",#N/A,FALSE,"BOILER";"results",#N/A,FALSE,"BOILER"}</definedName>
    <definedName name="wkjetghjkwrh" localSheetId="18" hidden="1">{"Portrait",#N/A,FALSE,"BOILER";"boiler_1",#N/A,FALSE,"BOILER";"boiler_2",#N/A,FALSE,"BOILER";"boiler_3",#N/A,FALSE,"BOILER";"results",#N/A,FALSE,"BOILER"}</definedName>
    <definedName name="wkjetghjkwrh" localSheetId="31" hidden="1">{"Portrait",#N/A,FALSE,"BOILER";"boiler_1",#N/A,FALSE,"BOILER";"boiler_2",#N/A,FALSE,"BOILER";"boiler_3",#N/A,FALSE,"BOILER";"results",#N/A,FALSE,"BOILER"}</definedName>
    <definedName name="wkjetghjkwrh" localSheetId="26" hidden="1">{"Portrait",#N/A,FALSE,"BOILER";"boiler_1",#N/A,FALSE,"BOILER";"boiler_2",#N/A,FALSE,"BOILER";"boiler_3",#N/A,FALSE,"BOILER";"results",#N/A,FALSE,"BOILER"}</definedName>
    <definedName name="wkjetghjkwrh" localSheetId="32" hidden="1">{"Portrait",#N/A,FALSE,"BOILER";"boiler_1",#N/A,FALSE,"BOILER";"boiler_2",#N/A,FALSE,"BOILER";"boiler_3",#N/A,FALSE,"BOILER";"results",#N/A,FALSE,"BOILER"}</definedName>
    <definedName name="wkjetghjkwrh" localSheetId="25" hidden="1">{"Portrait",#N/A,FALSE,"BOILER";"boiler_1",#N/A,FALSE,"BOILER";"boiler_2",#N/A,FALSE,"BOILER";"boiler_3",#N/A,FALSE,"BOILER";"results",#N/A,FALSE,"BOILER"}</definedName>
    <definedName name="wkjetghjkwrh" localSheetId="30" hidden="1">{"Portrait",#N/A,FALSE,"BOILER";"boiler_1",#N/A,FALSE,"BOILER";"boiler_2",#N/A,FALSE,"BOILER";"boiler_3",#N/A,FALSE,"BOILER";"results",#N/A,FALSE,"BOILER"}</definedName>
    <definedName name="wkjetghjkwrh" hidden="1">{"Portrait",#N/A,FALSE,"BOILER";"boiler_1",#N/A,FALSE,"BOILER";"boiler_2",#N/A,FALSE,"BOILER";"boiler_3",#N/A,FALSE,"BOILER";"results",#N/A,FALSE,"BOILER"}</definedName>
    <definedName name="wrn.AESreport." localSheetId="4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2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33"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3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4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2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2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19"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2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38"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3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39"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18"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3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26"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3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2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localSheetId="3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ging._.and._.Trend._.Analysis." localSheetId="45"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33" hidden="1">{#N/A,#N/A,FALSE,"Aging Summary";#N/A,#N/A,FALSE,"Ratio Analysis";#N/A,#N/A,FALSE,"Test 120 Day Accts";#N/A,#N/A,FALSE,"Tickmarks"}</definedName>
    <definedName name="wrn.Aging._.and._.Trend._.Analysis." localSheetId="35" hidden="1">{#N/A,#N/A,FALSE,"Aging Summary";#N/A,#N/A,FALSE,"Ratio Analysis";#N/A,#N/A,FALSE,"Test 120 Day Accts";#N/A,#N/A,FALSE,"Tickmarks"}</definedName>
    <definedName name="wrn.Aging._.and._.Trend._.Analysis." localSheetId="47"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38" hidden="1">{#N/A,#N/A,FALSE,"Aging Summary";#N/A,#N/A,FALSE,"Ratio Analysis";#N/A,#N/A,FALSE,"Test 120 Day Accts";#N/A,#N/A,FALSE,"Tickmarks"}</definedName>
    <definedName name="wrn.Aging._.and._.Trend._.Analysis." localSheetId="37" hidden="1">{#N/A,#N/A,FALSE,"Aging Summary";#N/A,#N/A,FALSE,"Ratio Analysis";#N/A,#N/A,FALSE,"Test 120 Day Accts";#N/A,#N/A,FALSE,"Tickmarks"}</definedName>
    <definedName name="wrn.Aging._.and._.Trend._.Analysis." localSheetId="39"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31"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32"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nnual._.Report." localSheetId="45" hidden="1">{"ARPandL",#N/A,FALSE,"Report Annual";"ARCashflow",#N/A,FALSE,"Report Annual";"ARBalanceSheet",#N/A,FALSE,"Report Annual";"ARRatios",#N/A,FALSE,"Report Annual"}</definedName>
    <definedName name="wrn.Annual._.Report." localSheetId="21" hidden="1">{"ARPandL",#N/A,FALSE,"Report Annual";"ARCashflow",#N/A,FALSE,"Report Annual";"ARBalanceSheet",#N/A,FALSE,"Report Annual";"ARRatios",#N/A,FALSE,"Report Annual"}</definedName>
    <definedName name="wrn.Annual._.Report." localSheetId="33" hidden="1">{"ARPandL",#N/A,FALSE,"Report Annual";"ARCashflow",#N/A,FALSE,"Report Annual";"ARBalanceSheet",#N/A,FALSE,"Report Annual";"ARRatios",#N/A,FALSE,"Report Annual"}</definedName>
    <definedName name="wrn.Annual._.Report." localSheetId="35" hidden="1">{"ARPandL",#N/A,FALSE,"Report Annual";"ARCashflow",#N/A,FALSE,"Report Annual";"ARBalanceSheet",#N/A,FALSE,"Report Annual";"ARRatios",#N/A,FALSE,"Report Annual"}</definedName>
    <definedName name="wrn.Annual._.Report." localSheetId="47" hidden="1">{"ARPandL",#N/A,FALSE,"Report Annual";"ARCashflow",#N/A,FALSE,"Report Annual";"ARBalanceSheet",#N/A,FALSE,"Report Annual";"ARRatios",#N/A,FALSE,"Report Annual"}</definedName>
    <definedName name="wrn.Annual._.Report." localSheetId="22" hidden="1">{"ARPandL",#N/A,FALSE,"Report Annual";"ARCashflow",#N/A,FALSE,"Report Annual";"ARBalanceSheet",#N/A,FALSE,"Report Annual";"ARRatios",#N/A,FALSE,"Report Annual"}</definedName>
    <definedName name="wrn.Annual._.Report." localSheetId="20" hidden="1">{"ARPandL",#N/A,FALSE,"Report Annual";"ARCashflow",#N/A,FALSE,"Report Annual";"ARBalanceSheet",#N/A,FALSE,"Report Annual";"ARRatios",#N/A,FALSE,"Report Annual"}</definedName>
    <definedName name="wrn.Annual._.Report." localSheetId="19" hidden="1">{"ARPandL",#N/A,FALSE,"Report Annual";"ARCashflow",#N/A,FALSE,"Report Annual";"ARBalanceSheet",#N/A,FALSE,"Report Annual";"ARRatios",#N/A,FALSE,"Report Annual"}</definedName>
    <definedName name="wrn.Annual._.Report." localSheetId="27" hidden="1">{"ARPandL",#N/A,FALSE,"Report Annual";"ARCashflow",#N/A,FALSE,"Report Annual";"ARBalanceSheet",#N/A,FALSE,"Report Annual";"ARRatios",#N/A,FALSE,"Report Annual"}</definedName>
    <definedName name="wrn.Annual._.Report." localSheetId="38" hidden="1">{"ARPandL",#N/A,FALSE,"Report Annual";"ARCashflow",#N/A,FALSE,"Report Annual";"ARBalanceSheet",#N/A,FALSE,"Report Annual";"ARRatios",#N/A,FALSE,"Report Annual"}</definedName>
    <definedName name="wrn.Annual._.Report." localSheetId="37" hidden="1">{"ARPandL",#N/A,FALSE,"Report Annual";"ARCashflow",#N/A,FALSE,"Report Annual";"ARBalanceSheet",#N/A,FALSE,"Report Annual";"ARRatios",#N/A,FALSE,"Report Annual"}</definedName>
    <definedName name="wrn.Annual._.Report." localSheetId="39" hidden="1">{"ARPandL",#N/A,FALSE,"Report Annual";"ARCashflow",#N/A,FALSE,"Report Annual";"ARBalanceSheet",#N/A,FALSE,"Report Annual";"ARRatios",#N/A,FALSE,"Report Annual"}</definedName>
    <definedName name="wrn.Annual._.Report." localSheetId="18" hidden="1">{"ARPandL",#N/A,FALSE,"Report Annual";"ARCashflow",#N/A,FALSE,"Report Annual";"ARBalanceSheet",#N/A,FALSE,"Report Annual";"ARRatios",#N/A,FALSE,"Report Annual"}</definedName>
    <definedName name="wrn.Annual._.Report." localSheetId="31" hidden="1">{"ARPandL",#N/A,FALSE,"Report Annual";"ARCashflow",#N/A,FALSE,"Report Annual";"ARBalanceSheet",#N/A,FALSE,"Report Annual";"ARRatios",#N/A,FALSE,"Report Annual"}</definedName>
    <definedName name="wrn.Annual._.Report." localSheetId="26" hidden="1">{"ARPandL",#N/A,FALSE,"Report Annual";"ARCashflow",#N/A,FALSE,"Report Annual";"ARBalanceSheet",#N/A,FALSE,"Report Annual";"ARRatios",#N/A,FALSE,"Report Annual"}</definedName>
    <definedName name="wrn.Annual._.Report." localSheetId="32" hidden="1">{"ARPandL",#N/A,FALSE,"Report Annual";"ARCashflow",#N/A,FALSE,"Report Annual";"ARBalanceSheet",#N/A,FALSE,"Report Annual";"ARRatios",#N/A,FALSE,"Report Annual"}</definedName>
    <definedName name="wrn.Annual._.Report." localSheetId="25" hidden="1">{"ARPandL",#N/A,FALSE,"Report Annual";"ARCashflow",#N/A,FALSE,"Report Annual";"ARBalanceSheet",#N/A,FALSE,"Report Annual";"ARRatios",#N/A,FALSE,"Report Annual"}</definedName>
    <definedName name="wrn.Annual._.Report." localSheetId="30" hidden="1">{"ARPandL",#N/A,FALSE,"Report Annual";"ARCashflow",#N/A,FALSE,"Report Annual";"ARBalanceSheet",#N/A,FALSE,"Report Annual";"ARRatios",#N/A,FALSE,"Report Annual"}</definedName>
    <definedName name="wrn.Annual._.Report." hidden="1">{"ARPandL",#N/A,FALSE,"Report Annual";"ARCashflow",#N/A,FALSE,"Report Annual";"ARBalanceSheet",#N/A,FALSE,"Report Annual";"ARRatios",#N/A,FALSE,"Report Annual"}</definedName>
    <definedName name="wrn.Calculations." localSheetId="45"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21"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33"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35"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47"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2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2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19"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27"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38"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37"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39"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18"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31"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26"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3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25"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localSheetId="3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Finance." localSheetId="45" hidden="1">{"Finance 1",#N/A,FALSE,"FINANCE.XLS";"Finance 2",#N/A,FALSE,"FINANCE.XLS";"Finance 3",#N/A,FALSE,"FINANCE.XLS";"Finance 4",#N/A,FALSE,"FINANCE.XLS";"Finance 5",#N/A,FALSE,"FINANCE.XLS";"Finance 6",#N/A,FALSE,"FINANCE.XLS";"Finance 7",#N/A,FALSE,"FINANCE.XLS";"Finance 8",#N/A,FALSE,"FINANCE.XLS"}</definedName>
    <definedName name="wrn.Finance." localSheetId="21" hidden="1">{"Finance 1",#N/A,FALSE,"FINANCE.XLS";"Finance 2",#N/A,FALSE,"FINANCE.XLS";"Finance 3",#N/A,FALSE,"FINANCE.XLS";"Finance 4",#N/A,FALSE,"FINANCE.XLS";"Finance 5",#N/A,FALSE,"FINANCE.XLS";"Finance 6",#N/A,FALSE,"FINANCE.XLS";"Finance 7",#N/A,FALSE,"FINANCE.XLS";"Finance 8",#N/A,FALSE,"FINANCE.XLS"}</definedName>
    <definedName name="wrn.Finance." localSheetId="33" hidden="1">{"Finance 1",#N/A,FALSE,"FINANCE.XLS";"Finance 2",#N/A,FALSE,"FINANCE.XLS";"Finance 3",#N/A,FALSE,"FINANCE.XLS";"Finance 4",#N/A,FALSE,"FINANCE.XLS";"Finance 5",#N/A,FALSE,"FINANCE.XLS";"Finance 6",#N/A,FALSE,"FINANCE.XLS";"Finance 7",#N/A,FALSE,"FINANCE.XLS";"Finance 8",#N/A,FALSE,"FINANCE.XLS"}</definedName>
    <definedName name="wrn.Finance." localSheetId="35" hidden="1">{"Finance 1",#N/A,FALSE,"FINANCE.XLS";"Finance 2",#N/A,FALSE,"FINANCE.XLS";"Finance 3",#N/A,FALSE,"FINANCE.XLS";"Finance 4",#N/A,FALSE,"FINANCE.XLS";"Finance 5",#N/A,FALSE,"FINANCE.XLS";"Finance 6",#N/A,FALSE,"FINANCE.XLS";"Finance 7",#N/A,FALSE,"FINANCE.XLS";"Finance 8",#N/A,FALSE,"FINANCE.XLS"}</definedName>
    <definedName name="wrn.Finance." localSheetId="47" hidden="1">{"Finance 1",#N/A,FALSE,"FINANCE.XLS";"Finance 2",#N/A,FALSE,"FINANCE.XLS";"Finance 3",#N/A,FALSE,"FINANCE.XLS";"Finance 4",#N/A,FALSE,"FINANCE.XLS";"Finance 5",#N/A,FALSE,"FINANCE.XLS";"Finance 6",#N/A,FALSE,"FINANCE.XLS";"Finance 7",#N/A,FALSE,"FINANCE.XLS";"Finance 8",#N/A,FALSE,"FINANCE.XLS"}</definedName>
    <definedName name="wrn.Finance." localSheetId="22" hidden="1">{"Finance 1",#N/A,FALSE,"FINANCE.XLS";"Finance 2",#N/A,FALSE,"FINANCE.XLS";"Finance 3",#N/A,FALSE,"FINANCE.XLS";"Finance 4",#N/A,FALSE,"FINANCE.XLS";"Finance 5",#N/A,FALSE,"FINANCE.XLS";"Finance 6",#N/A,FALSE,"FINANCE.XLS";"Finance 7",#N/A,FALSE,"FINANCE.XLS";"Finance 8",#N/A,FALSE,"FINANCE.XLS"}</definedName>
    <definedName name="wrn.Finance." localSheetId="20" hidden="1">{"Finance 1",#N/A,FALSE,"FINANCE.XLS";"Finance 2",#N/A,FALSE,"FINANCE.XLS";"Finance 3",#N/A,FALSE,"FINANCE.XLS";"Finance 4",#N/A,FALSE,"FINANCE.XLS";"Finance 5",#N/A,FALSE,"FINANCE.XLS";"Finance 6",#N/A,FALSE,"FINANCE.XLS";"Finance 7",#N/A,FALSE,"FINANCE.XLS";"Finance 8",#N/A,FALSE,"FINANCE.XLS"}</definedName>
    <definedName name="wrn.Finance." localSheetId="19" hidden="1">{"Finance 1",#N/A,FALSE,"FINANCE.XLS";"Finance 2",#N/A,FALSE,"FINANCE.XLS";"Finance 3",#N/A,FALSE,"FINANCE.XLS";"Finance 4",#N/A,FALSE,"FINANCE.XLS";"Finance 5",#N/A,FALSE,"FINANCE.XLS";"Finance 6",#N/A,FALSE,"FINANCE.XLS";"Finance 7",#N/A,FALSE,"FINANCE.XLS";"Finance 8",#N/A,FALSE,"FINANCE.XLS"}</definedName>
    <definedName name="wrn.Finance." localSheetId="27" hidden="1">{"Finance 1",#N/A,FALSE,"FINANCE.XLS";"Finance 2",#N/A,FALSE,"FINANCE.XLS";"Finance 3",#N/A,FALSE,"FINANCE.XLS";"Finance 4",#N/A,FALSE,"FINANCE.XLS";"Finance 5",#N/A,FALSE,"FINANCE.XLS";"Finance 6",#N/A,FALSE,"FINANCE.XLS";"Finance 7",#N/A,FALSE,"FINANCE.XLS";"Finance 8",#N/A,FALSE,"FINANCE.XLS"}</definedName>
    <definedName name="wrn.Finance." localSheetId="38" hidden="1">{"Finance 1",#N/A,FALSE,"FINANCE.XLS";"Finance 2",#N/A,FALSE,"FINANCE.XLS";"Finance 3",#N/A,FALSE,"FINANCE.XLS";"Finance 4",#N/A,FALSE,"FINANCE.XLS";"Finance 5",#N/A,FALSE,"FINANCE.XLS";"Finance 6",#N/A,FALSE,"FINANCE.XLS";"Finance 7",#N/A,FALSE,"FINANCE.XLS";"Finance 8",#N/A,FALSE,"FINANCE.XLS"}</definedName>
    <definedName name="wrn.Finance." localSheetId="37" hidden="1">{"Finance 1",#N/A,FALSE,"FINANCE.XLS";"Finance 2",#N/A,FALSE,"FINANCE.XLS";"Finance 3",#N/A,FALSE,"FINANCE.XLS";"Finance 4",#N/A,FALSE,"FINANCE.XLS";"Finance 5",#N/A,FALSE,"FINANCE.XLS";"Finance 6",#N/A,FALSE,"FINANCE.XLS";"Finance 7",#N/A,FALSE,"FINANCE.XLS";"Finance 8",#N/A,FALSE,"FINANCE.XLS"}</definedName>
    <definedName name="wrn.Finance." localSheetId="39" hidden="1">{"Finance 1",#N/A,FALSE,"FINANCE.XLS";"Finance 2",#N/A,FALSE,"FINANCE.XLS";"Finance 3",#N/A,FALSE,"FINANCE.XLS";"Finance 4",#N/A,FALSE,"FINANCE.XLS";"Finance 5",#N/A,FALSE,"FINANCE.XLS";"Finance 6",#N/A,FALSE,"FINANCE.XLS";"Finance 7",#N/A,FALSE,"FINANCE.XLS";"Finance 8",#N/A,FALSE,"FINANCE.XLS"}</definedName>
    <definedName name="wrn.Finance." localSheetId="18" hidden="1">{"Finance 1",#N/A,FALSE,"FINANCE.XLS";"Finance 2",#N/A,FALSE,"FINANCE.XLS";"Finance 3",#N/A,FALSE,"FINANCE.XLS";"Finance 4",#N/A,FALSE,"FINANCE.XLS";"Finance 5",#N/A,FALSE,"FINANCE.XLS";"Finance 6",#N/A,FALSE,"FINANCE.XLS";"Finance 7",#N/A,FALSE,"FINANCE.XLS";"Finance 8",#N/A,FALSE,"FINANCE.XLS"}</definedName>
    <definedName name="wrn.Finance." localSheetId="31" hidden="1">{"Finance 1",#N/A,FALSE,"FINANCE.XLS";"Finance 2",#N/A,FALSE,"FINANCE.XLS";"Finance 3",#N/A,FALSE,"FINANCE.XLS";"Finance 4",#N/A,FALSE,"FINANCE.XLS";"Finance 5",#N/A,FALSE,"FINANCE.XLS";"Finance 6",#N/A,FALSE,"FINANCE.XLS";"Finance 7",#N/A,FALSE,"FINANCE.XLS";"Finance 8",#N/A,FALSE,"FINANCE.XLS"}</definedName>
    <definedName name="wrn.Finance." localSheetId="26" hidden="1">{"Finance 1",#N/A,FALSE,"FINANCE.XLS";"Finance 2",#N/A,FALSE,"FINANCE.XLS";"Finance 3",#N/A,FALSE,"FINANCE.XLS";"Finance 4",#N/A,FALSE,"FINANCE.XLS";"Finance 5",#N/A,FALSE,"FINANCE.XLS";"Finance 6",#N/A,FALSE,"FINANCE.XLS";"Finance 7",#N/A,FALSE,"FINANCE.XLS";"Finance 8",#N/A,FALSE,"FINANCE.XLS"}</definedName>
    <definedName name="wrn.Finance." localSheetId="32" hidden="1">{"Finance 1",#N/A,FALSE,"FINANCE.XLS";"Finance 2",#N/A,FALSE,"FINANCE.XLS";"Finance 3",#N/A,FALSE,"FINANCE.XLS";"Finance 4",#N/A,FALSE,"FINANCE.XLS";"Finance 5",#N/A,FALSE,"FINANCE.XLS";"Finance 6",#N/A,FALSE,"FINANCE.XLS";"Finance 7",#N/A,FALSE,"FINANCE.XLS";"Finance 8",#N/A,FALSE,"FINANCE.XLS"}</definedName>
    <definedName name="wrn.Finance." localSheetId="25" hidden="1">{"Finance 1",#N/A,FALSE,"FINANCE.XLS";"Finance 2",#N/A,FALSE,"FINANCE.XLS";"Finance 3",#N/A,FALSE,"FINANCE.XLS";"Finance 4",#N/A,FALSE,"FINANCE.XLS";"Finance 5",#N/A,FALSE,"FINANCE.XLS";"Finance 6",#N/A,FALSE,"FINANCE.XLS";"Finance 7",#N/A,FALSE,"FINANCE.XLS";"Finance 8",#N/A,FALSE,"FINANCE.XLS"}</definedName>
    <definedName name="wrn.Finance." localSheetId="30" hidden="1">{"Finance 1",#N/A,FALSE,"FINANCE.XLS";"Finance 2",#N/A,FALSE,"FINANCE.XLS";"Finance 3",#N/A,FALSE,"FINANCE.XLS";"Finance 4",#N/A,FALSE,"FINANCE.XLS";"Finance 5",#N/A,FALSE,"FINANCE.XLS";"Finance 6",#N/A,FALSE,"FINANCE.XLS";"Finance 7",#N/A,FALSE,"FINANCE.XLS";"Finance 8",#N/A,FALSE,"FINANCE.XLS"}</definedName>
    <definedName name="wrn.Finance." hidden="1">{"Finance 1",#N/A,FALSE,"FINANCE.XLS";"Finance 2",#N/A,FALSE,"FINANCE.XLS";"Finance 3",#N/A,FALSE,"FINANCE.XLS";"Finance 4",#N/A,FALSE,"FINANCE.XLS";"Finance 5",#N/A,FALSE,"FINANCE.XLS";"Finance 6",#N/A,FALSE,"FINANCE.XLS";"Finance 7",#N/A,FALSE,"FINANCE.XLS";"Finance 8",#N/A,FALSE,"FINANCE.XLS"}</definedName>
    <definedName name="wrn.FLUJO._.CAJA." localSheetId="45" hidden="1">{"FLUJO DE CAJA",#N/A,FALSE,"Hoja1";"ANEXOS FLUJO",#N/A,FALSE,"Hoja1"}</definedName>
    <definedName name="wrn.FLUJO._.CAJA." localSheetId="21" hidden="1">{"FLUJO DE CAJA",#N/A,FALSE,"Hoja1";"ANEXOS FLUJO",#N/A,FALSE,"Hoja1"}</definedName>
    <definedName name="wrn.FLUJO._.CAJA." localSheetId="33" hidden="1">{"FLUJO DE CAJA",#N/A,FALSE,"Hoja1";"ANEXOS FLUJO",#N/A,FALSE,"Hoja1"}</definedName>
    <definedName name="wrn.FLUJO._.CAJA." localSheetId="35" hidden="1">{"FLUJO DE CAJA",#N/A,FALSE,"Hoja1";"ANEXOS FLUJO",#N/A,FALSE,"Hoja1"}</definedName>
    <definedName name="wrn.FLUJO._.CAJA." localSheetId="47" hidden="1">{"FLUJO DE CAJA",#N/A,FALSE,"Hoja1";"ANEXOS FLUJO",#N/A,FALSE,"Hoja1"}</definedName>
    <definedName name="wrn.FLUJO._.CAJA." localSheetId="22" hidden="1">{"FLUJO DE CAJA",#N/A,FALSE,"Hoja1";"ANEXOS FLUJO",#N/A,FALSE,"Hoja1"}</definedName>
    <definedName name="wrn.FLUJO._.CAJA." localSheetId="20" hidden="1">{"FLUJO DE CAJA",#N/A,FALSE,"Hoja1";"ANEXOS FLUJO",#N/A,FALSE,"Hoja1"}</definedName>
    <definedName name="wrn.FLUJO._.CAJA." localSheetId="19" hidden="1">{"FLUJO DE CAJA",#N/A,FALSE,"Hoja1";"ANEXOS FLUJO",#N/A,FALSE,"Hoja1"}</definedName>
    <definedName name="wrn.FLUJO._.CAJA." localSheetId="27" hidden="1">{"FLUJO DE CAJA",#N/A,FALSE,"Hoja1";"ANEXOS FLUJO",#N/A,FALSE,"Hoja1"}</definedName>
    <definedName name="wrn.FLUJO._.CAJA." localSheetId="38" hidden="1">{"FLUJO DE CAJA",#N/A,FALSE,"Hoja1";"ANEXOS FLUJO",#N/A,FALSE,"Hoja1"}</definedName>
    <definedName name="wrn.FLUJO._.CAJA." localSheetId="37" hidden="1">{"FLUJO DE CAJA",#N/A,FALSE,"Hoja1";"ANEXOS FLUJO",#N/A,FALSE,"Hoja1"}</definedName>
    <definedName name="wrn.FLUJO._.CAJA." localSheetId="39" hidden="1">{"FLUJO DE CAJA",#N/A,FALSE,"Hoja1";"ANEXOS FLUJO",#N/A,FALSE,"Hoja1"}</definedName>
    <definedName name="wrn.FLUJO._.CAJA." localSheetId="18" hidden="1">{"FLUJO DE CAJA",#N/A,FALSE,"Hoja1";"ANEXOS FLUJO",#N/A,FALSE,"Hoja1"}</definedName>
    <definedName name="wrn.FLUJO._.CAJA." localSheetId="31" hidden="1">{"FLUJO DE CAJA",#N/A,FALSE,"Hoja1";"ANEXOS FLUJO",#N/A,FALSE,"Hoja1"}</definedName>
    <definedName name="wrn.FLUJO._.CAJA." localSheetId="26" hidden="1">{"FLUJO DE CAJA",#N/A,FALSE,"Hoja1";"ANEXOS FLUJO",#N/A,FALSE,"Hoja1"}</definedName>
    <definedName name="wrn.FLUJO._.CAJA." localSheetId="32" hidden="1">{"FLUJO DE CAJA",#N/A,FALSE,"Hoja1";"ANEXOS FLUJO",#N/A,FALSE,"Hoja1"}</definedName>
    <definedName name="wrn.FLUJO._.CAJA." localSheetId="25" hidden="1">{"FLUJO DE CAJA",#N/A,FALSE,"Hoja1";"ANEXOS FLUJO",#N/A,FALSE,"Hoja1"}</definedName>
    <definedName name="wrn.FLUJO._.CAJA." localSheetId="30" hidden="1">{"FLUJO DE CAJA",#N/A,FALSE,"Hoja1";"ANEXOS FLUJO",#N/A,FALSE,"Hoja1"}</definedName>
    <definedName name="wrn.FLUJO._.CAJA." hidden="1">{"FLUJO DE CAJA",#N/A,FALSE,"Hoja1";"ANEXOS FLUJO",#N/A,FALSE,"Hoja1"}</definedName>
    <definedName name="wrn.GANANCIAS._.Y._.PERDIDAS." localSheetId="45" hidden="1">{"GAN.Y PERD.RESUMIDO",#N/A,FALSE,"Hoja1";"GAN.Y PERD.DETALLADO",#N/A,FALSE,"Hoja1"}</definedName>
    <definedName name="wrn.GANANCIAS._.Y._.PERDIDAS." localSheetId="21" hidden="1">{"GAN.Y PERD.RESUMIDO",#N/A,FALSE,"Hoja1";"GAN.Y PERD.DETALLADO",#N/A,FALSE,"Hoja1"}</definedName>
    <definedName name="wrn.GANANCIAS._.Y._.PERDIDAS." localSheetId="33" hidden="1">{"GAN.Y PERD.RESUMIDO",#N/A,FALSE,"Hoja1";"GAN.Y PERD.DETALLADO",#N/A,FALSE,"Hoja1"}</definedName>
    <definedName name="wrn.GANANCIAS._.Y._.PERDIDAS." localSheetId="35" hidden="1">{"GAN.Y PERD.RESUMIDO",#N/A,FALSE,"Hoja1";"GAN.Y PERD.DETALLADO",#N/A,FALSE,"Hoja1"}</definedName>
    <definedName name="wrn.GANANCIAS._.Y._.PERDIDAS." localSheetId="47" hidden="1">{"GAN.Y PERD.RESUMIDO",#N/A,FALSE,"Hoja1";"GAN.Y PERD.DETALLADO",#N/A,FALSE,"Hoja1"}</definedName>
    <definedName name="wrn.GANANCIAS._.Y._.PERDIDAS." localSheetId="22" hidden="1">{"GAN.Y PERD.RESUMIDO",#N/A,FALSE,"Hoja1";"GAN.Y PERD.DETALLADO",#N/A,FALSE,"Hoja1"}</definedName>
    <definedName name="wrn.GANANCIAS._.Y._.PERDIDAS." localSheetId="20" hidden="1">{"GAN.Y PERD.RESUMIDO",#N/A,FALSE,"Hoja1";"GAN.Y PERD.DETALLADO",#N/A,FALSE,"Hoja1"}</definedName>
    <definedName name="wrn.GANANCIAS._.Y._.PERDIDAS." localSheetId="19" hidden="1">{"GAN.Y PERD.RESUMIDO",#N/A,FALSE,"Hoja1";"GAN.Y PERD.DETALLADO",#N/A,FALSE,"Hoja1"}</definedName>
    <definedName name="wrn.GANANCIAS._.Y._.PERDIDAS." localSheetId="27" hidden="1">{"GAN.Y PERD.RESUMIDO",#N/A,FALSE,"Hoja1";"GAN.Y PERD.DETALLADO",#N/A,FALSE,"Hoja1"}</definedName>
    <definedName name="wrn.GANANCIAS._.Y._.PERDIDAS." localSheetId="38" hidden="1">{"GAN.Y PERD.RESUMIDO",#N/A,FALSE,"Hoja1";"GAN.Y PERD.DETALLADO",#N/A,FALSE,"Hoja1"}</definedName>
    <definedName name="wrn.GANANCIAS._.Y._.PERDIDAS." localSheetId="37" hidden="1">{"GAN.Y PERD.RESUMIDO",#N/A,FALSE,"Hoja1";"GAN.Y PERD.DETALLADO",#N/A,FALSE,"Hoja1"}</definedName>
    <definedName name="wrn.GANANCIAS._.Y._.PERDIDAS." localSheetId="39" hidden="1">{"GAN.Y PERD.RESUMIDO",#N/A,FALSE,"Hoja1";"GAN.Y PERD.DETALLADO",#N/A,FALSE,"Hoja1"}</definedName>
    <definedName name="wrn.GANANCIAS._.Y._.PERDIDAS." localSheetId="18" hidden="1">{"GAN.Y PERD.RESUMIDO",#N/A,FALSE,"Hoja1";"GAN.Y PERD.DETALLADO",#N/A,FALSE,"Hoja1"}</definedName>
    <definedName name="wrn.GANANCIAS._.Y._.PERDIDAS." localSheetId="31" hidden="1">{"GAN.Y PERD.RESUMIDO",#N/A,FALSE,"Hoja1";"GAN.Y PERD.DETALLADO",#N/A,FALSE,"Hoja1"}</definedName>
    <definedName name="wrn.GANANCIAS._.Y._.PERDIDAS." localSheetId="26" hidden="1">{"GAN.Y PERD.RESUMIDO",#N/A,FALSE,"Hoja1";"GAN.Y PERD.DETALLADO",#N/A,FALSE,"Hoja1"}</definedName>
    <definedName name="wrn.GANANCIAS._.Y._.PERDIDAS." localSheetId="32" hidden="1">{"GAN.Y PERD.RESUMIDO",#N/A,FALSE,"Hoja1";"GAN.Y PERD.DETALLADO",#N/A,FALSE,"Hoja1"}</definedName>
    <definedName name="wrn.GANANCIAS._.Y._.PERDIDAS." localSheetId="25" hidden="1">{"GAN.Y PERD.RESUMIDO",#N/A,FALSE,"Hoja1";"GAN.Y PERD.DETALLADO",#N/A,FALSE,"Hoja1"}</definedName>
    <definedName name="wrn.GANANCIAS._.Y._.PERDIDAS." localSheetId="30" hidden="1">{"GAN.Y PERD.RESUMIDO",#N/A,FALSE,"Hoja1";"GAN.Y PERD.DETALLADO",#N/A,FALSE,"Hoja1"}</definedName>
    <definedName name="wrn.GANANCIAS._.Y._.PERDIDAS." hidden="1">{"GAN.Y PERD.RESUMIDO",#N/A,FALSE,"Hoja1";"GAN.Y PERD.DETALLADO",#N/A,FALSE,"Hoja1"}</definedName>
    <definedName name="wrn.Hardcopy." localSheetId="45" hidden="1">{"Portrait",#N/A,FALSE,"BOILER";"boiler_1",#N/A,FALSE,"BOILER";"boiler_2",#N/A,FALSE,"BOILER";"boiler_3",#N/A,FALSE,"BOILER";"results",#N/A,FALSE,"BOILER"}</definedName>
    <definedName name="wrn.Hardcopy." localSheetId="21" hidden="1">{"Portrait",#N/A,FALSE,"BOILER";"boiler_1",#N/A,FALSE,"BOILER";"boiler_2",#N/A,FALSE,"BOILER";"boiler_3",#N/A,FALSE,"BOILER";"results",#N/A,FALSE,"BOILER"}</definedName>
    <definedName name="wrn.Hardcopy." localSheetId="33" hidden="1">{"Portrait",#N/A,FALSE,"BOILER";"boiler_1",#N/A,FALSE,"BOILER";"boiler_2",#N/A,FALSE,"BOILER";"boiler_3",#N/A,FALSE,"BOILER";"results",#N/A,FALSE,"BOILER"}</definedName>
    <definedName name="wrn.Hardcopy." localSheetId="35" hidden="1">{"Portrait",#N/A,FALSE,"BOILER";"boiler_1",#N/A,FALSE,"BOILER";"boiler_2",#N/A,FALSE,"BOILER";"boiler_3",#N/A,FALSE,"BOILER";"results",#N/A,FALSE,"BOILER"}</definedName>
    <definedName name="wrn.Hardcopy." localSheetId="47" hidden="1">{"Portrait",#N/A,FALSE,"BOILER";"boiler_1",#N/A,FALSE,"BOILER";"boiler_2",#N/A,FALSE,"BOILER";"boiler_3",#N/A,FALSE,"BOILER";"results",#N/A,FALSE,"BOILER"}</definedName>
    <definedName name="wrn.Hardcopy." localSheetId="22" hidden="1">{"Portrait",#N/A,FALSE,"BOILER";"boiler_1",#N/A,FALSE,"BOILER";"boiler_2",#N/A,FALSE,"BOILER";"boiler_3",#N/A,FALSE,"BOILER";"results",#N/A,FALSE,"BOILER"}</definedName>
    <definedName name="wrn.Hardcopy." localSheetId="20" hidden="1">{"Portrait",#N/A,FALSE,"BOILER";"boiler_1",#N/A,FALSE,"BOILER";"boiler_2",#N/A,FALSE,"BOILER";"boiler_3",#N/A,FALSE,"BOILER";"results",#N/A,FALSE,"BOILER"}</definedName>
    <definedName name="wrn.Hardcopy." localSheetId="19" hidden="1">{"Portrait",#N/A,FALSE,"BOILER";"boiler_1",#N/A,FALSE,"BOILER";"boiler_2",#N/A,FALSE,"BOILER";"boiler_3",#N/A,FALSE,"BOILER";"results",#N/A,FALSE,"BOILER"}</definedName>
    <definedName name="wrn.Hardcopy." localSheetId="27" hidden="1">{"Portrait",#N/A,FALSE,"BOILER";"boiler_1",#N/A,FALSE,"BOILER";"boiler_2",#N/A,FALSE,"BOILER";"boiler_3",#N/A,FALSE,"BOILER";"results",#N/A,FALSE,"BOILER"}</definedName>
    <definedName name="wrn.Hardcopy." localSheetId="38" hidden="1">{"Portrait",#N/A,FALSE,"BOILER";"boiler_1",#N/A,FALSE,"BOILER";"boiler_2",#N/A,FALSE,"BOILER";"boiler_3",#N/A,FALSE,"BOILER";"results",#N/A,FALSE,"BOILER"}</definedName>
    <definedName name="wrn.Hardcopy." localSheetId="37" hidden="1">{"Portrait",#N/A,FALSE,"BOILER";"boiler_1",#N/A,FALSE,"BOILER";"boiler_2",#N/A,FALSE,"BOILER";"boiler_3",#N/A,FALSE,"BOILER";"results",#N/A,FALSE,"BOILER"}</definedName>
    <definedName name="wrn.Hardcopy." localSheetId="39" hidden="1">{"Portrait",#N/A,FALSE,"BOILER";"boiler_1",#N/A,FALSE,"BOILER";"boiler_2",#N/A,FALSE,"BOILER";"boiler_3",#N/A,FALSE,"BOILER";"results",#N/A,FALSE,"BOILER"}</definedName>
    <definedName name="wrn.Hardcopy." localSheetId="18" hidden="1">{"Portrait",#N/A,FALSE,"BOILER";"boiler_1",#N/A,FALSE,"BOILER";"boiler_2",#N/A,FALSE,"BOILER";"boiler_3",#N/A,FALSE,"BOILER";"results",#N/A,FALSE,"BOILER"}</definedName>
    <definedName name="wrn.Hardcopy." localSheetId="31" hidden="1">{"Portrait",#N/A,FALSE,"BOILER";"boiler_1",#N/A,FALSE,"BOILER";"boiler_2",#N/A,FALSE,"BOILER";"boiler_3",#N/A,FALSE,"BOILER";"results",#N/A,FALSE,"BOILER"}</definedName>
    <definedName name="wrn.Hardcopy." localSheetId="26" hidden="1">{"Portrait",#N/A,FALSE,"BOILER";"boiler_1",#N/A,FALSE,"BOILER";"boiler_2",#N/A,FALSE,"BOILER";"boiler_3",#N/A,FALSE,"BOILER";"results",#N/A,FALSE,"BOILER"}</definedName>
    <definedName name="wrn.Hardcopy." localSheetId="32" hidden="1">{"Portrait",#N/A,FALSE,"BOILER";"boiler_1",#N/A,FALSE,"BOILER";"boiler_2",#N/A,FALSE,"BOILER";"boiler_3",#N/A,FALSE,"BOILER";"results",#N/A,FALSE,"BOILER"}</definedName>
    <definedName name="wrn.Hardcopy." localSheetId="25" hidden="1">{"Portrait",#N/A,FALSE,"BOILER";"boiler_1",#N/A,FALSE,"BOILER";"boiler_2",#N/A,FALSE,"BOILER";"boiler_3",#N/A,FALSE,"BOILER";"results",#N/A,FALSE,"BOILER"}</definedName>
    <definedName name="wrn.Hardcopy." localSheetId="30" hidden="1">{"Portrait",#N/A,FALSE,"BOILER";"boiler_1",#N/A,FALSE,"BOILER";"boiler_2",#N/A,FALSE,"BOILER";"boiler_3",#N/A,FALSE,"BOILER";"results",#N/A,FALSE,"BOILER"}</definedName>
    <definedName name="wrn.Hardcopy." hidden="1">{"Portrait",#N/A,FALSE,"BOILER";"boiler_1",#N/A,FALSE,"BOILER";"boiler_2",#N/A,FALSE,"BOILER";"boiler_3",#N/A,FALSE,"BOILER";"results",#N/A,FALSE,"BOILER"}</definedName>
    <definedName name="wrn.Inputs." localSheetId="45" hidden="1">{"Inputs 1","Base",FALSE,"INPUTS";"Inputs 2","Base",FALSE,"INPUTS";"Inputs 3","Base",FALSE,"INPUTS";"Inputs 4","Base",FALSE,"INPUTS";"Inputs 5","Base",FALSE,"INPUTS"}</definedName>
    <definedName name="wrn.Inputs." localSheetId="21" hidden="1">{"Inputs 1","Base",FALSE,"INPUTS";"Inputs 2","Base",FALSE,"INPUTS";"Inputs 3","Base",FALSE,"INPUTS";"Inputs 4","Base",FALSE,"INPUTS";"Inputs 5","Base",FALSE,"INPUTS"}</definedName>
    <definedName name="wrn.Inputs." localSheetId="33" hidden="1">{"Inputs 1","Base",FALSE,"INPUTS";"Inputs 2","Base",FALSE,"INPUTS";"Inputs 3","Base",FALSE,"INPUTS";"Inputs 4","Base",FALSE,"INPUTS";"Inputs 5","Base",FALSE,"INPUTS"}</definedName>
    <definedName name="wrn.Inputs." localSheetId="35" hidden="1">{"Inputs 1","Base",FALSE,"INPUTS";"Inputs 2","Base",FALSE,"INPUTS";"Inputs 3","Base",FALSE,"INPUTS";"Inputs 4","Base",FALSE,"INPUTS";"Inputs 5","Base",FALSE,"INPUTS"}</definedName>
    <definedName name="wrn.Inputs." localSheetId="47" hidden="1">{"Inputs 1","Base",FALSE,"INPUTS";"Inputs 2","Base",FALSE,"INPUTS";"Inputs 3","Base",FALSE,"INPUTS";"Inputs 4","Base",FALSE,"INPUTS";"Inputs 5","Base",FALSE,"INPUTS"}</definedName>
    <definedName name="wrn.Inputs." localSheetId="22" hidden="1">{"Inputs 1","Base",FALSE,"INPUTS";"Inputs 2","Base",FALSE,"INPUTS";"Inputs 3","Base",FALSE,"INPUTS";"Inputs 4","Base",FALSE,"INPUTS";"Inputs 5","Base",FALSE,"INPUTS"}</definedName>
    <definedName name="wrn.Inputs." localSheetId="20" hidden="1">{"Inputs 1","Base",FALSE,"INPUTS";"Inputs 2","Base",FALSE,"INPUTS";"Inputs 3","Base",FALSE,"INPUTS";"Inputs 4","Base",FALSE,"INPUTS";"Inputs 5","Base",FALSE,"INPUTS"}</definedName>
    <definedName name="wrn.Inputs." localSheetId="19" hidden="1">{"Inputs 1","Base",FALSE,"INPUTS";"Inputs 2","Base",FALSE,"INPUTS";"Inputs 3","Base",FALSE,"INPUTS";"Inputs 4","Base",FALSE,"INPUTS";"Inputs 5","Base",FALSE,"INPUTS"}</definedName>
    <definedName name="wrn.Inputs." localSheetId="27" hidden="1">{"Inputs 1","Base",FALSE,"INPUTS";"Inputs 2","Base",FALSE,"INPUTS";"Inputs 3","Base",FALSE,"INPUTS";"Inputs 4","Base",FALSE,"INPUTS";"Inputs 5","Base",FALSE,"INPUTS"}</definedName>
    <definedName name="wrn.Inputs." localSheetId="38" hidden="1">{"Inputs 1","Base",FALSE,"INPUTS";"Inputs 2","Base",FALSE,"INPUTS";"Inputs 3","Base",FALSE,"INPUTS";"Inputs 4","Base",FALSE,"INPUTS";"Inputs 5","Base",FALSE,"INPUTS"}</definedName>
    <definedName name="wrn.Inputs." localSheetId="37" hidden="1">{"Inputs 1","Base",FALSE,"INPUTS";"Inputs 2","Base",FALSE,"INPUTS";"Inputs 3","Base",FALSE,"INPUTS";"Inputs 4","Base",FALSE,"INPUTS";"Inputs 5","Base",FALSE,"INPUTS"}</definedName>
    <definedName name="wrn.Inputs." localSheetId="39" hidden="1">{"Inputs 1","Base",FALSE,"INPUTS";"Inputs 2","Base",FALSE,"INPUTS";"Inputs 3","Base",FALSE,"INPUTS";"Inputs 4","Base",FALSE,"INPUTS";"Inputs 5","Base",FALSE,"INPUTS"}</definedName>
    <definedName name="wrn.Inputs." localSheetId="18" hidden="1">{"Inputs 1","Base",FALSE,"INPUTS";"Inputs 2","Base",FALSE,"INPUTS";"Inputs 3","Base",FALSE,"INPUTS";"Inputs 4","Base",FALSE,"INPUTS";"Inputs 5","Base",FALSE,"INPUTS"}</definedName>
    <definedName name="wrn.Inputs." localSheetId="31" hidden="1">{"Inputs 1","Base",FALSE,"INPUTS";"Inputs 2","Base",FALSE,"INPUTS";"Inputs 3","Base",FALSE,"INPUTS";"Inputs 4","Base",FALSE,"INPUTS";"Inputs 5","Base",FALSE,"INPUTS"}</definedName>
    <definedName name="wrn.Inputs." localSheetId="26" hidden="1">{"Inputs 1","Base",FALSE,"INPUTS";"Inputs 2","Base",FALSE,"INPUTS";"Inputs 3","Base",FALSE,"INPUTS";"Inputs 4","Base",FALSE,"INPUTS";"Inputs 5","Base",FALSE,"INPUTS"}</definedName>
    <definedName name="wrn.Inputs." localSheetId="32" hidden="1">{"Inputs 1","Base",FALSE,"INPUTS";"Inputs 2","Base",FALSE,"INPUTS";"Inputs 3","Base",FALSE,"INPUTS";"Inputs 4","Base",FALSE,"INPUTS";"Inputs 5","Base",FALSE,"INPUTS"}</definedName>
    <definedName name="wrn.Inputs." localSheetId="25" hidden="1">{"Inputs 1","Base",FALSE,"INPUTS";"Inputs 2","Base",FALSE,"INPUTS";"Inputs 3","Base",FALSE,"INPUTS";"Inputs 4","Base",FALSE,"INPUTS";"Inputs 5","Base",FALSE,"INPUTS"}</definedName>
    <definedName name="wrn.Inputs." localSheetId="30" hidden="1">{"Inputs 1","Base",FALSE,"INPUTS";"Inputs 2","Base",FALSE,"INPUTS";"Inputs 3","Base",FALSE,"INPUTS";"Inputs 4","Base",FALSE,"INPUTS";"Inputs 5","Base",FALSE,"INPUTS"}</definedName>
    <definedName name="wrn.Inputs." hidden="1">{"Inputs 1","Base",FALSE,"INPUTS";"Inputs 2","Base",FALSE,"INPUTS";"Inputs 3","Base",FALSE,"INPUTS";"Inputs 4","Base",FALSE,"INPUTS";"Inputs 5","Base",FALSE,"INPUTS"}</definedName>
    <definedName name="wrn.Pricing._.Case." localSheetId="45" hidden="1">{#N/A,#N/A,TRUE,"RESULTS";#N/A,#N/A,TRUE,"REV REQUIRE";#N/A,#N/A,TRUE,"RATEBASE";#N/A,#N/A,TRUE,"LEVELIZED"}</definedName>
    <definedName name="wrn.Pricing._.Case." localSheetId="21" hidden="1">{#N/A,#N/A,TRUE,"RESULTS";#N/A,#N/A,TRUE,"REV REQUIRE";#N/A,#N/A,TRUE,"RATEBASE";#N/A,#N/A,TRUE,"LEVELIZED"}</definedName>
    <definedName name="wrn.Pricing._.Case." localSheetId="33" hidden="1">{#N/A,#N/A,TRUE,"RESULTS";#N/A,#N/A,TRUE,"REV REQUIRE";#N/A,#N/A,TRUE,"RATEBASE";#N/A,#N/A,TRUE,"LEVELIZED"}</definedName>
    <definedName name="wrn.Pricing._.Case." localSheetId="35" hidden="1">{#N/A,#N/A,TRUE,"RESULTS";#N/A,#N/A,TRUE,"REV REQUIRE";#N/A,#N/A,TRUE,"RATEBASE";#N/A,#N/A,TRUE,"LEVELIZED"}</definedName>
    <definedName name="wrn.Pricing._.Case." localSheetId="47" hidden="1">{#N/A,#N/A,TRUE,"RESULTS";#N/A,#N/A,TRUE,"REV REQUIRE";#N/A,#N/A,TRUE,"RATEBASE";#N/A,#N/A,TRUE,"LEVELIZED"}</definedName>
    <definedName name="wrn.Pricing._.Case." localSheetId="22" hidden="1">{#N/A,#N/A,TRUE,"RESULTS";#N/A,#N/A,TRUE,"REV REQUIRE";#N/A,#N/A,TRUE,"RATEBASE";#N/A,#N/A,TRUE,"LEVELIZED"}</definedName>
    <definedName name="wrn.Pricing._.Case." localSheetId="20" hidden="1">{#N/A,#N/A,TRUE,"RESULTS";#N/A,#N/A,TRUE,"REV REQUIRE";#N/A,#N/A,TRUE,"RATEBASE";#N/A,#N/A,TRUE,"LEVELIZED"}</definedName>
    <definedName name="wrn.Pricing._.Case." localSheetId="19" hidden="1">{#N/A,#N/A,TRUE,"RESULTS";#N/A,#N/A,TRUE,"REV REQUIRE";#N/A,#N/A,TRUE,"RATEBASE";#N/A,#N/A,TRUE,"LEVELIZED"}</definedName>
    <definedName name="wrn.Pricing._.Case." localSheetId="27" hidden="1">{#N/A,#N/A,TRUE,"RESULTS";#N/A,#N/A,TRUE,"REV REQUIRE";#N/A,#N/A,TRUE,"RATEBASE";#N/A,#N/A,TRUE,"LEVELIZED"}</definedName>
    <definedName name="wrn.Pricing._.Case." localSheetId="38" hidden="1">{#N/A,#N/A,TRUE,"RESULTS";#N/A,#N/A,TRUE,"REV REQUIRE";#N/A,#N/A,TRUE,"RATEBASE";#N/A,#N/A,TRUE,"LEVELIZED"}</definedName>
    <definedName name="wrn.Pricing._.Case." localSheetId="37" hidden="1">{#N/A,#N/A,TRUE,"RESULTS";#N/A,#N/A,TRUE,"REV REQUIRE";#N/A,#N/A,TRUE,"RATEBASE";#N/A,#N/A,TRUE,"LEVELIZED"}</definedName>
    <definedName name="wrn.Pricing._.Case." localSheetId="39" hidden="1">{#N/A,#N/A,TRUE,"RESULTS";#N/A,#N/A,TRUE,"REV REQUIRE";#N/A,#N/A,TRUE,"RATEBASE";#N/A,#N/A,TRUE,"LEVELIZED"}</definedName>
    <definedName name="wrn.Pricing._.Case." localSheetId="18" hidden="1">{#N/A,#N/A,TRUE,"RESULTS";#N/A,#N/A,TRUE,"REV REQUIRE";#N/A,#N/A,TRUE,"RATEBASE";#N/A,#N/A,TRUE,"LEVELIZED"}</definedName>
    <definedName name="wrn.Pricing._.Case." localSheetId="31" hidden="1">{#N/A,#N/A,TRUE,"RESULTS";#N/A,#N/A,TRUE,"REV REQUIRE";#N/A,#N/A,TRUE,"RATEBASE";#N/A,#N/A,TRUE,"LEVELIZED"}</definedName>
    <definedName name="wrn.Pricing._.Case." localSheetId="26" hidden="1">{#N/A,#N/A,TRUE,"RESULTS";#N/A,#N/A,TRUE,"REV REQUIRE";#N/A,#N/A,TRUE,"RATEBASE";#N/A,#N/A,TRUE,"LEVELIZED"}</definedName>
    <definedName name="wrn.Pricing._.Case." localSheetId="32" hidden="1">{#N/A,#N/A,TRUE,"RESULTS";#N/A,#N/A,TRUE,"REV REQUIRE";#N/A,#N/A,TRUE,"RATEBASE";#N/A,#N/A,TRUE,"LEVELIZED"}</definedName>
    <definedName name="wrn.Pricing._.Case." localSheetId="25" hidden="1">{#N/A,#N/A,TRUE,"RESULTS";#N/A,#N/A,TRUE,"REV REQUIRE";#N/A,#N/A,TRUE,"RATEBASE";#N/A,#N/A,TRUE,"LEVELIZED"}</definedName>
    <definedName name="wrn.Pricing._.Case." localSheetId="30" hidden="1">{#N/A,#N/A,TRUE,"RESULTS";#N/A,#N/A,TRUE,"REV REQUIRE";#N/A,#N/A,TRUE,"RATEBASE";#N/A,#N/A,TRUE,"LEVELIZED"}</definedName>
    <definedName name="wrn.Pricing._.Case." hidden="1">{#N/A,#N/A,TRUE,"RESULTS";#N/A,#N/A,TRUE,"REV REQUIRE";#N/A,#N/A,TRUE,"RATEBASE";#N/A,#N/A,TRUE,"LEVELIZED"}</definedName>
    <definedName name="wrn.pricing2._.case." localSheetId="45" hidden="1">{#N/A,#N/A,TRUE,"RESULTS";#N/A,#N/A,TRUE,"REV REQUIRE";#N/A,#N/A,TRUE,"RATEBASE";#N/A,#N/A,TRUE,"LEVELIZED"}</definedName>
    <definedName name="wrn.pricing2._.case." localSheetId="21" hidden="1">{#N/A,#N/A,TRUE,"RESULTS";#N/A,#N/A,TRUE,"REV REQUIRE";#N/A,#N/A,TRUE,"RATEBASE";#N/A,#N/A,TRUE,"LEVELIZED"}</definedName>
    <definedName name="wrn.pricing2._.case." localSheetId="33" hidden="1">{#N/A,#N/A,TRUE,"RESULTS";#N/A,#N/A,TRUE,"REV REQUIRE";#N/A,#N/A,TRUE,"RATEBASE";#N/A,#N/A,TRUE,"LEVELIZED"}</definedName>
    <definedName name="wrn.pricing2._.case." localSheetId="35" hidden="1">{#N/A,#N/A,TRUE,"RESULTS";#N/A,#N/A,TRUE,"REV REQUIRE";#N/A,#N/A,TRUE,"RATEBASE";#N/A,#N/A,TRUE,"LEVELIZED"}</definedName>
    <definedName name="wrn.pricing2._.case." localSheetId="47" hidden="1">{#N/A,#N/A,TRUE,"RESULTS";#N/A,#N/A,TRUE,"REV REQUIRE";#N/A,#N/A,TRUE,"RATEBASE";#N/A,#N/A,TRUE,"LEVELIZED"}</definedName>
    <definedName name="wrn.pricing2._.case." localSheetId="22" hidden="1">{#N/A,#N/A,TRUE,"RESULTS";#N/A,#N/A,TRUE,"REV REQUIRE";#N/A,#N/A,TRUE,"RATEBASE";#N/A,#N/A,TRUE,"LEVELIZED"}</definedName>
    <definedName name="wrn.pricing2._.case." localSheetId="20" hidden="1">{#N/A,#N/A,TRUE,"RESULTS";#N/A,#N/A,TRUE,"REV REQUIRE";#N/A,#N/A,TRUE,"RATEBASE";#N/A,#N/A,TRUE,"LEVELIZED"}</definedName>
    <definedName name="wrn.pricing2._.case." localSheetId="19" hidden="1">{#N/A,#N/A,TRUE,"RESULTS";#N/A,#N/A,TRUE,"REV REQUIRE";#N/A,#N/A,TRUE,"RATEBASE";#N/A,#N/A,TRUE,"LEVELIZED"}</definedName>
    <definedName name="wrn.pricing2._.case." localSheetId="27" hidden="1">{#N/A,#N/A,TRUE,"RESULTS";#N/A,#N/A,TRUE,"REV REQUIRE";#N/A,#N/A,TRUE,"RATEBASE";#N/A,#N/A,TRUE,"LEVELIZED"}</definedName>
    <definedName name="wrn.pricing2._.case." localSheetId="38" hidden="1">{#N/A,#N/A,TRUE,"RESULTS";#N/A,#N/A,TRUE,"REV REQUIRE";#N/A,#N/A,TRUE,"RATEBASE";#N/A,#N/A,TRUE,"LEVELIZED"}</definedName>
    <definedName name="wrn.pricing2._.case." localSheetId="37" hidden="1">{#N/A,#N/A,TRUE,"RESULTS";#N/A,#N/A,TRUE,"REV REQUIRE";#N/A,#N/A,TRUE,"RATEBASE";#N/A,#N/A,TRUE,"LEVELIZED"}</definedName>
    <definedName name="wrn.pricing2._.case." localSheetId="39" hidden="1">{#N/A,#N/A,TRUE,"RESULTS";#N/A,#N/A,TRUE,"REV REQUIRE";#N/A,#N/A,TRUE,"RATEBASE";#N/A,#N/A,TRUE,"LEVELIZED"}</definedName>
    <definedName name="wrn.pricing2._.case." localSheetId="18" hidden="1">{#N/A,#N/A,TRUE,"RESULTS";#N/A,#N/A,TRUE,"REV REQUIRE";#N/A,#N/A,TRUE,"RATEBASE";#N/A,#N/A,TRUE,"LEVELIZED"}</definedName>
    <definedName name="wrn.pricing2._.case." localSheetId="31" hidden="1">{#N/A,#N/A,TRUE,"RESULTS";#N/A,#N/A,TRUE,"REV REQUIRE";#N/A,#N/A,TRUE,"RATEBASE";#N/A,#N/A,TRUE,"LEVELIZED"}</definedName>
    <definedName name="wrn.pricing2._.case." localSheetId="26" hidden="1">{#N/A,#N/A,TRUE,"RESULTS";#N/A,#N/A,TRUE,"REV REQUIRE";#N/A,#N/A,TRUE,"RATEBASE";#N/A,#N/A,TRUE,"LEVELIZED"}</definedName>
    <definedName name="wrn.pricing2._.case." localSheetId="32" hidden="1">{#N/A,#N/A,TRUE,"RESULTS";#N/A,#N/A,TRUE,"REV REQUIRE";#N/A,#N/A,TRUE,"RATEBASE";#N/A,#N/A,TRUE,"LEVELIZED"}</definedName>
    <definedName name="wrn.pricing2._.case." localSheetId="25" hidden="1">{#N/A,#N/A,TRUE,"RESULTS";#N/A,#N/A,TRUE,"REV REQUIRE";#N/A,#N/A,TRUE,"RATEBASE";#N/A,#N/A,TRUE,"LEVELIZED"}</definedName>
    <definedName name="wrn.pricing2._.case." localSheetId="30" hidden="1">{#N/A,#N/A,TRUE,"RESULTS";#N/A,#N/A,TRUE,"REV REQUIRE";#N/A,#N/A,TRUE,"RATEBASE";#N/A,#N/A,TRUE,"LEVELIZED"}</definedName>
    <definedName name="wrn.pricing2._.case." hidden="1">{#N/A,#N/A,TRUE,"RESULTS";#N/A,#N/A,TRUE,"REV REQUIRE";#N/A,#N/A,TRUE,"RATEBASE";#N/A,#N/A,TRUE,"LEVELIZED"}</definedName>
    <definedName name="wrn.print." localSheetId="45" hidden="1">{#N/A,#N/A,FALSE,"Resid CPRIV";#N/A,#N/A,FALSE,"Comer_CPRIVKsum";#N/A,#N/A,FALSE,"General (2)";#N/A,#N/A,FALSE,"Oficial";#N/A,#N/A,FALSE,"Resumen";#N/A,#N/A,FALSE,"Escenarios"}</definedName>
    <definedName name="wrn.print." localSheetId="21" hidden="1">{#N/A,#N/A,FALSE,"Resid CPRIV";#N/A,#N/A,FALSE,"Comer_CPRIVKsum";#N/A,#N/A,FALSE,"General (2)";#N/A,#N/A,FALSE,"Oficial";#N/A,#N/A,FALSE,"Resumen";#N/A,#N/A,FALSE,"Escenarios"}</definedName>
    <definedName name="wrn.print." localSheetId="33" hidden="1">{#N/A,#N/A,FALSE,"Resid CPRIV";#N/A,#N/A,FALSE,"Comer_CPRIVKsum";#N/A,#N/A,FALSE,"General (2)";#N/A,#N/A,FALSE,"Oficial";#N/A,#N/A,FALSE,"Resumen";#N/A,#N/A,FALSE,"Escenarios"}</definedName>
    <definedName name="wrn.print." localSheetId="35" hidden="1">{#N/A,#N/A,FALSE,"Resid CPRIV";#N/A,#N/A,FALSE,"Comer_CPRIVKsum";#N/A,#N/A,FALSE,"General (2)";#N/A,#N/A,FALSE,"Oficial";#N/A,#N/A,FALSE,"Resumen";#N/A,#N/A,FALSE,"Escenarios"}</definedName>
    <definedName name="wrn.print." localSheetId="47" hidden="1">{#N/A,#N/A,FALSE,"Resid CPRIV";#N/A,#N/A,FALSE,"Comer_CPRIVKsum";#N/A,#N/A,FALSE,"General (2)";#N/A,#N/A,FALSE,"Oficial";#N/A,#N/A,FALSE,"Resumen";#N/A,#N/A,FALSE,"Escenarios"}</definedName>
    <definedName name="wrn.print." localSheetId="22" hidden="1">{#N/A,#N/A,FALSE,"Resid CPRIV";#N/A,#N/A,FALSE,"Comer_CPRIVKsum";#N/A,#N/A,FALSE,"General (2)";#N/A,#N/A,FALSE,"Oficial";#N/A,#N/A,FALSE,"Resumen";#N/A,#N/A,FALSE,"Escenarios"}</definedName>
    <definedName name="wrn.print." localSheetId="20" hidden="1">{#N/A,#N/A,FALSE,"Resid CPRIV";#N/A,#N/A,FALSE,"Comer_CPRIVKsum";#N/A,#N/A,FALSE,"General (2)";#N/A,#N/A,FALSE,"Oficial";#N/A,#N/A,FALSE,"Resumen";#N/A,#N/A,FALSE,"Escenarios"}</definedName>
    <definedName name="wrn.print." localSheetId="19" hidden="1">{#N/A,#N/A,FALSE,"Resid CPRIV";#N/A,#N/A,FALSE,"Comer_CPRIVKsum";#N/A,#N/A,FALSE,"General (2)";#N/A,#N/A,FALSE,"Oficial";#N/A,#N/A,FALSE,"Resumen";#N/A,#N/A,FALSE,"Escenarios"}</definedName>
    <definedName name="wrn.print." localSheetId="27" hidden="1">{#N/A,#N/A,FALSE,"Resid CPRIV";#N/A,#N/A,FALSE,"Comer_CPRIVKsum";#N/A,#N/A,FALSE,"General (2)";#N/A,#N/A,FALSE,"Oficial";#N/A,#N/A,FALSE,"Resumen";#N/A,#N/A,FALSE,"Escenarios"}</definedName>
    <definedName name="wrn.print." localSheetId="38" hidden="1">{#N/A,#N/A,FALSE,"Resid CPRIV";#N/A,#N/A,FALSE,"Comer_CPRIVKsum";#N/A,#N/A,FALSE,"General (2)";#N/A,#N/A,FALSE,"Oficial";#N/A,#N/A,FALSE,"Resumen";#N/A,#N/A,FALSE,"Escenarios"}</definedName>
    <definedName name="wrn.print." localSheetId="37" hidden="1">{#N/A,#N/A,FALSE,"Resid CPRIV";#N/A,#N/A,FALSE,"Comer_CPRIVKsum";#N/A,#N/A,FALSE,"General (2)";#N/A,#N/A,FALSE,"Oficial";#N/A,#N/A,FALSE,"Resumen";#N/A,#N/A,FALSE,"Escenarios"}</definedName>
    <definedName name="wrn.print." localSheetId="39" hidden="1">{#N/A,#N/A,FALSE,"Resid CPRIV";#N/A,#N/A,FALSE,"Comer_CPRIVKsum";#N/A,#N/A,FALSE,"General (2)";#N/A,#N/A,FALSE,"Oficial";#N/A,#N/A,FALSE,"Resumen";#N/A,#N/A,FALSE,"Escenarios"}</definedName>
    <definedName name="wrn.print." localSheetId="18" hidden="1">{#N/A,#N/A,FALSE,"Resid CPRIV";#N/A,#N/A,FALSE,"Comer_CPRIVKsum";#N/A,#N/A,FALSE,"General (2)";#N/A,#N/A,FALSE,"Oficial";#N/A,#N/A,FALSE,"Resumen";#N/A,#N/A,FALSE,"Escenarios"}</definedName>
    <definedName name="wrn.print." localSheetId="31" hidden="1">{#N/A,#N/A,FALSE,"Resid CPRIV";#N/A,#N/A,FALSE,"Comer_CPRIVKsum";#N/A,#N/A,FALSE,"General (2)";#N/A,#N/A,FALSE,"Oficial";#N/A,#N/A,FALSE,"Resumen";#N/A,#N/A,FALSE,"Escenarios"}</definedName>
    <definedName name="wrn.print." localSheetId="26" hidden="1">{#N/A,#N/A,FALSE,"Resid CPRIV";#N/A,#N/A,FALSE,"Comer_CPRIVKsum";#N/A,#N/A,FALSE,"General (2)";#N/A,#N/A,FALSE,"Oficial";#N/A,#N/A,FALSE,"Resumen";#N/A,#N/A,FALSE,"Escenarios"}</definedName>
    <definedName name="wrn.print." localSheetId="32" hidden="1">{#N/A,#N/A,FALSE,"Resid CPRIV";#N/A,#N/A,FALSE,"Comer_CPRIVKsum";#N/A,#N/A,FALSE,"General (2)";#N/A,#N/A,FALSE,"Oficial";#N/A,#N/A,FALSE,"Resumen";#N/A,#N/A,FALSE,"Escenarios"}</definedName>
    <definedName name="wrn.print." localSheetId="25" hidden="1">{#N/A,#N/A,FALSE,"Resid CPRIV";#N/A,#N/A,FALSE,"Comer_CPRIVKsum";#N/A,#N/A,FALSE,"General (2)";#N/A,#N/A,FALSE,"Oficial";#N/A,#N/A,FALSE,"Resumen";#N/A,#N/A,FALSE,"Escenarios"}</definedName>
    <definedName name="wrn.print." localSheetId="30" hidden="1">{#N/A,#N/A,FALSE,"Resid CPRIV";#N/A,#N/A,FALSE,"Comer_CPRIVKsum";#N/A,#N/A,FALSE,"General (2)";#N/A,#N/A,FALSE,"Oficial";#N/A,#N/A,FALSE,"Resumen";#N/A,#N/A,FALSE,"Escenarios"}</definedName>
    <definedName name="wrn.print." hidden="1">{#N/A,#N/A,FALSE,"Resid CPRIV";#N/A,#N/A,FALSE,"Comer_CPRIVKsum";#N/A,#N/A,FALSE,"General (2)";#N/A,#N/A,FALSE,"Oficial";#N/A,#N/A,FALSE,"Resumen";#N/A,#N/A,FALSE,"Escenarios"}</definedName>
    <definedName name="wrn.Print._.All._.A4." localSheetId="45"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21"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33"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35"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47"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22"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20"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19"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27"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38"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37"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39"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18"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31"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26"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32"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25"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30" hidden="1">{"Valuation",#N/A,TRUE,"Valuation Summary";"Financial Statements",#N/A,TRUE,"Results";"Results",#N/A,TRUE,"Results";"Ratios",#N/A,TRUE,"Results";"P2 Summary",#N/A,TRUE,"Results";"Historical data",#N/A,TRUE,"Historical Data";"P1 Inputs",#N/A,TRUE,"Forecast Drivers";"P2 Inputs",#N/A,TRUE,"Forecast Drivers"}</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localSheetId="45"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21"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33"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35"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47"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22"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20"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19"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27"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38"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37"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39"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18"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31"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26"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32"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25"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30"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Results._.A4." localSheetId="45" hidden="1">{"Valuation",#N/A,TRUE,"Valuation Summary";"Financial Statements",#N/A,TRUE,"Results";"Results",#N/A,TRUE,"Results";"Ratios",#N/A,TRUE,"Results";"P2 Summary",#N/A,TRUE,"Results"}</definedName>
    <definedName name="wrn.Print._.Results._.A4." localSheetId="21" hidden="1">{"Valuation",#N/A,TRUE,"Valuation Summary";"Financial Statements",#N/A,TRUE,"Results";"Results",#N/A,TRUE,"Results";"Ratios",#N/A,TRUE,"Results";"P2 Summary",#N/A,TRUE,"Results"}</definedName>
    <definedName name="wrn.Print._.Results._.A4." localSheetId="33" hidden="1">{"Valuation",#N/A,TRUE,"Valuation Summary";"Financial Statements",#N/A,TRUE,"Results";"Results",#N/A,TRUE,"Results";"Ratios",#N/A,TRUE,"Results";"P2 Summary",#N/A,TRUE,"Results"}</definedName>
    <definedName name="wrn.Print._.Results._.A4." localSheetId="35" hidden="1">{"Valuation",#N/A,TRUE,"Valuation Summary";"Financial Statements",#N/A,TRUE,"Results";"Results",#N/A,TRUE,"Results";"Ratios",#N/A,TRUE,"Results";"P2 Summary",#N/A,TRUE,"Results"}</definedName>
    <definedName name="wrn.Print._.Results._.A4." localSheetId="47" hidden="1">{"Valuation",#N/A,TRUE,"Valuation Summary";"Financial Statements",#N/A,TRUE,"Results";"Results",#N/A,TRUE,"Results";"Ratios",#N/A,TRUE,"Results";"P2 Summary",#N/A,TRUE,"Results"}</definedName>
    <definedName name="wrn.Print._.Results._.A4." localSheetId="22" hidden="1">{"Valuation",#N/A,TRUE,"Valuation Summary";"Financial Statements",#N/A,TRUE,"Results";"Results",#N/A,TRUE,"Results";"Ratios",#N/A,TRUE,"Results";"P2 Summary",#N/A,TRUE,"Results"}</definedName>
    <definedName name="wrn.Print._.Results._.A4." localSheetId="20" hidden="1">{"Valuation",#N/A,TRUE,"Valuation Summary";"Financial Statements",#N/A,TRUE,"Results";"Results",#N/A,TRUE,"Results";"Ratios",#N/A,TRUE,"Results";"P2 Summary",#N/A,TRUE,"Results"}</definedName>
    <definedName name="wrn.Print._.Results._.A4." localSheetId="19" hidden="1">{"Valuation",#N/A,TRUE,"Valuation Summary";"Financial Statements",#N/A,TRUE,"Results";"Results",#N/A,TRUE,"Results";"Ratios",#N/A,TRUE,"Results";"P2 Summary",#N/A,TRUE,"Results"}</definedName>
    <definedName name="wrn.Print._.Results._.A4." localSheetId="27" hidden="1">{"Valuation",#N/A,TRUE,"Valuation Summary";"Financial Statements",#N/A,TRUE,"Results";"Results",#N/A,TRUE,"Results";"Ratios",#N/A,TRUE,"Results";"P2 Summary",#N/A,TRUE,"Results"}</definedName>
    <definedName name="wrn.Print._.Results._.A4." localSheetId="38" hidden="1">{"Valuation",#N/A,TRUE,"Valuation Summary";"Financial Statements",#N/A,TRUE,"Results";"Results",#N/A,TRUE,"Results";"Ratios",#N/A,TRUE,"Results";"P2 Summary",#N/A,TRUE,"Results"}</definedName>
    <definedName name="wrn.Print._.Results._.A4." localSheetId="37" hidden="1">{"Valuation",#N/A,TRUE,"Valuation Summary";"Financial Statements",#N/A,TRUE,"Results";"Results",#N/A,TRUE,"Results";"Ratios",#N/A,TRUE,"Results";"P2 Summary",#N/A,TRUE,"Results"}</definedName>
    <definedName name="wrn.Print._.Results._.A4." localSheetId="39" hidden="1">{"Valuation",#N/A,TRUE,"Valuation Summary";"Financial Statements",#N/A,TRUE,"Results";"Results",#N/A,TRUE,"Results";"Ratios",#N/A,TRUE,"Results";"P2 Summary",#N/A,TRUE,"Results"}</definedName>
    <definedName name="wrn.Print._.Results._.A4." localSheetId="18" hidden="1">{"Valuation",#N/A,TRUE,"Valuation Summary";"Financial Statements",#N/A,TRUE,"Results";"Results",#N/A,TRUE,"Results";"Ratios",#N/A,TRUE,"Results";"P2 Summary",#N/A,TRUE,"Results"}</definedName>
    <definedName name="wrn.Print._.Results._.A4." localSheetId="31" hidden="1">{"Valuation",#N/A,TRUE,"Valuation Summary";"Financial Statements",#N/A,TRUE,"Results";"Results",#N/A,TRUE,"Results";"Ratios",#N/A,TRUE,"Results";"P2 Summary",#N/A,TRUE,"Results"}</definedName>
    <definedName name="wrn.Print._.Results._.A4." localSheetId="26" hidden="1">{"Valuation",#N/A,TRUE,"Valuation Summary";"Financial Statements",#N/A,TRUE,"Results";"Results",#N/A,TRUE,"Results";"Ratios",#N/A,TRUE,"Results";"P2 Summary",#N/A,TRUE,"Results"}</definedName>
    <definedName name="wrn.Print._.Results._.A4." localSheetId="32" hidden="1">{"Valuation",#N/A,TRUE,"Valuation Summary";"Financial Statements",#N/A,TRUE,"Results";"Results",#N/A,TRUE,"Results";"Ratios",#N/A,TRUE,"Results";"P2 Summary",#N/A,TRUE,"Results"}</definedName>
    <definedName name="wrn.Print._.Results._.A4." localSheetId="25" hidden="1">{"Valuation",#N/A,TRUE,"Valuation Summary";"Financial Statements",#N/A,TRUE,"Results";"Results",#N/A,TRUE,"Results";"Ratios",#N/A,TRUE,"Results";"P2 Summary",#N/A,TRUE,"Results"}</definedName>
    <definedName name="wrn.Print._.Results._.A4." localSheetId="30" hidden="1">{"Valuation",#N/A,TRUE,"Valuation Summary";"Financial Statements",#N/A,TRUE,"Results";"Results",#N/A,TRUE,"Results";"Ratios",#N/A,TRUE,"Results";"P2 Summary",#N/A,TRUE,"Results"}</definedName>
    <definedName name="wrn.Print._.Results._.A4." hidden="1">{"Valuation",#N/A,TRUE,"Valuation Summary";"Financial Statements",#N/A,TRUE,"Results";"Results",#N/A,TRUE,"Results";"Ratios",#N/A,TRUE,"Results";"P2 Summary",#N/A,TRUE,"Results"}</definedName>
    <definedName name="wrn.Print._.Results._.Letter." localSheetId="45" hidden="1">{"Valuation - Letter",#N/A,TRUE,"Valuation Summary";"Financial Statements - Letter",#N/A,TRUE,"Results";"Results - Letter",#N/A,TRUE,"Results";"Ratios - Letter",#N/A,TRUE,"Results";"P2 Summary - Letter",#N/A,TRUE,"Results"}</definedName>
    <definedName name="wrn.Print._.Results._.Letter." localSheetId="21" hidden="1">{"Valuation - Letter",#N/A,TRUE,"Valuation Summary";"Financial Statements - Letter",#N/A,TRUE,"Results";"Results - Letter",#N/A,TRUE,"Results";"Ratios - Letter",#N/A,TRUE,"Results";"P2 Summary - Letter",#N/A,TRUE,"Results"}</definedName>
    <definedName name="wrn.Print._.Results._.Letter." localSheetId="33" hidden="1">{"Valuation - Letter",#N/A,TRUE,"Valuation Summary";"Financial Statements - Letter",#N/A,TRUE,"Results";"Results - Letter",#N/A,TRUE,"Results";"Ratios - Letter",#N/A,TRUE,"Results";"P2 Summary - Letter",#N/A,TRUE,"Results"}</definedName>
    <definedName name="wrn.Print._.Results._.Letter." localSheetId="35" hidden="1">{"Valuation - Letter",#N/A,TRUE,"Valuation Summary";"Financial Statements - Letter",#N/A,TRUE,"Results";"Results - Letter",#N/A,TRUE,"Results";"Ratios - Letter",#N/A,TRUE,"Results";"P2 Summary - Letter",#N/A,TRUE,"Results"}</definedName>
    <definedName name="wrn.Print._.Results._.Letter." localSheetId="47" hidden="1">{"Valuation - Letter",#N/A,TRUE,"Valuation Summary";"Financial Statements - Letter",#N/A,TRUE,"Results";"Results - Letter",#N/A,TRUE,"Results";"Ratios - Letter",#N/A,TRUE,"Results";"P2 Summary - Letter",#N/A,TRUE,"Results"}</definedName>
    <definedName name="wrn.Print._.Results._.Letter." localSheetId="22" hidden="1">{"Valuation - Letter",#N/A,TRUE,"Valuation Summary";"Financial Statements - Letter",#N/A,TRUE,"Results";"Results - Letter",#N/A,TRUE,"Results";"Ratios - Letter",#N/A,TRUE,"Results";"P2 Summary - Letter",#N/A,TRUE,"Results"}</definedName>
    <definedName name="wrn.Print._.Results._.Letter." localSheetId="20" hidden="1">{"Valuation - Letter",#N/A,TRUE,"Valuation Summary";"Financial Statements - Letter",#N/A,TRUE,"Results";"Results - Letter",#N/A,TRUE,"Results";"Ratios - Letter",#N/A,TRUE,"Results";"P2 Summary - Letter",#N/A,TRUE,"Results"}</definedName>
    <definedName name="wrn.Print._.Results._.Letter." localSheetId="19" hidden="1">{"Valuation - Letter",#N/A,TRUE,"Valuation Summary";"Financial Statements - Letter",#N/A,TRUE,"Results";"Results - Letter",#N/A,TRUE,"Results";"Ratios - Letter",#N/A,TRUE,"Results";"P2 Summary - Letter",#N/A,TRUE,"Results"}</definedName>
    <definedName name="wrn.Print._.Results._.Letter." localSheetId="27" hidden="1">{"Valuation - Letter",#N/A,TRUE,"Valuation Summary";"Financial Statements - Letter",#N/A,TRUE,"Results";"Results - Letter",#N/A,TRUE,"Results";"Ratios - Letter",#N/A,TRUE,"Results";"P2 Summary - Letter",#N/A,TRUE,"Results"}</definedName>
    <definedName name="wrn.Print._.Results._.Letter." localSheetId="38" hidden="1">{"Valuation - Letter",#N/A,TRUE,"Valuation Summary";"Financial Statements - Letter",#N/A,TRUE,"Results";"Results - Letter",#N/A,TRUE,"Results";"Ratios - Letter",#N/A,TRUE,"Results";"P2 Summary - Letter",#N/A,TRUE,"Results"}</definedName>
    <definedName name="wrn.Print._.Results._.Letter." localSheetId="37" hidden="1">{"Valuation - Letter",#N/A,TRUE,"Valuation Summary";"Financial Statements - Letter",#N/A,TRUE,"Results";"Results - Letter",#N/A,TRUE,"Results";"Ratios - Letter",#N/A,TRUE,"Results";"P2 Summary - Letter",#N/A,TRUE,"Results"}</definedName>
    <definedName name="wrn.Print._.Results._.Letter." localSheetId="39" hidden="1">{"Valuation - Letter",#N/A,TRUE,"Valuation Summary";"Financial Statements - Letter",#N/A,TRUE,"Results";"Results - Letter",#N/A,TRUE,"Results";"Ratios - Letter",#N/A,TRUE,"Results";"P2 Summary - Letter",#N/A,TRUE,"Results"}</definedName>
    <definedName name="wrn.Print._.Results._.Letter." localSheetId="18" hidden="1">{"Valuation - Letter",#N/A,TRUE,"Valuation Summary";"Financial Statements - Letter",#N/A,TRUE,"Results";"Results - Letter",#N/A,TRUE,"Results";"Ratios - Letter",#N/A,TRUE,"Results";"P2 Summary - Letter",#N/A,TRUE,"Results"}</definedName>
    <definedName name="wrn.Print._.Results._.Letter." localSheetId="31" hidden="1">{"Valuation - Letter",#N/A,TRUE,"Valuation Summary";"Financial Statements - Letter",#N/A,TRUE,"Results";"Results - Letter",#N/A,TRUE,"Results";"Ratios - Letter",#N/A,TRUE,"Results";"P2 Summary - Letter",#N/A,TRUE,"Results"}</definedName>
    <definedName name="wrn.Print._.Results._.Letter." localSheetId="26" hidden="1">{"Valuation - Letter",#N/A,TRUE,"Valuation Summary";"Financial Statements - Letter",#N/A,TRUE,"Results";"Results - Letter",#N/A,TRUE,"Results";"Ratios - Letter",#N/A,TRUE,"Results";"P2 Summary - Letter",#N/A,TRUE,"Results"}</definedName>
    <definedName name="wrn.Print._.Results._.Letter." localSheetId="32" hidden="1">{"Valuation - Letter",#N/A,TRUE,"Valuation Summary";"Financial Statements - Letter",#N/A,TRUE,"Results";"Results - Letter",#N/A,TRUE,"Results";"Ratios - Letter",#N/A,TRUE,"Results";"P2 Summary - Letter",#N/A,TRUE,"Results"}</definedName>
    <definedName name="wrn.Print._.Results._.Letter." localSheetId="25" hidden="1">{"Valuation - Letter",#N/A,TRUE,"Valuation Summary";"Financial Statements - Letter",#N/A,TRUE,"Results";"Results - Letter",#N/A,TRUE,"Results";"Ratios - Letter",#N/A,TRUE,"Results";"P2 Summary - Letter",#N/A,TRUE,"Results"}</definedName>
    <definedName name="wrn.Print._.Results._.Letter." localSheetId="30" hidden="1">{"Valuation - Letter",#N/A,TRUE,"Valuation Summary";"Financial Statements - Letter",#N/A,TRUE,"Results";"Results - Letter",#N/A,TRUE,"Results";"Ratios - Letter",#N/A,TRUE,"Results";"P2 Summary - Letter",#N/A,TRUE,"Results"}</definedName>
    <definedName name="wrn.Print._.Results._.Letter." hidden="1">{"Valuation - Letter",#N/A,TRUE,"Valuation Summary";"Financial Statements - Letter",#N/A,TRUE,"Results";"Results - Letter",#N/A,TRUE,"Results";"Ratios - Letter",#N/A,TRUE,"Results";"P2 Summary - Letter",#N/A,TRUE,"Results"}</definedName>
    <definedName name="wrn.Report." localSheetId="45" hidden="1">{"Rep 1",#N/A,FALSE,"Reports";"Rep 2",#N/A,FALSE,"Reports";"Rep 3",#N/A,FALSE,"Reports";"Rep 4",#N/A,FALSE,"Reports"}</definedName>
    <definedName name="wrn.Report." localSheetId="21" hidden="1">{"Rep 1",#N/A,FALSE,"Reports";"Rep 2",#N/A,FALSE,"Reports";"Rep 3",#N/A,FALSE,"Reports";"Rep 4",#N/A,FALSE,"Reports"}</definedName>
    <definedName name="wrn.Report." localSheetId="33" hidden="1">{"Rep 1",#N/A,FALSE,"Reports";"Rep 2",#N/A,FALSE,"Reports";"Rep 3",#N/A,FALSE,"Reports";"Rep 4",#N/A,FALSE,"Reports"}</definedName>
    <definedName name="wrn.Report." localSheetId="35" hidden="1">{"Rep 1",#N/A,FALSE,"Reports";"Rep 2",#N/A,FALSE,"Reports";"Rep 3",#N/A,FALSE,"Reports";"Rep 4",#N/A,FALSE,"Reports"}</definedName>
    <definedName name="wrn.Report." localSheetId="47" hidden="1">{"Rep 1",#N/A,FALSE,"Reports";"Rep 2",#N/A,FALSE,"Reports";"Rep 3",#N/A,FALSE,"Reports";"Rep 4",#N/A,FALSE,"Reports"}</definedName>
    <definedName name="wrn.Report." localSheetId="22" hidden="1">{"Rep 1",#N/A,FALSE,"Reports";"Rep 2",#N/A,FALSE,"Reports";"Rep 3",#N/A,FALSE,"Reports";"Rep 4",#N/A,FALSE,"Reports"}</definedName>
    <definedName name="wrn.Report." localSheetId="20" hidden="1">{"Rep 1",#N/A,FALSE,"Reports";"Rep 2",#N/A,FALSE,"Reports";"Rep 3",#N/A,FALSE,"Reports";"Rep 4",#N/A,FALSE,"Reports"}</definedName>
    <definedName name="wrn.Report." localSheetId="19" hidden="1">{"Rep 1",#N/A,FALSE,"Reports";"Rep 2",#N/A,FALSE,"Reports";"Rep 3",#N/A,FALSE,"Reports";"Rep 4",#N/A,FALSE,"Reports"}</definedName>
    <definedName name="wrn.Report." localSheetId="27" hidden="1">{"Rep 1",#N/A,FALSE,"Reports";"Rep 2",#N/A,FALSE,"Reports";"Rep 3",#N/A,FALSE,"Reports";"Rep 4",#N/A,FALSE,"Reports"}</definedName>
    <definedName name="wrn.Report." localSheetId="38" hidden="1">{"Rep 1",#N/A,FALSE,"Reports";"Rep 2",#N/A,FALSE,"Reports";"Rep 3",#N/A,FALSE,"Reports";"Rep 4",#N/A,FALSE,"Reports"}</definedName>
    <definedName name="wrn.Report." localSheetId="37" hidden="1">{"Rep 1",#N/A,FALSE,"Reports";"Rep 2",#N/A,FALSE,"Reports";"Rep 3",#N/A,FALSE,"Reports";"Rep 4",#N/A,FALSE,"Reports"}</definedName>
    <definedName name="wrn.Report." localSheetId="39" hidden="1">{"Rep 1",#N/A,FALSE,"Reports";"Rep 2",#N/A,FALSE,"Reports";"Rep 3",#N/A,FALSE,"Reports";"Rep 4",#N/A,FALSE,"Reports"}</definedName>
    <definedName name="wrn.Report." localSheetId="18" hidden="1">{"Rep 1",#N/A,FALSE,"Reports";"Rep 2",#N/A,FALSE,"Reports";"Rep 3",#N/A,FALSE,"Reports";"Rep 4",#N/A,FALSE,"Reports"}</definedName>
    <definedName name="wrn.Report." localSheetId="31" hidden="1">{"Rep 1",#N/A,FALSE,"Reports";"Rep 2",#N/A,FALSE,"Reports";"Rep 3",#N/A,FALSE,"Reports";"Rep 4",#N/A,FALSE,"Reports"}</definedName>
    <definedName name="wrn.Report." localSheetId="26" hidden="1">{"Rep 1",#N/A,FALSE,"Reports";"Rep 2",#N/A,FALSE,"Reports";"Rep 3",#N/A,FALSE,"Reports";"Rep 4",#N/A,FALSE,"Reports"}</definedName>
    <definedName name="wrn.Report." localSheetId="32" hidden="1">{"Rep 1",#N/A,FALSE,"Reports";"Rep 2",#N/A,FALSE,"Reports";"Rep 3",#N/A,FALSE,"Reports";"Rep 4",#N/A,FALSE,"Reports"}</definedName>
    <definedName name="wrn.Report." localSheetId="25" hidden="1">{"Rep 1",#N/A,FALSE,"Reports";"Rep 2",#N/A,FALSE,"Reports";"Rep 3",#N/A,FALSE,"Reports";"Rep 4",#N/A,FALSE,"Reports"}</definedName>
    <definedName name="wrn.Report." localSheetId="30" hidden="1">{"Rep 1",#N/A,FALSE,"Reports";"Rep 2",#N/A,FALSE,"Reports";"Rep 3",#N/A,FALSE,"Reports";"Rep 4",#N/A,FALSE,"Reports"}</definedName>
    <definedName name="wrn.Report." hidden="1">{"Rep 1",#N/A,FALSE,"Reports";"Rep 2",#N/A,FALSE,"Reports";"Rep 3",#N/A,FALSE,"Reports";"Rep 4",#N/A,FALSE,"Reports"}</definedName>
    <definedName name="wrn.SALARIOS._.PRESUPUESTO." localSheetId="45" hidden="1">{"SALARIOS",#N/A,FALSE,"Hoja3";"SUELDOS EMPLEADOS",#N/A,FALSE,"Hoja4";"SUELDOS EJECUTIVOS",#N/A,FALSE,"Hoja5"}</definedName>
    <definedName name="wrn.SALARIOS._.PRESUPUESTO." localSheetId="21" hidden="1">{"SALARIOS",#N/A,FALSE,"Hoja3";"SUELDOS EMPLEADOS",#N/A,FALSE,"Hoja4";"SUELDOS EJECUTIVOS",#N/A,FALSE,"Hoja5"}</definedName>
    <definedName name="wrn.SALARIOS._.PRESUPUESTO." localSheetId="33" hidden="1">{"SALARIOS",#N/A,FALSE,"Hoja3";"SUELDOS EMPLEADOS",#N/A,FALSE,"Hoja4";"SUELDOS EJECUTIVOS",#N/A,FALSE,"Hoja5"}</definedName>
    <definedName name="wrn.SALARIOS._.PRESUPUESTO." localSheetId="35" hidden="1">{"SALARIOS",#N/A,FALSE,"Hoja3";"SUELDOS EMPLEADOS",#N/A,FALSE,"Hoja4";"SUELDOS EJECUTIVOS",#N/A,FALSE,"Hoja5"}</definedName>
    <definedName name="wrn.SALARIOS._.PRESUPUESTO." localSheetId="47" hidden="1">{"SALARIOS",#N/A,FALSE,"Hoja3";"SUELDOS EMPLEADOS",#N/A,FALSE,"Hoja4";"SUELDOS EJECUTIVOS",#N/A,FALSE,"Hoja5"}</definedName>
    <definedName name="wrn.SALARIOS._.PRESUPUESTO." localSheetId="22" hidden="1">{"SALARIOS",#N/A,FALSE,"Hoja3";"SUELDOS EMPLEADOS",#N/A,FALSE,"Hoja4";"SUELDOS EJECUTIVOS",#N/A,FALSE,"Hoja5"}</definedName>
    <definedName name="wrn.SALARIOS._.PRESUPUESTO." localSheetId="20" hidden="1">{"SALARIOS",#N/A,FALSE,"Hoja3";"SUELDOS EMPLEADOS",#N/A,FALSE,"Hoja4";"SUELDOS EJECUTIVOS",#N/A,FALSE,"Hoja5"}</definedName>
    <definedName name="wrn.SALARIOS._.PRESUPUESTO." localSheetId="19" hidden="1">{"SALARIOS",#N/A,FALSE,"Hoja3";"SUELDOS EMPLEADOS",#N/A,FALSE,"Hoja4";"SUELDOS EJECUTIVOS",#N/A,FALSE,"Hoja5"}</definedName>
    <definedName name="wrn.SALARIOS._.PRESUPUESTO." localSheetId="27" hidden="1">{"SALARIOS",#N/A,FALSE,"Hoja3";"SUELDOS EMPLEADOS",#N/A,FALSE,"Hoja4";"SUELDOS EJECUTIVOS",#N/A,FALSE,"Hoja5"}</definedName>
    <definedName name="wrn.SALARIOS._.PRESUPUESTO." localSheetId="38" hidden="1">{"SALARIOS",#N/A,FALSE,"Hoja3";"SUELDOS EMPLEADOS",#N/A,FALSE,"Hoja4";"SUELDOS EJECUTIVOS",#N/A,FALSE,"Hoja5"}</definedName>
    <definedName name="wrn.SALARIOS._.PRESUPUESTO." localSheetId="37" hidden="1">{"SALARIOS",#N/A,FALSE,"Hoja3";"SUELDOS EMPLEADOS",#N/A,FALSE,"Hoja4";"SUELDOS EJECUTIVOS",#N/A,FALSE,"Hoja5"}</definedName>
    <definedName name="wrn.SALARIOS._.PRESUPUESTO." localSheetId="39" hidden="1">{"SALARIOS",#N/A,FALSE,"Hoja3";"SUELDOS EMPLEADOS",#N/A,FALSE,"Hoja4";"SUELDOS EJECUTIVOS",#N/A,FALSE,"Hoja5"}</definedName>
    <definedName name="wrn.SALARIOS._.PRESUPUESTO." localSheetId="18" hidden="1">{"SALARIOS",#N/A,FALSE,"Hoja3";"SUELDOS EMPLEADOS",#N/A,FALSE,"Hoja4";"SUELDOS EJECUTIVOS",#N/A,FALSE,"Hoja5"}</definedName>
    <definedName name="wrn.SALARIOS._.PRESUPUESTO." localSheetId="31" hidden="1">{"SALARIOS",#N/A,FALSE,"Hoja3";"SUELDOS EMPLEADOS",#N/A,FALSE,"Hoja4";"SUELDOS EJECUTIVOS",#N/A,FALSE,"Hoja5"}</definedName>
    <definedName name="wrn.SALARIOS._.PRESUPUESTO." localSheetId="26" hidden="1">{"SALARIOS",#N/A,FALSE,"Hoja3";"SUELDOS EMPLEADOS",#N/A,FALSE,"Hoja4";"SUELDOS EJECUTIVOS",#N/A,FALSE,"Hoja5"}</definedName>
    <definedName name="wrn.SALARIOS._.PRESUPUESTO." localSheetId="32" hidden="1">{"SALARIOS",#N/A,FALSE,"Hoja3";"SUELDOS EMPLEADOS",#N/A,FALSE,"Hoja4";"SUELDOS EJECUTIVOS",#N/A,FALSE,"Hoja5"}</definedName>
    <definedName name="wrn.SALARIOS._.PRESUPUESTO." localSheetId="25" hidden="1">{"SALARIOS",#N/A,FALSE,"Hoja3";"SUELDOS EMPLEADOS",#N/A,FALSE,"Hoja4";"SUELDOS EJECUTIVOS",#N/A,FALSE,"Hoja5"}</definedName>
    <definedName name="wrn.SALARIOS._.PRESUPUESTO." localSheetId="30" hidden="1">{"SALARIOS",#N/A,FALSE,"Hoja3";"SUELDOS EMPLEADOS",#N/A,FALSE,"Hoja4";"SUELDOS EJECUTIVOS",#N/A,FALSE,"Hoja5"}</definedName>
    <definedName name="wrn.SALARIOS._.PRESUPUESTO." hidden="1">{"SALARIOS",#N/A,FALSE,"Hoja3";"SUELDOS EMPLEADOS",#N/A,FALSE,"Hoja4";"SUELDOS EJECUTIVOS",#N/A,FALSE,"Hoja5"}</definedName>
    <definedName name="wrn.Summary." localSheetId="45"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21"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33"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35"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47"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22"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20"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19"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27"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38"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37"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39"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18"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31"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26"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32"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25"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localSheetId="30"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XREF_COLUMN_1" hidden="1">#REF!</definedName>
    <definedName name="XREF_COLUMN_2" localSheetId="45" hidden="1">#REF!</definedName>
    <definedName name="XREF_COLUMN_2" localSheetId="21" hidden="1">#REF!</definedName>
    <definedName name="XREF_COLUMN_2" localSheetId="47" hidden="1">#REF!</definedName>
    <definedName name="XREF_COLUMN_2" localSheetId="22" hidden="1">#REF!</definedName>
    <definedName name="XREF_COLUMN_2" localSheetId="20" hidden="1">#REF!</definedName>
    <definedName name="XREF_COLUMN_2" localSheetId="19" hidden="1">#REF!</definedName>
    <definedName name="XREF_COLUMN_2" localSheetId="27" hidden="1">#REF!</definedName>
    <definedName name="XREF_COLUMN_2" localSheetId="38" hidden="1">#REF!</definedName>
    <definedName name="XREF_COLUMN_2" localSheetId="37" hidden="1">#REF!</definedName>
    <definedName name="XREF_COLUMN_2" localSheetId="39" hidden="1">#REF!</definedName>
    <definedName name="XREF_COLUMN_2" localSheetId="18" hidden="1">#REF!</definedName>
    <definedName name="XREF_COLUMN_2" localSheetId="30" hidden="1">#REF!</definedName>
    <definedName name="XREF_COLUMN_2" hidden="1">#REF!</definedName>
    <definedName name="XREF_COLUMN_3" localSheetId="45" hidden="1">#REF!</definedName>
    <definedName name="XREF_COLUMN_3" localSheetId="21" hidden="1">#REF!</definedName>
    <definedName name="XREF_COLUMN_3" localSheetId="47" hidden="1">#REF!</definedName>
    <definedName name="XREF_COLUMN_3" localSheetId="22" hidden="1">#REF!</definedName>
    <definedName name="XREF_COLUMN_3" localSheetId="20" hidden="1">#REF!</definedName>
    <definedName name="XREF_COLUMN_3" localSheetId="19" hidden="1">#REF!</definedName>
    <definedName name="XREF_COLUMN_3" localSheetId="27" hidden="1">#REF!</definedName>
    <definedName name="XREF_COLUMN_3" localSheetId="38" hidden="1">#REF!</definedName>
    <definedName name="XREF_COLUMN_3" localSheetId="37" hidden="1">#REF!</definedName>
    <definedName name="XREF_COLUMN_3" localSheetId="39" hidden="1">#REF!</definedName>
    <definedName name="XREF_COLUMN_3" localSheetId="18" hidden="1">#REF!</definedName>
    <definedName name="XREF_COLUMN_3" localSheetId="30" hidden="1">#REF!</definedName>
    <definedName name="XREF_COLUMN_3" hidden="1">#REF!</definedName>
    <definedName name="XREF_COLUMN_4" localSheetId="27" hidden="1">#REF!</definedName>
    <definedName name="XREF_COLUMN_4" hidden="1">#REF!</definedName>
    <definedName name="XRefActiveRow" localSheetId="27" hidden="1">#REF!</definedName>
    <definedName name="XRefActiveRow" hidden="1">#REF!</definedName>
    <definedName name="XRefColumnsCount" hidden="1">4</definedName>
    <definedName name="XRefCopy1" localSheetId="45" hidden="1">#REF!</definedName>
    <definedName name="XRefCopy1" localSheetId="21" hidden="1">#REF!</definedName>
    <definedName name="XRefCopy1" localSheetId="47" hidden="1">#REF!</definedName>
    <definedName name="XRefCopy1" localSheetId="22" hidden="1">#REF!</definedName>
    <definedName name="XRefCopy1" localSheetId="20" hidden="1">#REF!</definedName>
    <definedName name="XRefCopy1" localSheetId="19" hidden="1">#REF!</definedName>
    <definedName name="XRefCopy1" localSheetId="27" hidden="1">#REF!</definedName>
    <definedName name="XRefCopy1" localSheetId="38" hidden="1">#REF!</definedName>
    <definedName name="XRefCopy1" localSheetId="37" hidden="1">#REF!</definedName>
    <definedName name="XRefCopy1" localSheetId="39" hidden="1">#REF!</definedName>
    <definedName name="XRefCopy1" localSheetId="18" hidden="1">#REF!</definedName>
    <definedName name="XRefCopy1" localSheetId="30" hidden="1">#REF!</definedName>
    <definedName name="XRefCopy1" hidden="1">#REF!</definedName>
    <definedName name="XRefCopy1Row" localSheetId="45" hidden="1">#REF!</definedName>
    <definedName name="XRefCopy1Row" localSheetId="21" hidden="1">#REF!</definedName>
    <definedName name="XRefCopy1Row" localSheetId="47" hidden="1">#REF!</definedName>
    <definedName name="XRefCopy1Row" localSheetId="22" hidden="1">#REF!</definedName>
    <definedName name="XRefCopy1Row" localSheetId="20" hidden="1">#REF!</definedName>
    <definedName name="XRefCopy1Row" localSheetId="19" hidden="1">#REF!</definedName>
    <definedName name="XRefCopy1Row" localSheetId="27" hidden="1">#REF!</definedName>
    <definedName name="XRefCopy1Row" localSheetId="38" hidden="1">#REF!</definedName>
    <definedName name="XRefCopy1Row" localSheetId="37" hidden="1">#REF!</definedName>
    <definedName name="XRefCopy1Row" localSheetId="39" hidden="1">#REF!</definedName>
    <definedName name="XRefCopy1Row" localSheetId="18" hidden="1">#REF!</definedName>
    <definedName name="XRefCopy1Row" localSheetId="30" hidden="1">#REF!</definedName>
    <definedName name="XRefCopy1Row" hidden="1">#REF!</definedName>
    <definedName name="XRefCopy2" localSheetId="45" hidden="1">#REF!</definedName>
    <definedName name="XRefCopy2" localSheetId="21" hidden="1">#REF!</definedName>
    <definedName name="XRefCopy2" localSheetId="47" hidden="1">#REF!</definedName>
    <definedName name="XRefCopy2" localSheetId="22" hidden="1">#REF!</definedName>
    <definedName name="XRefCopy2" localSheetId="20" hidden="1">#REF!</definedName>
    <definedName name="XRefCopy2" localSheetId="19" hidden="1">#REF!</definedName>
    <definedName name="XRefCopy2" localSheetId="27" hidden="1">#REF!</definedName>
    <definedName name="XRefCopy2" localSheetId="38" hidden="1">#REF!</definedName>
    <definedName name="XRefCopy2" localSheetId="37" hidden="1">#REF!</definedName>
    <definedName name="XRefCopy2" localSheetId="39" hidden="1">#REF!</definedName>
    <definedName name="XRefCopy2" localSheetId="18" hidden="1">#REF!</definedName>
    <definedName name="XRefCopy2" localSheetId="30" hidden="1">#REF!</definedName>
    <definedName name="XRefCopy2" hidden="1">#REF!</definedName>
    <definedName name="XRefCopy2Row" localSheetId="45" hidden="1">[24]XREF!#REF!</definedName>
    <definedName name="XRefCopy2Row" localSheetId="21" hidden="1">[24]XREF!#REF!</definedName>
    <definedName name="XRefCopy2Row" localSheetId="47" hidden="1">[24]XREF!#REF!</definedName>
    <definedName name="XRefCopy2Row" localSheetId="22" hidden="1">[24]XREF!#REF!</definedName>
    <definedName name="XRefCopy2Row" localSheetId="20" hidden="1">[24]XREF!#REF!</definedName>
    <definedName name="XRefCopy2Row" localSheetId="19" hidden="1">[24]XREF!#REF!</definedName>
    <definedName name="XRefCopy2Row" localSheetId="27" hidden="1">[24]XREF!#REF!</definedName>
    <definedName name="XRefCopy2Row" localSheetId="38" hidden="1">[24]XREF!#REF!</definedName>
    <definedName name="XRefCopy2Row" localSheetId="37" hidden="1">[24]XREF!#REF!</definedName>
    <definedName name="XRefCopy2Row" localSheetId="39" hidden="1">[24]XREF!#REF!</definedName>
    <definedName name="XRefCopy2Row" localSheetId="18" hidden="1">[24]XREF!#REF!</definedName>
    <definedName name="XRefCopy2Row" localSheetId="30" hidden="1">[24]XREF!#REF!</definedName>
    <definedName name="XRefCopy2Row" hidden="1">[24]XREF!#REF!</definedName>
    <definedName name="XRefCopy3" localSheetId="45" hidden="1">#REF!</definedName>
    <definedName name="XRefCopy3" localSheetId="21" hidden="1">#REF!</definedName>
    <definedName name="XRefCopy3" localSheetId="33" hidden="1">#REF!</definedName>
    <definedName name="XRefCopy3" localSheetId="35" hidden="1">#REF!</definedName>
    <definedName name="XRefCopy3" localSheetId="47" hidden="1">#REF!</definedName>
    <definedName name="XRefCopy3" localSheetId="22" hidden="1">#REF!</definedName>
    <definedName name="XRefCopy3" localSheetId="20" hidden="1">#REF!</definedName>
    <definedName name="XRefCopy3" localSheetId="19" hidden="1">#REF!</definedName>
    <definedName name="XRefCopy3" localSheetId="27" hidden="1">#REF!</definedName>
    <definedName name="XRefCopy3" localSheetId="38" hidden="1">#REF!</definedName>
    <definedName name="XRefCopy3" localSheetId="37" hidden="1">#REF!</definedName>
    <definedName name="XRefCopy3" localSheetId="39" hidden="1">#REF!</definedName>
    <definedName name="XRefCopy3" localSheetId="18" hidden="1">#REF!</definedName>
    <definedName name="XRefCopy3" localSheetId="31" hidden="1">#REF!</definedName>
    <definedName name="XRefCopy3" localSheetId="26" hidden="1">#REF!</definedName>
    <definedName name="XRefCopy3" localSheetId="32" hidden="1">#REF!</definedName>
    <definedName name="XRefCopy3" localSheetId="25" hidden="1">#REF!</definedName>
    <definedName name="XRefCopy3" localSheetId="30" hidden="1">#REF!</definedName>
    <definedName name="XRefCopy3" hidden="1">#REF!</definedName>
    <definedName name="XRefCopy3Row" localSheetId="45" hidden="1">[24]XREF!#REF!</definedName>
    <definedName name="XRefCopy3Row" localSheetId="21" hidden="1">[24]XREF!#REF!</definedName>
    <definedName name="XRefCopy3Row" localSheetId="33" hidden="1">[24]XREF!#REF!</definedName>
    <definedName name="XRefCopy3Row" localSheetId="35" hidden="1">[24]XREF!#REF!</definedName>
    <definedName name="XRefCopy3Row" localSheetId="47" hidden="1">[24]XREF!#REF!</definedName>
    <definedName name="XRefCopy3Row" localSheetId="22" hidden="1">[24]XREF!#REF!</definedName>
    <definedName name="XRefCopy3Row" localSheetId="20" hidden="1">[24]XREF!#REF!</definedName>
    <definedName name="XRefCopy3Row" localSheetId="19" hidden="1">[24]XREF!#REF!</definedName>
    <definedName name="XRefCopy3Row" localSheetId="27" hidden="1">[24]XREF!#REF!</definedName>
    <definedName name="XRefCopy3Row" localSheetId="38" hidden="1">[24]XREF!#REF!</definedName>
    <definedName name="XRefCopy3Row" localSheetId="37" hidden="1">[24]XREF!#REF!</definedName>
    <definedName name="XRefCopy3Row" localSheetId="39" hidden="1">[24]XREF!#REF!</definedName>
    <definedName name="XRefCopy3Row" localSheetId="18" hidden="1">[24]XREF!#REF!</definedName>
    <definedName name="XRefCopy3Row" localSheetId="31" hidden="1">[24]XREF!#REF!</definedName>
    <definedName name="XRefCopy3Row" localSheetId="26" hidden="1">[24]XREF!#REF!</definedName>
    <definedName name="XRefCopy3Row" localSheetId="32" hidden="1">[24]XREF!#REF!</definedName>
    <definedName name="XRefCopy3Row" localSheetId="25" hidden="1">[24]XREF!#REF!</definedName>
    <definedName name="XRefCopy3Row" localSheetId="30" hidden="1">[24]XREF!#REF!</definedName>
    <definedName name="XRefCopy3Row" hidden="1">[24]XREF!#REF!</definedName>
    <definedName name="XRefCopy4Row" localSheetId="45" hidden="1">#REF!</definedName>
    <definedName name="XRefCopy4Row" localSheetId="21" hidden="1">#REF!</definedName>
    <definedName name="XRefCopy4Row" localSheetId="33" hidden="1">#REF!</definedName>
    <definedName name="XRefCopy4Row" localSheetId="35" hidden="1">#REF!</definedName>
    <definedName name="XRefCopy4Row" localSheetId="47" hidden="1">#REF!</definedName>
    <definedName name="XRefCopy4Row" localSheetId="22" hidden="1">#REF!</definedName>
    <definedName name="XRefCopy4Row" localSheetId="20" hidden="1">#REF!</definedName>
    <definedName name="XRefCopy4Row" localSheetId="19" hidden="1">#REF!</definedName>
    <definedName name="XRefCopy4Row" localSheetId="27" hidden="1">#REF!</definedName>
    <definedName name="XRefCopy4Row" localSheetId="38" hidden="1">#REF!</definedName>
    <definedName name="XRefCopy4Row" localSheetId="37" hidden="1">#REF!</definedName>
    <definedName name="XRefCopy4Row" localSheetId="39" hidden="1">#REF!</definedName>
    <definedName name="XRefCopy4Row" localSheetId="18" hidden="1">#REF!</definedName>
    <definedName name="XRefCopy4Row" localSheetId="31" hidden="1">#REF!</definedName>
    <definedName name="XRefCopy4Row" localSheetId="26" hidden="1">#REF!</definedName>
    <definedName name="XRefCopy4Row" localSheetId="32" hidden="1">#REF!</definedName>
    <definedName name="XRefCopy4Row" localSheetId="25" hidden="1">#REF!</definedName>
    <definedName name="XRefCopy4Row" localSheetId="30" hidden="1">#REF!</definedName>
    <definedName name="XRefCopy4Row" hidden="1">#REF!</definedName>
    <definedName name="XRefCopy5" localSheetId="27" hidden="1">'[25]$ 01Final'!#REF!</definedName>
    <definedName name="XRefCopy5" hidden="1">'[25]$ 01Final'!#REF!</definedName>
    <definedName name="XRefCopy5Row" localSheetId="45" hidden="1">#REF!</definedName>
    <definedName name="XRefCopy5Row" localSheetId="21" hidden="1">#REF!</definedName>
    <definedName name="XRefCopy5Row" localSheetId="33" hidden="1">#REF!</definedName>
    <definedName name="XRefCopy5Row" localSheetId="35" hidden="1">#REF!</definedName>
    <definedName name="XRefCopy5Row" localSheetId="47" hidden="1">#REF!</definedName>
    <definedName name="XRefCopy5Row" localSheetId="22" hidden="1">#REF!</definedName>
    <definedName name="XRefCopy5Row" localSheetId="20" hidden="1">#REF!</definedName>
    <definedName name="XRefCopy5Row" localSheetId="19" hidden="1">#REF!</definedName>
    <definedName name="XRefCopy5Row" localSheetId="27" hidden="1">#REF!</definedName>
    <definedName name="XRefCopy5Row" localSheetId="38" hidden="1">#REF!</definedName>
    <definedName name="XRefCopy5Row" localSheetId="37" hidden="1">#REF!</definedName>
    <definedName name="XRefCopy5Row" localSheetId="39" hidden="1">#REF!</definedName>
    <definedName name="XRefCopy5Row" localSheetId="18" hidden="1">#REF!</definedName>
    <definedName name="XRefCopy5Row" localSheetId="31" hidden="1">#REF!</definedName>
    <definedName name="XRefCopy5Row" localSheetId="26" hidden="1">#REF!</definedName>
    <definedName name="XRefCopy5Row" localSheetId="32" hidden="1">#REF!</definedName>
    <definedName name="XRefCopy5Row" localSheetId="25" hidden="1">#REF!</definedName>
    <definedName name="XRefCopy5Row" localSheetId="30" hidden="1">#REF!</definedName>
    <definedName name="XRefCopy5Row" hidden="1">#REF!</definedName>
    <definedName name="XRefCopyRangeCount" hidden="1">5</definedName>
    <definedName name="XRefPaste1" localSheetId="45" hidden="1">#REF!</definedName>
    <definedName name="XRefPaste1" localSheetId="21" hidden="1">#REF!</definedName>
    <definedName name="XRefPaste1" localSheetId="33" hidden="1">#REF!</definedName>
    <definedName name="XRefPaste1" localSheetId="35" hidden="1">#REF!</definedName>
    <definedName name="XRefPaste1" localSheetId="47" hidden="1">#REF!</definedName>
    <definedName name="XRefPaste1" localSheetId="22" hidden="1">#REF!</definedName>
    <definedName name="XRefPaste1" localSheetId="20" hidden="1">#REF!</definedName>
    <definedName name="XRefPaste1" localSheetId="19" hidden="1">#REF!</definedName>
    <definedName name="XRefPaste1" localSheetId="27" hidden="1">#REF!</definedName>
    <definedName name="XRefPaste1" localSheetId="38" hidden="1">#REF!</definedName>
    <definedName name="XRefPaste1" localSheetId="37" hidden="1">#REF!</definedName>
    <definedName name="XRefPaste1" localSheetId="39" hidden="1">#REF!</definedName>
    <definedName name="XRefPaste1" localSheetId="18" hidden="1">#REF!</definedName>
    <definedName name="XRefPaste1" localSheetId="31" hidden="1">#REF!</definedName>
    <definedName name="XRefPaste1" localSheetId="26" hidden="1">#REF!</definedName>
    <definedName name="XRefPaste1" localSheetId="32" hidden="1">#REF!</definedName>
    <definedName name="XRefPaste1" localSheetId="25" hidden="1">#REF!</definedName>
    <definedName name="XRefPaste1" localSheetId="30" hidden="1">#REF!</definedName>
    <definedName name="XRefPaste1" hidden="1">#REF!</definedName>
    <definedName name="XRefPaste1Row" localSheetId="45" hidden="1">#REF!</definedName>
    <definedName name="XRefPaste1Row" localSheetId="21" hidden="1">#REF!</definedName>
    <definedName name="XRefPaste1Row" localSheetId="33" hidden="1">#REF!</definedName>
    <definedName name="XRefPaste1Row" localSheetId="35" hidden="1">#REF!</definedName>
    <definedName name="XRefPaste1Row" localSheetId="47" hidden="1">#REF!</definedName>
    <definedName name="XRefPaste1Row" localSheetId="22" hidden="1">#REF!</definedName>
    <definedName name="XRefPaste1Row" localSheetId="20" hidden="1">#REF!</definedName>
    <definedName name="XRefPaste1Row" localSheetId="19" hidden="1">#REF!</definedName>
    <definedName name="XRefPaste1Row" localSheetId="27" hidden="1">#REF!</definedName>
    <definedName name="XRefPaste1Row" localSheetId="38" hidden="1">#REF!</definedName>
    <definedName name="XRefPaste1Row" localSheetId="37" hidden="1">#REF!</definedName>
    <definedName name="XRefPaste1Row" localSheetId="39" hidden="1">#REF!</definedName>
    <definedName name="XRefPaste1Row" localSheetId="18" hidden="1">#REF!</definedName>
    <definedName name="XRefPaste1Row" localSheetId="31" hidden="1">#REF!</definedName>
    <definedName name="XRefPaste1Row" localSheetId="26" hidden="1">#REF!</definedName>
    <definedName name="XRefPaste1Row" localSheetId="32" hidden="1">#REF!</definedName>
    <definedName name="XRefPaste1Row" localSheetId="25" hidden="1">#REF!</definedName>
    <definedName name="XRefPaste1Row" localSheetId="30" hidden="1">#REF!</definedName>
    <definedName name="XRefPaste1Row" hidden="1">#REF!</definedName>
    <definedName name="XRefPasteRangeCount" hidden="1">1</definedName>
    <definedName name="xx" localSheetId="45" hidden="1">{#N/A,#N/A,FALSE,"Aging Summary";#N/A,#N/A,FALSE,"Ratio Analysis";#N/A,#N/A,FALSE,"Test 120 Day Accts";#N/A,#N/A,FALSE,"Tickmarks"}</definedName>
    <definedName name="xx" localSheetId="21" hidden="1">{#N/A,#N/A,FALSE,"Aging Summary";#N/A,#N/A,FALSE,"Ratio Analysis";#N/A,#N/A,FALSE,"Test 120 Day Accts";#N/A,#N/A,FALSE,"Tickmarks"}</definedName>
    <definedName name="xx" localSheetId="33" hidden="1">{#N/A,#N/A,FALSE,"Aging Summary";#N/A,#N/A,FALSE,"Ratio Analysis";#N/A,#N/A,FALSE,"Test 120 Day Accts";#N/A,#N/A,FALSE,"Tickmarks"}</definedName>
    <definedName name="xx" localSheetId="35" hidden="1">{#N/A,#N/A,FALSE,"Aging Summary";#N/A,#N/A,FALSE,"Ratio Analysis";#N/A,#N/A,FALSE,"Test 120 Day Accts";#N/A,#N/A,FALSE,"Tickmarks"}</definedName>
    <definedName name="xx" localSheetId="47" hidden="1">{#N/A,#N/A,FALSE,"Aging Summary";#N/A,#N/A,FALSE,"Ratio Analysis";#N/A,#N/A,FALSE,"Test 120 Day Accts";#N/A,#N/A,FALSE,"Tickmarks"}</definedName>
    <definedName name="xx" localSheetId="22" hidden="1">{#N/A,#N/A,FALSE,"Aging Summary";#N/A,#N/A,FALSE,"Ratio Analysis";#N/A,#N/A,FALSE,"Test 120 Day Accts";#N/A,#N/A,FALSE,"Tickmarks"}</definedName>
    <definedName name="xx" localSheetId="20" hidden="1">{#N/A,#N/A,FALSE,"Aging Summary";#N/A,#N/A,FALSE,"Ratio Analysis";#N/A,#N/A,FALSE,"Test 120 Day Accts";#N/A,#N/A,FALSE,"Tickmarks"}</definedName>
    <definedName name="xx" localSheetId="19" hidden="1">{#N/A,#N/A,FALSE,"Aging Summary";#N/A,#N/A,FALSE,"Ratio Analysis";#N/A,#N/A,FALSE,"Test 120 Day Accts";#N/A,#N/A,FALSE,"Tickmarks"}</definedName>
    <definedName name="xx" localSheetId="27" hidden="1">{#N/A,#N/A,FALSE,"Aging Summary";#N/A,#N/A,FALSE,"Ratio Analysis";#N/A,#N/A,FALSE,"Test 120 Day Accts";#N/A,#N/A,FALSE,"Tickmarks"}</definedName>
    <definedName name="xx" localSheetId="38" hidden="1">{#N/A,#N/A,FALSE,"Aging Summary";#N/A,#N/A,FALSE,"Ratio Analysis";#N/A,#N/A,FALSE,"Test 120 Day Accts";#N/A,#N/A,FALSE,"Tickmarks"}</definedName>
    <definedName name="xx" localSheetId="37" hidden="1">{#N/A,#N/A,FALSE,"Aging Summary";#N/A,#N/A,FALSE,"Ratio Analysis";#N/A,#N/A,FALSE,"Test 120 Day Accts";#N/A,#N/A,FALSE,"Tickmarks"}</definedName>
    <definedName name="xx" localSheetId="39" hidden="1">{#N/A,#N/A,FALSE,"Aging Summary";#N/A,#N/A,FALSE,"Ratio Analysis";#N/A,#N/A,FALSE,"Test 120 Day Accts";#N/A,#N/A,FALSE,"Tickmarks"}</definedName>
    <definedName name="xx" localSheetId="18" hidden="1">{#N/A,#N/A,FALSE,"Aging Summary";#N/A,#N/A,FALSE,"Ratio Analysis";#N/A,#N/A,FALSE,"Test 120 Day Accts";#N/A,#N/A,FALSE,"Tickmarks"}</definedName>
    <definedName name="xx" localSheetId="31" hidden="1">{#N/A,#N/A,FALSE,"Aging Summary";#N/A,#N/A,FALSE,"Ratio Analysis";#N/A,#N/A,FALSE,"Test 120 Day Accts";#N/A,#N/A,FALSE,"Tickmarks"}</definedName>
    <definedName name="xx" localSheetId="26" hidden="1">{#N/A,#N/A,FALSE,"Aging Summary";#N/A,#N/A,FALSE,"Ratio Analysis";#N/A,#N/A,FALSE,"Test 120 Day Accts";#N/A,#N/A,FALSE,"Tickmarks"}</definedName>
    <definedName name="xx" localSheetId="32" hidden="1">{#N/A,#N/A,FALSE,"Aging Summary";#N/A,#N/A,FALSE,"Ratio Analysis";#N/A,#N/A,FALSE,"Test 120 Day Accts";#N/A,#N/A,FALSE,"Tickmarks"}</definedName>
    <definedName name="xx" localSheetId="25" hidden="1">{#N/A,#N/A,FALSE,"Aging Summary";#N/A,#N/A,FALSE,"Ratio Analysis";#N/A,#N/A,FALSE,"Test 120 Day Accts";#N/A,#N/A,FALSE,"Tickmarks"}</definedName>
    <definedName name="xx" localSheetId="30" hidden="1">{#N/A,#N/A,FALSE,"Aging Summary";#N/A,#N/A,FALSE,"Ratio Analysis";#N/A,#N/A,FALSE,"Test 120 Day Accts";#N/A,#N/A,FALSE,"Tickmarks"}</definedName>
    <definedName name="xx" hidden="1">{#N/A,#N/A,FALSE,"Aging Summary";#N/A,#N/A,FALSE,"Ratio Analysis";#N/A,#N/A,FALSE,"Test 120 Day Accts";#N/A,#N/A,FALSE,"Tickmarks"}</definedName>
    <definedName name="xxxx" localSheetId="4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2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33"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3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4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2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2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19"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2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38"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37"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39"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18"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3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26"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3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25"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localSheetId="3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z" localSheetId="45" hidden="1">{"Portrait",#N/A,FALSE,"BOILER";"boiler_1",#N/A,FALSE,"BOILER";"boiler_2",#N/A,FALSE,"BOILER";"boiler_3",#N/A,FALSE,"BOILER";"results",#N/A,FALSE,"BOILER"}</definedName>
    <definedName name="z" localSheetId="21" hidden="1">{"Portrait",#N/A,FALSE,"BOILER";"boiler_1",#N/A,FALSE,"BOILER";"boiler_2",#N/A,FALSE,"BOILER";"boiler_3",#N/A,FALSE,"BOILER";"results",#N/A,FALSE,"BOILER"}</definedName>
    <definedName name="z" localSheetId="33" hidden="1">{"Portrait",#N/A,FALSE,"BOILER";"boiler_1",#N/A,FALSE,"BOILER";"boiler_2",#N/A,FALSE,"BOILER";"boiler_3",#N/A,FALSE,"BOILER";"results",#N/A,FALSE,"BOILER"}</definedName>
    <definedName name="z" localSheetId="35" hidden="1">{"Portrait",#N/A,FALSE,"BOILER";"boiler_1",#N/A,FALSE,"BOILER";"boiler_2",#N/A,FALSE,"BOILER";"boiler_3",#N/A,FALSE,"BOILER";"results",#N/A,FALSE,"BOILER"}</definedName>
    <definedName name="z" localSheetId="47" hidden="1">{"Portrait",#N/A,FALSE,"BOILER";"boiler_1",#N/A,FALSE,"BOILER";"boiler_2",#N/A,FALSE,"BOILER";"boiler_3",#N/A,FALSE,"BOILER";"results",#N/A,FALSE,"BOILER"}</definedName>
    <definedName name="z" localSheetId="22" hidden="1">{"Portrait",#N/A,FALSE,"BOILER";"boiler_1",#N/A,FALSE,"BOILER";"boiler_2",#N/A,FALSE,"BOILER";"boiler_3",#N/A,FALSE,"BOILER";"results",#N/A,FALSE,"BOILER"}</definedName>
    <definedName name="z" localSheetId="20" hidden="1">{"Portrait",#N/A,FALSE,"BOILER";"boiler_1",#N/A,FALSE,"BOILER";"boiler_2",#N/A,FALSE,"BOILER";"boiler_3",#N/A,FALSE,"BOILER";"results",#N/A,FALSE,"BOILER"}</definedName>
    <definedName name="z" localSheetId="19" hidden="1">{"Portrait",#N/A,FALSE,"BOILER";"boiler_1",#N/A,FALSE,"BOILER";"boiler_2",#N/A,FALSE,"BOILER";"boiler_3",#N/A,FALSE,"BOILER";"results",#N/A,FALSE,"BOILER"}</definedName>
    <definedName name="z" localSheetId="27" hidden="1">{"Portrait",#N/A,FALSE,"BOILER";"boiler_1",#N/A,FALSE,"BOILER";"boiler_2",#N/A,FALSE,"BOILER";"boiler_3",#N/A,FALSE,"BOILER";"results",#N/A,FALSE,"BOILER"}</definedName>
    <definedName name="z" localSheetId="38" hidden="1">{"Portrait",#N/A,FALSE,"BOILER";"boiler_1",#N/A,FALSE,"BOILER";"boiler_2",#N/A,FALSE,"BOILER";"boiler_3",#N/A,FALSE,"BOILER";"results",#N/A,FALSE,"BOILER"}</definedName>
    <definedName name="z" localSheetId="37" hidden="1">{"Portrait",#N/A,FALSE,"BOILER";"boiler_1",#N/A,FALSE,"BOILER";"boiler_2",#N/A,FALSE,"BOILER";"boiler_3",#N/A,FALSE,"BOILER";"results",#N/A,FALSE,"BOILER"}</definedName>
    <definedName name="z" localSheetId="39" hidden="1">{"Portrait",#N/A,FALSE,"BOILER";"boiler_1",#N/A,FALSE,"BOILER";"boiler_2",#N/A,FALSE,"BOILER";"boiler_3",#N/A,FALSE,"BOILER";"results",#N/A,FALSE,"BOILER"}</definedName>
    <definedName name="z" localSheetId="18" hidden="1">{"Portrait",#N/A,FALSE,"BOILER";"boiler_1",#N/A,FALSE,"BOILER";"boiler_2",#N/A,FALSE,"BOILER";"boiler_3",#N/A,FALSE,"BOILER";"results",#N/A,FALSE,"BOILER"}</definedName>
    <definedName name="z" localSheetId="31" hidden="1">{"Portrait",#N/A,FALSE,"BOILER";"boiler_1",#N/A,FALSE,"BOILER";"boiler_2",#N/A,FALSE,"BOILER";"boiler_3",#N/A,FALSE,"BOILER";"results",#N/A,FALSE,"BOILER"}</definedName>
    <definedName name="z" localSheetId="26" hidden="1">{"Portrait",#N/A,FALSE,"BOILER";"boiler_1",#N/A,FALSE,"BOILER";"boiler_2",#N/A,FALSE,"BOILER";"boiler_3",#N/A,FALSE,"BOILER";"results",#N/A,FALSE,"BOILER"}</definedName>
    <definedName name="z" localSheetId="32" hidden="1">{"Portrait",#N/A,FALSE,"BOILER";"boiler_1",#N/A,FALSE,"BOILER";"boiler_2",#N/A,FALSE,"BOILER";"boiler_3",#N/A,FALSE,"BOILER";"results",#N/A,FALSE,"BOILER"}</definedName>
    <definedName name="z" localSheetId="25" hidden="1">{"Portrait",#N/A,FALSE,"BOILER";"boiler_1",#N/A,FALSE,"BOILER";"boiler_2",#N/A,FALSE,"BOILER";"boiler_3",#N/A,FALSE,"BOILER";"results",#N/A,FALSE,"BOILER"}</definedName>
    <definedName name="z" localSheetId="30" hidden="1">{"Portrait",#N/A,FALSE,"BOILER";"boiler_1",#N/A,FALSE,"BOILER";"boiler_2",#N/A,FALSE,"BOILER";"boiler_3",#N/A,FALSE,"BOILER";"results",#N/A,FALSE,"BOILER"}</definedName>
    <definedName name="z" hidden="1">{"Portrait",#N/A,FALSE,"BOILER";"boiler_1",#N/A,FALSE,"BOILER";"boiler_2",#N/A,FALSE,"BOILER";"boiler_3",#N/A,FALSE,"BOILER";"results",#N/A,FALSE,"BOILER"}</definedName>
    <definedName name="Z_0B113C9C_A1A9_11D3_A311_0008C739212F_.wvu.PrintArea" hidden="1">#REF!</definedName>
    <definedName name="Z_1C03E4A5_0E99_11D5_896C_00008646D7BA_.wvu.Rows" hidden="1">[26]Debt!#REF!</definedName>
    <definedName name="Z_74BB7D31_A24A_11D3_95F1_000000000000_.wvu.PrintArea" localSheetId="45" hidden="1">#REF!</definedName>
    <definedName name="Z_74BB7D31_A24A_11D3_95F1_000000000000_.wvu.PrintArea" localSheetId="21" hidden="1">#REF!</definedName>
    <definedName name="Z_74BB7D31_A24A_11D3_95F1_000000000000_.wvu.PrintArea" localSheetId="33" hidden="1">#REF!</definedName>
    <definedName name="Z_74BB7D31_A24A_11D3_95F1_000000000000_.wvu.PrintArea" localSheetId="35" hidden="1">#REF!</definedName>
    <definedName name="Z_74BB7D31_A24A_11D3_95F1_000000000000_.wvu.PrintArea" localSheetId="47" hidden="1">#REF!</definedName>
    <definedName name="Z_74BB7D31_A24A_11D3_95F1_000000000000_.wvu.PrintArea" localSheetId="22" hidden="1">#REF!</definedName>
    <definedName name="Z_74BB7D31_A24A_11D3_95F1_000000000000_.wvu.PrintArea" localSheetId="20" hidden="1">#REF!</definedName>
    <definedName name="Z_74BB7D31_A24A_11D3_95F1_000000000000_.wvu.PrintArea" localSheetId="19" hidden="1">#REF!</definedName>
    <definedName name="Z_74BB7D31_A24A_11D3_95F1_000000000000_.wvu.PrintArea" localSheetId="27" hidden="1">#REF!</definedName>
    <definedName name="Z_74BB7D31_A24A_11D3_95F1_000000000000_.wvu.PrintArea" localSheetId="38" hidden="1">#REF!</definedName>
    <definedName name="Z_74BB7D31_A24A_11D3_95F1_000000000000_.wvu.PrintArea" localSheetId="37" hidden="1">#REF!</definedName>
    <definedName name="Z_74BB7D31_A24A_11D3_95F1_000000000000_.wvu.PrintArea" localSheetId="39" hidden="1">#REF!</definedName>
    <definedName name="Z_74BB7D31_A24A_11D3_95F1_000000000000_.wvu.PrintArea" localSheetId="18" hidden="1">#REF!</definedName>
    <definedName name="Z_74BB7D31_A24A_11D3_95F1_000000000000_.wvu.PrintArea" localSheetId="31" hidden="1">#REF!</definedName>
    <definedName name="Z_74BB7D31_A24A_11D3_95F1_000000000000_.wvu.PrintArea" localSheetId="26" hidden="1">#REF!</definedName>
    <definedName name="Z_74BB7D31_A24A_11D3_95F1_000000000000_.wvu.PrintArea" localSheetId="32" hidden="1">#REF!</definedName>
    <definedName name="Z_74BB7D31_A24A_11D3_95F1_000000000000_.wvu.PrintArea" localSheetId="25" hidden="1">#REF!</definedName>
    <definedName name="Z_74BB7D31_A24A_11D3_95F1_000000000000_.wvu.PrintArea" localSheetId="30" hidden="1">#REF!</definedName>
    <definedName name="Z_74BB7D31_A24A_11D3_95F1_000000000000_.wvu.PrintArea" hidden="1">#REF!</definedName>
    <definedName name="Zip">[1]CACHE!$F$4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50" l="1"/>
  <c r="C18" i="50"/>
  <c r="P16" i="50"/>
  <c r="O16" i="50"/>
  <c r="I5" i="147" l="1"/>
  <c r="J5" i="147"/>
  <c r="K5" i="147"/>
  <c r="L5" i="147"/>
  <c r="M5" i="147"/>
  <c r="N5" i="147"/>
  <c r="O5" i="147"/>
  <c r="P5" i="147"/>
  <c r="Q5" i="147"/>
  <c r="R5" i="147"/>
  <c r="S5" i="147"/>
  <c r="T5" i="147"/>
  <c r="U5" i="147"/>
  <c r="V5" i="147"/>
  <c r="W5" i="147"/>
  <c r="X5" i="147"/>
  <c r="Y5" i="147"/>
  <c r="Z5" i="147"/>
  <c r="AA5" i="147"/>
  <c r="AB5" i="147"/>
  <c r="AC5" i="147"/>
  <c r="AD5" i="147"/>
  <c r="AE5" i="147"/>
  <c r="AF5" i="147"/>
  <c r="AG5" i="147"/>
  <c r="AH5" i="147"/>
  <c r="AI5" i="147"/>
  <c r="H5" i="147"/>
  <c r="D5" i="147"/>
  <c r="C5" i="147"/>
  <c r="B5" i="147"/>
  <c r="O7" i="147"/>
  <c r="T7" i="147"/>
  <c r="U7" i="147"/>
  <c r="V7" i="147"/>
  <c r="V8" i="147" s="1"/>
  <c r="W7" i="147"/>
  <c r="AB7" i="147"/>
  <c r="AC7" i="147"/>
  <c r="AD7" i="147"/>
  <c r="AD8" i="147" s="1"/>
  <c r="AE7" i="147"/>
  <c r="I6" i="147"/>
  <c r="AJ6" i="147" s="1"/>
  <c r="J6" i="147"/>
  <c r="K6" i="147"/>
  <c r="L6" i="147"/>
  <c r="M6" i="147"/>
  <c r="N6" i="147"/>
  <c r="O6" i="147"/>
  <c r="P6" i="147"/>
  <c r="P7" i="147" s="1"/>
  <c r="Q8" i="147" s="1"/>
  <c r="Q6" i="147"/>
  <c r="Q7" i="147" s="1"/>
  <c r="R6" i="147"/>
  <c r="R7" i="147" s="1"/>
  <c r="S6" i="147"/>
  <c r="S7" i="147" s="1"/>
  <c r="T8" i="147" s="1"/>
  <c r="T6" i="147"/>
  <c r="U6" i="147"/>
  <c r="V6" i="147"/>
  <c r="W6" i="147"/>
  <c r="X6" i="147"/>
  <c r="X7" i="147" s="1"/>
  <c r="Y6" i="147"/>
  <c r="Y7" i="147" s="1"/>
  <c r="Z6" i="147"/>
  <c r="Z7" i="147" s="1"/>
  <c r="AA6" i="147"/>
  <c r="AA7" i="147" s="1"/>
  <c r="AB8" i="147" s="1"/>
  <c r="AB6" i="147"/>
  <c r="AC6" i="147"/>
  <c r="AD6" i="147"/>
  <c r="AE6" i="147"/>
  <c r="AF6" i="147"/>
  <c r="AG6" i="147"/>
  <c r="AG7" i="147" s="1"/>
  <c r="AH6" i="147"/>
  <c r="AH7" i="147" s="1"/>
  <c r="AI6" i="147"/>
  <c r="AI7" i="147" s="1"/>
  <c r="H6" i="147"/>
  <c r="D6" i="147"/>
  <c r="C6" i="147"/>
  <c r="B6" i="147"/>
  <c r="AF7" i="147" l="1"/>
  <c r="AG8" i="147" s="1"/>
  <c r="H7" i="147"/>
  <c r="D7" i="147" s="1"/>
  <c r="C7" i="147"/>
  <c r="B10" i="147" s="1"/>
  <c r="X8" i="147"/>
  <c r="Y8" i="147"/>
  <c r="P8" i="147"/>
  <c r="AE8" i="147"/>
  <c r="W8" i="147"/>
  <c r="U8" i="147"/>
  <c r="AC8" i="147"/>
  <c r="R8" i="147"/>
  <c r="Z8" i="147"/>
  <c r="AH8" i="147"/>
  <c r="S8" i="147"/>
  <c r="AA8" i="147"/>
  <c r="AI8" i="147"/>
  <c r="T9" i="147"/>
  <c r="Z9" i="147"/>
  <c r="S9" i="147"/>
  <c r="Y9" i="147"/>
  <c r="AA9" i="147"/>
  <c r="X9" i="147"/>
  <c r="W9" i="147"/>
  <c r="U9" i="147"/>
  <c r="V9" i="147"/>
  <c r="AC9" i="147"/>
  <c r="AF8" i="147" l="1"/>
  <c r="R9" i="147"/>
  <c r="AG9" i="147"/>
  <c r="P9" i="147"/>
  <c r="I7" i="147"/>
  <c r="AD9" i="147"/>
  <c r="AF9" i="147"/>
  <c r="AH9" i="147"/>
  <c r="O9" i="147"/>
  <c r="Q9" i="147"/>
  <c r="AB9" i="147"/>
  <c r="AI9" i="147"/>
  <c r="AE9" i="147"/>
  <c r="I9" i="147" l="1"/>
  <c r="I8" i="147"/>
  <c r="J7" i="147"/>
  <c r="J9" i="147" s="1"/>
  <c r="J8" i="147" l="1"/>
  <c r="K7" i="147"/>
  <c r="L7" i="147" l="1"/>
  <c r="L9" i="147" s="1"/>
  <c r="K9" i="147"/>
  <c r="K8" i="147"/>
  <c r="L8" i="147" l="1"/>
  <c r="M7" i="147"/>
  <c r="M8" i="147" s="1"/>
  <c r="N7" i="147"/>
  <c r="O8" i="147" l="1"/>
  <c r="N9" i="147"/>
  <c r="AJ5" i="147"/>
  <c r="AJ7" i="147" s="1"/>
  <c r="N8" i="147"/>
  <c r="M9" i="147"/>
  <c r="C5" i="132" l="1"/>
  <c r="C22" i="132"/>
  <c r="D5" i="139"/>
  <c r="H6" i="132"/>
  <c r="H5" i="132"/>
  <c r="B10" i="120" l="1"/>
  <c r="Q11" i="75"/>
  <c r="O6" i="71" l="1"/>
  <c r="O7" i="71"/>
  <c r="O8" i="71"/>
  <c r="O9" i="71"/>
  <c r="O11" i="71"/>
  <c r="O14" i="71"/>
  <c r="O15" i="71"/>
  <c r="O17" i="71"/>
  <c r="O18" i="71"/>
  <c r="O19" i="71"/>
  <c r="O20" i="71"/>
  <c r="O21" i="71"/>
  <c r="O22" i="71"/>
  <c r="O23" i="71"/>
  <c r="O25" i="71"/>
  <c r="O26" i="71"/>
  <c r="M6" i="71"/>
  <c r="M7" i="71"/>
  <c r="M8" i="71"/>
  <c r="M9" i="71"/>
  <c r="M11" i="71"/>
  <c r="M14" i="71"/>
  <c r="M15" i="71"/>
  <c r="M17" i="71"/>
  <c r="M18" i="71"/>
  <c r="M19" i="71"/>
  <c r="M20" i="71"/>
  <c r="M21" i="71"/>
  <c r="M22" i="71"/>
  <c r="M23" i="71"/>
  <c r="M25" i="71"/>
  <c r="M26" i="71"/>
  <c r="H6" i="71"/>
  <c r="I6" i="71"/>
  <c r="J6" i="71"/>
  <c r="K6" i="71"/>
  <c r="H7" i="71"/>
  <c r="I7" i="71"/>
  <c r="J7" i="71"/>
  <c r="K7" i="71"/>
  <c r="H8" i="71"/>
  <c r="I8" i="71"/>
  <c r="J8" i="71"/>
  <c r="K8" i="71"/>
  <c r="H9" i="71"/>
  <c r="I9" i="71"/>
  <c r="J9" i="71"/>
  <c r="K9" i="71"/>
  <c r="H11" i="71"/>
  <c r="I11" i="71"/>
  <c r="J11" i="71"/>
  <c r="K11" i="71"/>
  <c r="H14" i="71"/>
  <c r="I14" i="71"/>
  <c r="J14" i="71"/>
  <c r="K14" i="71"/>
  <c r="H15" i="71"/>
  <c r="I15" i="71"/>
  <c r="J15" i="71"/>
  <c r="K15" i="71"/>
  <c r="H17" i="71"/>
  <c r="I17" i="71"/>
  <c r="J17" i="71"/>
  <c r="K17" i="71"/>
  <c r="H18" i="71"/>
  <c r="I18" i="71"/>
  <c r="J18" i="71"/>
  <c r="K18" i="71"/>
  <c r="H19" i="71"/>
  <c r="I19" i="71"/>
  <c r="J19" i="71"/>
  <c r="K19" i="71"/>
  <c r="H20" i="71"/>
  <c r="I20" i="71"/>
  <c r="J20" i="71"/>
  <c r="K20" i="71"/>
  <c r="H21" i="71"/>
  <c r="I21" i="71"/>
  <c r="J21" i="71"/>
  <c r="K21" i="71"/>
  <c r="H22" i="71"/>
  <c r="I22" i="71"/>
  <c r="J22" i="71"/>
  <c r="K22" i="71"/>
  <c r="H23" i="71"/>
  <c r="I23" i="71"/>
  <c r="J23" i="71"/>
  <c r="K23" i="71"/>
  <c r="H25" i="71"/>
  <c r="I25" i="71"/>
  <c r="J25" i="71"/>
  <c r="K25" i="71"/>
  <c r="H26" i="71"/>
  <c r="I26" i="71"/>
  <c r="J26" i="71"/>
  <c r="K26" i="71"/>
  <c r="A6" i="71"/>
  <c r="B6" i="71"/>
  <c r="C6" i="71"/>
  <c r="D6" i="71"/>
  <c r="A7" i="71"/>
  <c r="C7" i="71"/>
  <c r="D7" i="71"/>
  <c r="A8" i="71"/>
  <c r="B8" i="71"/>
  <c r="C8" i="71"/>
  <c r="D8" i="71"/>
  <c r="A9" i="71"/>
  <c r="B9" i="71"/>
  <c r="C9" i="71"/>
  <c r="D9" i="71"/>
  <c r="A10" i="71"/>
  <c r="A11" i="71"/>
  <c r="B11" i="71"/>
  <c r="C11" i="71"/>
  <c r="D11" i="71"/>
  <c r="A12" i="71"/>
  <c r="A13" i="71"/>
  <c r="A14" i="71"/>
  <c r="B14" i="71"/>
  <c r="C14" i="71"/>
  <c r="D14" i="71"/>
  <c r="A15" i="71"/>
  <c r="B15" i="71"/>
  <c r="C15" i="71"/>
  <c r="D15" i="71"/>
  <c r="A16" i="71"/>
  <c r="A17" i="71"/>
  <c r="B17" i="71"/>
  <c r="C17" i="71"/>
  <c r="D17" i="71"/>
  <c r="A18" i="71"/>
  <c r="B18" i="71"/>
  <c r="C18" i="71"/>
  <c r="A19" i="71"/>
  <c r="B19" i="71"/>
  <c r="C19" i="71"/>
  <c r="D19" i="71"/>
  <c r="A20" i="71"/>
  <c r="B20" i="71"/>
  <c r="C20" i="71"/>
  <c r="A21" i="71"/>
  <c r="B21" i="71"/>
  <c r="C21" i="71"/>
  <c r="D21" i="71"/>
  <c r="A22" i="71"/>
  <c r="B22" i="71"/>
  <c r="C22" i="71"/>
  <c r="D22" i="71"/>
  <c r="A23" i="71"/>
  <c r="B23" i="71"/>
  <c r="C23" i="71"/>
  <c r="D23" i="71"/>
  <c r="A24" i="71"/>
  <c r="A25" i="71"/>
  <c r="B25" i="71"/>
  <c r="C25" i="71"/>
  <c r="D25" i="71"/>
  <c r="A26" i="71"/>
  <c r="B26" i="71"/>
  <c r="C26" i="71"/>
  <c r="D26" i="71"/>
  <c r="H7" i="106"/>
  <c r="I7" i="106"/>
  <c r="J7" i="106"/>
  <c r="K7" i="106"/>
  <c r="L7" i="106"/>
  <c r="M7" i="106"/>
  <c r="N7" i="106"/>
  <c r="O7" i="106"/>
  <c r="P7" i="106"/>
  <c r="Q7" i="106"/>
  <c r="R7" i="106"/>
  <c r="S7" i="106"/>
  <c r="T7" i="106"/>
  <c r="U7" i="106"/>
  <c r="V7" i="106"/>
  <c r="W7" i="106"/>
  <c r="X7" i="106"/>
  <c r="Y7" i="106"/>
  <c r="Z7" i="106"/>
  <c r="AA7" i="106"/>
  <c r="AB7" i="106"/>
  <c r="AC7" i="106"/>
  <c r="AD7" i="106"/>
  <c r="AE7" i="106"/>
  <c r="AF7" i="106"/>
  <c r="AG7" i="106"/>
  <c r="AH7" i="106"/>
  <c r="H8" i="106"/>
  <c r="I8" i="106"/>
  <c r="J8" i="106"/>
  <c r="K8" i="106"/>
  <c r="L8" i="106"/>
  <c r="M8" i="106"/>
  <c r="N8" i="106"/>
  <c r="O8" i="106"/>
  <c r="P8" i="106"/>
  <c r="Q8" i="106"/>
  <c r="R8" i="106"/>
  <c r="S8" i="106"/>
  <c r="T8" i="106"/>
  <c r="U8" i="106"/>
  <c r="V8" i="106"/>
  <c r="W8" i="106"/>
  <c r="X8" i="106"/>
  <c r="Y8" i="106"/>
  <c r="Z8" i="106"/>
  <c r="AA8" i="106"/>
  <c r="AB8" i="106"/>
  <c r="AC8" i="106"/>
  <c r="AD8" i="106"/>
  <c r="AE8" i="106"/>
  <c r="AF8" i="106"/>
  <c r="AG8" i="106"/>
  <c r="AH8" i="106"/>
  <c r="H9" i="106"/>
  <c r="I9" i="106"/>
  <c r="J9" i="106"/>
  <c r="K9" i="106"/>
  <c r="L9" i="106"/>
  <c r="M9" i="106"/>
  <c r="N9" i="106"/>
  <c r="O9" i="106"/>
  <c r="P9" i="106"/>
  <c r="Q9" i="106"/>
  <c r="R9" i="106"/>
  <c r="S9" i="106"/>
  <c r="T9" i="106"/>
  <c r="U9" i="106"/>
  <c r="V9" i="106"/>
  <c r="W9" i="106"/>
  <c r="X9" i="106"/>
  <c r="Y9" i="106"/>
  <c r="Z9" i="106"/>
  <c r="AA9" i="106"/>
  <c r="AB9" i="106"/>
  <c r="AC9" i="106"/>
  <c r="AD9" i="106"/>
  <c r="AE9" i="106"/>
  <c r="AF9" i="106"/>
  <c r="AG9" i="106"/>
  <c r="AH9" i="106"/>
  <c r="H11" i="106"/>
  <c r="I11" i="106"/>
  <c r="J11" i="106"/>
  <c r="K11" i="106"/>
  <c r="L11" i="106"/>
  <c r="M11" i="106"/>
  <c r="N11" i="106"/>
  <c r="O11" i="106"/>
  <c r="P11" i="106"/>
  <c r="Q11" i="106"/>
  <c r="R11" i="106"/>
  <c r="S11" i="106"/>
  <c r="T11" i="106"/>
  <c r="U11" i="106"/>
  <c r="V11" i="106"/>
  <c r="W11" i="106"/>
  <c r="X11" i="106"/>
  <c r="Y11" i="106"/>
  <c r="Z11" i="106"/>
  <c r="AA11" i="106"/>
  <c r="AB11" i="106"/>
  <c r="AC11" i="106"/>
  <c r="AD11" i="106"/>
  <c r="AE11" i="106"/>
  <c r="AF11" i="106"/>
  <c r="AG11" i="106"/>
  <c r="AH11" i="106"/>
  <c r="H14" i="106"/>
  <c r="I14" i="106"/>
  <c r="J14" i="106"/>
  <c r="K14" i="106"/>
  <c r="L14" i="106"/>
  <c r="M14" i="106"/>
  <c r="N14" i="106"/>
  <c r="O14" i="106"/>
  <c r="P14" i="106"/>
  <c r="Q14" i="106"/>
  <c r="R14" i="106"/>
  <c r="S14" i="106"/>
  <c r="T14" i="106"/>
  <c r="U14" i="106"/>
  <c r="V14" i="106"/>
  <c r="W14" i="106"/>
  <c r="X14" i="106"/>
  <c r="Y14" i="106"/>
  <c r="Z14" i="106"/>
  <c r="AA14" i="106"/>
  <c r="AB14" i="106"/>
  <c r="AC14" i="106"/>
  <c r="AD14" i="106"/>
  <c r="AE14" i="106"/>
  <c r="AF14" i="106"/>
  <c r="AG14" i="106"/>
  <c r="AH14" i="106"/>
  <c r="H15" i="106"/>
  <c r="I15" i="106"/>
  <c r="J15" i="106"/>
  <c r="K15" i="106"/>
  <c r="L15" i="106"/>
  <c r="M15" i="106"/>
  <c r="N15" i="106"/>
  <c r="O15" i="106"/>
  <c r="P15" i="106"/>
  <c r="Q15" i="106"/>
  <c r="R15" i="106"/>
  <c r="S15" i="106"/>
  <c r="T15" i="106"/>
  <c r="U15" i="106"/>
  <c r="V15" i="106"/>
  <c r="W15" i="106"/>
  <c r="X15" i="106"/>
  <c r="Y15" i="106"/>
  <c r="Z15" i="106"/>
  <c r="AA15" i="106"/>
  <c r="AB15" i="106"/>
  <c r="AC15" i="106"/>
  <c r="AD15" i="106"/>
  <c r="AE15" i="106"/>
  <c r="AF15" i="106"/>
  <c r="AG15" i="106"/>
  <c r="AH15" i="106"/>
  <c r="H17" i="106"/>
  <c r="I17" i="106"/>
  <c r="J17" i="106"/>
  <c r="K17" i="106"/>
  <c r="L17" i="106"/>
  <c r="M17" i="106"/>
  <c r="N17" i="106"/>
  <c r="O17" i="106"/>
  <c r="P17" i="106"/>
  <c r="Q17" i="106"/>
  <c r="R17" i="106"/>
  <c r="S17" i="106"/>
  <c r="T17" i="106"/>
  <c r="U17" i="106"/>
  <c r="V17" i="106"/>
  <c r="W17" i="106"/>
  <c r="X17" i="106"/>
  <c r="Y17" i="106"/>
  <c r="Z17" i="106"/>
  <c r="AA17" i="106"/>
  <c r="AB17" i="106"/>
  <c r="AC17" i="106"/>
  <c r="AD17" i="106"/>
  <c r="AE17" i="106"/>
  <c r="AF17" i="106"/>
  <c r="AG17" i="106"/>
  <c r="AH17" i="106"/>
  <c r="H18" i="106"/>
  <c r="I18" i="106"/>
  <c r="J18" i="106"/>
  <c r="K18" i="106"/>
  <c r="L18" i="106"/>
  <c r="M18" i="106"/>
  <c r="N18" i="106"/>
  <c r="O18" i="106"/>
  <c r="P18" i="106"/>
  <c r="Q18" i="106"/>
  <c r="R18" i="106"/>
  <c r="S18" i="106"/>
  <c r="T18" i="106"/>
  <c r="U18" i="106"/>
  <c r="V18" i="106"/>
  <c r="W18" i="106"/>
  <c r="X18" i="106"/>
  <c r="Y18" i="106"/>
  <c r="Z18" i="106"/>
  <c r="AA18" i="106"/>
  <c r="AB18" i="106"/>
  <c r="AC18" i="106"/>
  <c r="AD18" i="106"/>
  <c r="AE18" i="106"/>
  <c r="AF18" i="106"/>
  <c r="AG18" i="106"/>
  <c r="AH18" i="106"/>
  <c r="H19" i="106"/>
  <c r="I19" i="106"/>
  <c r="J19" i="106"/>
  <c r="K19" i="106"/>
  <c r="L19" i="106"/>
  <c r="M19" i="106"/>
  <c r="N19" i="106"/>
  <c r="O19" i="106"/>
  <c r="P19" i="106"/>
  <c r="Q19" i="106"/>
  <c r="R19" i="106"/>
  <c r="S19" i="106"/>
  <c r="T19" i="106"/>
  <c r="U19" i="106"/>
  <c r="V19" i="106"/>
  <c r="W19" i="106"/>
  <c r="X19" i="106"/>
  <c r="Y19" i="106"/>
  <c r="Z19" i="106"/>
  <c r="AA19" i="106"/>
  <c r="AB19" i="106"/>
  <c r="AC19" i="106"/>
  <c r="AD19" i="106"/>
  <c r="AE19" i="106"/>
  <c r="AF19" i="106"/>
  <c r="AG19" i="106"/>
  <c r="AH19" i="106"/>
  <c r="H20" i="106"/>
  <c r="I20" i="106"/>
  <c r="J20" i="106"/>
  <c r="K20" i="106"/>
  <c r="L20" i="106"/>
  <c r="M20" i="106"/>
  <c r="N20" i="106"/>
  <c r="O20" i="106"/>
  <c r="P20" i="106"/>
  <c r="Q20" i="106"/>
  <c r="R20" i="106"/>
  <c r="S20" i="106"/>
  <c r="T20" i="106"/>
  <c r="U20" i="106"/>
  <c r="V20" i="106"/>
  <c r="W20" i="106"/>
  <c r="X20" i="106"/>
  <c r="Y20" i="106"/>
  <c r="Z20" i="106"/>
  <c r="AA20" i="106"/>
  <c r="AB20" i="106"/>
  <c r="AC20" i="106"/>
  <c r="AD20" i="106"/>
  <c r="AE20" i="106"/>
  <c r="AF20" i="106"/>
  <c r="AG20" i="106"/>
  <c r="AH20" i="106"/>
  <c r="H21" i="106"/>
  <c r="I21" i="106"/>
  <c r="J21" i="106"/>
  <c r="K21" i="106"/>
  <c r="L21" i="106"/>
  <c r="M21" i="106"/>
  <c r="N21" i="106"/>
  <c r="O21" i="106"/>
  <c r="P21" i="106"/>
  <c r="Q21" i="106"/>
  <c r="R21" i="106"/>
  <c r="S21" i="106"/>
  <c r="T21" i="106"/>
  <c r="U21" i="106"/>
  <c r="V21" i="106"/>
  <c r="W21" i="106"/>
  <c r="X21" i="106"/>
  <c r="Y21" i="106"/>
  <c r="Z21" i="106"/>
  <c r="AA21" i="106"/>
  <c r="AB21" i="106"/>
  <c r="AC21" i="106"/>
  <c r="AD21" i="106"/>
  <c r="AE21" i="106"/>
  <c r="AF21" i="106"/>
  <c r="AG21" i="106"/>
  <c r="AH21" i="106"/>
  <c r="H22" i="106"/>
  <c r="I22" i="106"/>
  <c r="J22" i="106"/>
  <c r="K22" i="106"/>
  <c r="L22" i="106"/>
  <c r="M22" i="106"/>
  <c r="N22" i="106"/>
  <c r="O22" i="106"/>
  <c r="P22" i="106"/>
  <c r="Q22" i="106"/>
  <c r="R22" i="106"/>
  <c r="S22" i="106"/>
  <c r="T22" i="106"/>
  <c r="U22" i="106"/>
  <c r="V22" i="106"/>
  <c r="W22" i="106"/>
  <c r="X22" i="106"/>
  <c r="Y22" i="106"/>
  <c r="Z22" i="106"/>
  <c r="AA22" i="106"/>
  <c r="AB22" i="106"/>
  <c r="AC22" i="106"/>
  <c r="AD22" i="106"/>
  <c r="AE22" i="106"/>
  <c r="AF22" i="106"/>
  <c r="AG22" i="106"/>
  <c r="AH22" i="106"/>
  <c r="B6" i="106"/>
  <c r="C6" i="106"/>
  <c r="D6" i="106"/>
  <c r="C7" i="106"/>
  <c r="D7" i="106"/>
  <c r="B8" i="106"/>
  <c r="C8" i="106"/>
  <c r="D8" i="106"/>
  <c r="B9" i="106"/>
  <c r="C9" i="106"/>
  <c r="D9" i="106"/>
  <c r="B11" i="106"/>
  <c r="C11" i="106"/>
  <c r="D11" i="106"/>
  <c r="B14" i="106"/>
  <c r="C14" i="106"/>
  <c r="D14" i="106"/>
  <c r="B15" i="106"/>
  <c r="C15" i="106"/>
  <c r="D15" i="106"/>
  <c r="B17" i="106"/>
  <c r="C17" i="106"/>
  <c r="D17" i="106"/>
  <c r="B18" i="106"/>
  <c r="C18" i="106"/>
  <c r="B19" i="106"/>
  <c r="C19" i="106"/>
  <c r="D19" i="106"/>
  <c r="B20" i="106"/>
  <c r="C20" i="106"/>
  <c r="B21" i="106"/>
  <c r="C21" i="106"/>
  <c r="D21" i="106"/>
  <c r="B22" i="106"/>
  <c r="C22" i="106"/>
  <c r="D22" i="106"/>
  <c r="B23" i="106"/>
  <c r="C23" i="106"/>
  <c r="D23" i="106"/>
  <c r="B25" i="106"/>
  <c r="C25" i="106"/>
  <c r="D25" i="106"/>
  <c r="B26" i="106"/>
  <c r="C26" i="106"/>
  <c r="D26" i="106"/>
  <c r="A6" i="106"/>
  <c r="A7" i="106"/>
  <c r="A8" i="106"/>
  <c r="A9" i="106"/>
  <c r="A10" i="106"/>
  <c r="A11" i="106"/>
  <c r="A12" i="106"/>
  <c r="A13" i="106"/>
  <c r="A14" i="106"/>
  <c r="A15" i="106"/>
  <c r="A16" i="106"/>
  <c r="A17" i="106"/>
  <c r="A18" i="106"/>
  <c r="A19" i="106"/>
  <c r="A20" i="106"/>
  <c r="B16" i="50"/>
  <c r="B16" i="71" s="1"/>
  <c r="O16" i="106"/>
  <c r="P16" i="106"/>
  <c r="Q16" i="50"/>
  <c r="Q16" i="106" s="1"/>
  <c r="R16" i="50"/>
  <c r="R16" i="106" s="1"/>
  <c r="S16" i="50"/>
  <c r="S16" i="106" s="1"/>
  <c r="T16" i="50"/>
  <c r="T16" i="106" s="1"/>
  <c r="U16" i="50"/>
  <c r="U16" i="106" s="1"/>
  <c r="V16" i="50"/>
  <c r="V16" i="106" s="1"/>
  <c r="W16" i="50"/>
  <c r="W16" i="106" s="1"/>
  <c r="X16" i="50"/>
  <c r="X16" i="106" s="1"/>
  <c r="Y16" i="50"/>
  <c r="Y16" i="106" s="1"/>
  <c r="Z16" i="50"/>
  <c r="Z16" i="106" s="1"/>
  <c r="AA16" i="50"/>
  <c r="AA16" i="106" s="1"/>
  <c r="AB16" i="50"/>
  <c r="AB16" i="106" s="1"/>
  <c r="AC16" i="50"/>
  <c r="AC16" i="106" s="1"/>
  <c r="AD16" i="50"/>
  <c r="AD16" i="106" s="1"/>
  <c r="AE16" i="50"/>
  <c r="AE16" i="106" s="1"/>
  <c r="AF16" i="50"/>
  <c r="AF16" i="106" s="1"/>
  <c r="AG16" i="50"/>
  <c r="AG16" i="106" s="1"/>
  <c r="AH16" i="50"/>
  <c r="AH16" i="106" s="1"/>
  <c r="C16" i="50"/>
  <c r="C16" i="71" s="1"/>
  <c r="I17" i="50"/>
  <c r="J17" i="50"/>
  <c r="K17" i="50"/>
  <c r="L17" i="50"/>
  <c r="M17" i="50"/>
  <c r="N17" i="50"/>
  <c r="O17" i="50"/>
  <c r="P17" i="50"/>
  <c r="Q17" i="50"/>
  <c r="R17" i="50"/>
  <c r="S17" i="50"/>
  <c r="T17" i="50"/>
  <c r="U17" i="50"/>
  <c r="V17" i="50"/>
  <c r="W17" i="50"/>
  <c r="X17" i="50"/>
  <c r="Y17" i="50"/>
  <c r="Z17" i="50"/>
  <c r="AA17" i="50"/>
  <c r="AB17" i="50"/>
  <c r="AC17" i="50"/>
  <c r="AD17" i="50"/>
  <c r="AE17" i="50"/>
  <c r="AF17" i="50"/>
  <c r="AG17" i="50"/>
  <c r="AH17" i="50"/>
  <c r="H17" i="50"/>
  <c r="C17" i="50"/>
  <c r="B14" i="145"/>
  <c r="B17" i="50" s="1"/>
  <c r="I18" i="50"/>
  <c r="J18" i="50"/>
  <c r="K18" i="50"/>
  <c r="L18" i="50"/>
  <c r="M18" i="50"/>
  <c r="N18" i="50"/>
  <c r="O18" i="50"/>
  <c r="P18" i="50"/>
  <c r="Q18" i="50"/>
  <c r="R18" i="50"/>
  <c r="S18" i="50"/>
  <c r="T18" i="50"/>
  <c r="U18" i="50"/>
  <c r="V18" i="50"/>
  <c r="W18" i="50"/>
  <c r="X18" i="50"/>
  <c r="Y18" i="50"/>
  <c r="Z18" i="50"/>
  <c r="AA18" i="50"/>
  <c r="AB18" i="50"/>
  <c r="AC18" i="50"/>
  <c r="AD18" i="50"/>
  <c r="AE18" i="50"/>
  <c r="AF18" i="50"/>
  <c r="AG18" i="50"/>
  <c r="AH18" i="50"/>
  <c r="H18" i="50"/>
  <c r="B18" i="50"/>
  <c r="C16" i="106" l="1"/>
  <c r="M16" i="71"/>
  <c r="B16" i="106"/>
  <c r="AI18" i="50"/>
  <c r="AI17" i="50"/>
  <c r="D17" i="50"/>
  <c r="D18" i="50"/>
  <c r="C15" i="100"/>
  <c r="H15" i="100"/>
  <c r="H6" i="100" s="1"/>
  <c r="D6" i="48" s="1"/>
  <c r="C6" i="48"/>
  <c r="D4" i="48"/>
  <c r="C6" i="135"/>
  <c r="H6" i="135"/>
  <c r="C15" i="135"/>
  <c r="D18" i="106" l="1"/>
  <c r="D18" i="71"/>
  <c r="B22" i="132"/>
  <c r="B9" i="102" l="1"/>
  <c r="O9" i="102"/>
  <c r="P9" i="102"/>
  <c r="Q9" i="102"/>
  <c r="R9" i="102"/>
  <c r="S9" i="102"/>
  <c r="T9" i="102"/>
  <c r="U9" i="102"/>
  <c r="V9" i="102"/>
  <c r="W9" i="102"/>
  <c r="X9" i="102"/>
  <c r="Y9" i="102"/>
  <c r="Z9" i="102"/>
  <c r="AA9" i="102"/>
  <c r="AB9" i="102"/>
  <c r="AC9" i="102"/>
  <c r="AD9" i="102"/>
  <c r="AE9" i="102"/>
  <c r="AF9" i="102"/>
  <c r="AG9" i="102"/>
  <c r="AH9" i="102"/>
  <c r="C9" i="102"/>
  <c r="G151" i="118" l="1"/>
  <c r="G150" i="118"/>
  <c r="F151" i="118"/>
  <c r="F150" i="118"/>
  <c r="E151" i="118"/>
  <c r="E150" i="118"/>
  <c r="D150" i="118"/>
  <c r="D151" i="118"/>
  <c r="AM6" i="118"/>
  <c r="AM7" i="118"/>
  <c r="AM8" i="118"/>
  <c r="AM9" i="118"/>
  <c r="AM10" i="118"/>
  <c r="AM11" i="118"/>
  <c r="AM12" i="118"/>
  <c r="AM13" i="118"/>
  <c r="AM14" i="118"/>
  <c r="AM15" i="118"/>
  <c r="AM16" i="118"/>
  <c r="AM17" i="118"/>
  <c r="AM18" i="118"/>
  <c r="AM19" i="118"/>
  <c r="AM20" i="118"/>
  <c r="AM21" i="118"/>
  <c r="AM22" i="118"/>
  <c r="AM23" i="118"/>
  <c r="AM24" i="118"/>
  <c r="AM25" i="118"/>
  <c r="AM26" i="118"/>
  <c r="AM27" i="118"/>
  <c r="AM28" i="118"/>
  <c r="AM29" i="118"/>
  <c r="AM30" i="118"/>
  <c r="AM31" i="118"/>
  <c r="AM32" i="118"/>
  <c r="AM33" i="118"/>
  <c r="AM34" i="118"/>
  <c r="AM35" i="118"/>
  <c r="AM36" i="118"/>
  <c r="AM37" i="118"/>
  <c r="AM38" i="118"/>
  <c r="AM39" i="118"/>
  <c r="AM40" i="118"/>
  <c r="AM41" i="118"/>
  <c r="AM42" i="118"/>
  <c r="AM43" i="118"/>
  <c r="AM44" i="118"/>
  <c r="AM45" i="118"/>
  <c r="AM46" i="118"/>
  <c r="AM47" i="118"/>
  <c r="AM48" i="118"/>
  <c r="AM49" i="118"/>
  <c r="AM50" i="118"/>
  <c r="AM51" i="118"/>
  <c r="AM52" i="118"/>
  <c r="AM53" i="118"/>
  <c r="AM54" i="118"/>
  <c r="AM55" i="118"/>
  <c r="AM56" i="118"/>
  <c r="AM57" i="118"/>
  <c r="AM58" i="118"/>
  <c r="AM59" i="118"/>
  <c r="AM60" i="118"/>
  <c r="AM61" i="118"/>
  <c r="AM62" i="118"/>
  <c r="AM63" i="118"/>
  <c r="AM64" i="118"/>
  <c r="AM65" i="118"/>
  <c r="AM66" i="118"/>
  <c r="AM67" i="118"/>
  <c r="AM68" i="118"/>
  <c r="AM69" i="118"/>
  <c r="AM70" i="118"/>
  <c r="AM71" i="118"/>
  <c r="AM72" i="118"/>
  <c r="AM73" i="118"/>
  <c r="AM74" i="118"/>
  <c r="AM75" i="118"/>
  <c r="AM76" i="118"/>
  <c r="AM77" i="118"/>
  <c r="AM78" i="118"/>
  <c r="AM79" i="118"/>
  <c r="AM80" i="118"/>
  <c r="AM81" i="118"/>
  <c r="AM82" i="118"/>
  <c r="AM83" i="118"/>
  <c r="AM84" i="118"/>
  <c r="AM85" i="118"/>
  <c r="AM86" i="118"/>
  <c r="AM87" i="118"/>
  <c r="AM88" i="118"/>
  <c r="AM89" i="118"/>
  <c r="AM90" i="118"/>
  <c r="AM91" i="118"/>
  <c r="AM92" i="118"/>
  <c r="AM93" i="118"/>
  <c r="AM94" i="118"/>
  <c r="AM95" i="118"/>
  <c r="AM96" i="118"/>
  <c r="AM97" i="118"/>
  <c r="AM98" i="118"/>
  <c r="AM99" i="118"/>
  <c r="AM100" i="118"/>
  <c r="AM101" i="118"/>
  <c r="AM102" i="118"/>
  <c r="AM103" i="118"/>
  <c r="AM104" i="118"/>
  <c r="AM105" i="118"/>
  <c r="AM106" i="118"/>
  <c r="AM107" i="118"/>
  <c r="AM108" i="118"/>
  <c r="AM109" i="118"/>
  <c r="AM110" i="118"/>
  <c r="AM111" i="118"/>
  <c r="AM112" i="118"/>
  <c r="AM113" i="118"/>
  <c r="AM114" i="118"/>
  <c r="AM115" i="118"/>
  <c r="AM116" i="118"/>
  <c r="AM117" i="118"/>
  <c r="AM118" i="118"/>
  <c r="AM119" i="118"/>
  <c r="AM120" i="118"/>
  <c r="AM121" i="118"/>
  <c r="AM122" i="118"/>
  <c r="AM123" i="118"/>
  <c r="AM124" i="118"/>
  <c r="AM125" i="118"/>
  <c r="AM126" i="118"/>
  <c r="AM127" i="118"/>
  <c r="AM128" i="118"/>
  <c r="AM129" i="118"/>
  <c r="AM130" i="118"/>
  <c r="AM131" i="118"/>
  <c r="AM132" i="118"/>
  <c r="AM133" i="118"/>
  <c r="AM134" i="118"/>
  <c r="AM135" i="118"/>
  <c r="AM136" i="118"/>
  <c r="AM137" i="118"/>
  <c r="AM138" i="118"/>
  <c r="AM139" i="118"/>
  <c r="H7" i="128" l="1"/>
  <c r="I7" i="128" s="1"/>
  <c r="J7" i="128" s="1"/>
  <c r="K7" i="128" s="1"/>
  <c r="C15" i="112"/>
  <c r="AJ7" i="128" l="1"/>
  <c r="Y7" i="116"/>
  <c r="P16" i="123" l="1"/>
  <c r="O16" i="123"/>
  <c r="P6" i="123"/>
  <c r="O6" i="123"/>
  <c r="M20" i="123"/>
  <c r="L20" i="123"/>
  <c r="O6" i="124" l="1"/>
  <c r="I31" i="106" l="1"/>
  <c r="J31" i="106"/>
  <c r="K31" i="106"/>
  <c r="L31" i="106"/>
  <c r="M31" i="106"/>
  <c r="N31" i="106"/>
  <c r="O31" i="106"/>
  <c r="P31" i="106"/>
  <c r="Q31" i="106"/>
  <c r="R31" i="106"/>
  <c r="S31" i="106"/>
  <c r="T31" i="106"/>
  <c r="U31" i="106"/>
  <c r="V31" i="106"/>
  <c r="W31" i="106"/>
  <c r="X31" i="106"/>
  <c r="Y31" i="106"/>
  <c r="Z31" i="106"/>
  <c r="L72" i="106" s="1"/>
  <c r="AA31" i="106"/>
  <c r="AB31" i="106"/>
  <c r="N72" i="106" s="1"/>
  <c r="AC31" i="106"/>
  <c r="AD31" i="106"/>
  <c r="AE31" i="106"/>
  <c r="AF31" i="106"/>
  <c r="AG31" i="106"/>
  <c r="AH31" i="106"/>
  <c r="AI31" i="106"/>
  <c r="P34" i="106"/>
  <c r="Q34" i="106"/>
  <c r="R34" i="106"/>
  <c r="S34" i="106"/>
  <c r="T34" i="106"/>
  <c r="U34" i="106"/>
  <c r="V34" i="106"/>
  <c r="W34" i="106"/>
  <c r="X34" i="106"/>
  <c r="Y34" i="106"/>
  <c r="Z34" i="106"/>
  <c r="AA34" i="106"/>
  <c r="M75" i="106" s="1"/>
  <c r="AB34" i="106"/>
  <c r="AC34" i="106"/>
  <c r="AD34" i="106"/>
  <c r="AE34" i="106"/>
  <c r="AF34" i="106"/>
  <c r="AG34" i="106"/>
  <c r="AH34" i="106"/>
  <c r="AI34" i="106"/>
  <c r="U75" i="106" s="1"/>
  <c r="W36" i="106"/>
  <c r="X36" i="106"/>
  <c r="Z36" i="106"/>
  <c r="AA36" i="106"/>
  <c r="AB36" i="106"/>
  <c r="AC36" i="106"/>
  <c r="AD36" i="106"/>
  <c r="AE36" i="106"/>
  <c r="AF36" i="106"/>
  <c r="AG36" i="106"/>
  <c r="AH36" i="106"/>
  <c r="AI36" i="106"/>
  <c r="H31" i="106"/>
  <c r="U61" i="106"/>
  <c r="U60" i="106"/>
  <c r="U55" i="106"/>
  <c r="U52" i="106"/>
  <c r="U47" i="106"/>
  <c r="U46" i="106"/>
  <c r="U53" i="106"/>
  <c r="U56" i="106"/>
  <c r="U63" i="106"/>
  <c r="U64" i="106"/>
  <c r="U48" i="106"/>
  <c r="U49" i="106"/>
  <c r="U50" i="106"/>
  <c r="U51" i="106"/>
  <c r="U54" i="106"/>
  <c r="U57" i="106"/>
  <c r="U58" i="106"/>
  <c r="U59" i="106"/>
  <c r="U62" i="106"/>
  <c r="U65" i="106"/>
  <c r="U66" i="106"/>
  <c r="U67" i="106"/>
  <c r="H72" i="106"/>
  <c r="I72" i="106"/>
  <c r="J72" i="106"/>
  <c r="K72" i="106"/>
  <c r="M72" i="106"/>
  <c r="O72" i="106"/>
  <c r="P72" i="106"/>
  <c r="Q72" i="106"/>
  <c r="R72" i="106"/>
  <c r="S72" i="106"/>
  <c r="T72" i="106"/>
  <c r="U72" i="106"/>
  <c r="H75" i="106"/>
  <c r="I75" i="106"/>
  <c r="J75" i="106"/>
  <c r="K75" i="106"/>
  <c r="L75" i="106"/>
  <c r="N75" i="106"/>
  <c r="O75" i="106"/>
  <c r="P75" i="106"/>
  <c r="Q75" i="106"/>
  <c r="R75" i="106"/>
  <c r="S75" i="106"/>
  <c r="T75" i="106"/>
  <c r="I77" i="106"/>
  <c r="J77" i="106"/>
  <c r="L77" i="106"/>
  <c r="M77" i="106"/>
  <c r="N77" i="106"/>
  <c r="O77" i="106"/>
  <c r="P77" i="106"/>
  <c r="Q77" i="106"/>
  <c r="R77" i="106"/>
  <c r="S77" i="106"/>
  <c r="T77" i="106"/>
  <c r="U77" i="106"/>
  <c r="H79" i="106"/>
  <c r="I79" i="106"/>
  <c r="J79" i="106"/>
  <c r="K79" i="106"/>
  <c r="L79" i="106"/>
  <c r="M79" i="106"/>
  <c r="N79" i="106"/>
  <c r="O79" i="106"/>
  <c r="P79" i="106"/>
  <c r="Q79" i="106"/>
  <c r="R79" i="106"/>
  <c r="S79" i="106"/>
  <c r="T79" i="106"/>
  <c r="U79" i="106"/>
  <c r="T81" i="106"/>
  <c r="I45" i="106"/>
  <c r="J45" i="106"/>
  <c r="K45" i="106"/>
  <c r="L45" i="106"/>
  <c r="M45" i="106"/>
  <c r="N45" i="106"/>
  <c r="O45" i="106"/>
  <c r="P45" i="106"/>
  <c r="Q45" i="106"/>
  <c r="R45" i="106"/>
  <c r="S45" i="106"/>
  <c r="T45" i="106"/>
  <c r="U45" i="106"/>
  <c r="H45" i="106"/>
  <c r="A68" i="106"/>
  <c r="A69" i="106"/>
  <c r="A70" i="106"/>
  <c r="A71" i="106"/>
  <c r="A72" i="106"/>
  <c r="C72" i="106"/>
  <c r="A73" i="106"/>
  <c r="A74" i="106"/>
  <c r="A75" i="106"/>
  <c r="A76" i="106"/>
  <c r="A77" i="106"/>
  <c r="A78" i="106"/>
  <c r="A79" i="106"/>
  <c r="C79" i="106"/>
  <c r="A47" i="106"/>
  <c r="A48" i="106"/>
  <c r="A49" i="106"/>
  <c r="A50" i="106"/>
  <c r="A51" i="106"/>
  <c r="A52" i="106"/>
  <c r="A53" i="106"/>
  <c r="A54" i="106"/>
  <c r="A55" i="106"/>
  <c r="A56" i="106"/>
  <c r="A57" i="106"/>
  <c r="A58" i="106"/>
  <c r="A59" i="106"/>
  <c r="A60" i="106"/>
  <c r="A61" i="106"/>
  <c r="A21" i="106"/>
  <c r="A62" i="106" s="1"/>
  <c r="A22" i="106"/>
  <c r="A63" i="106" s="1"/>
  <c r="A23" i="106"/>
  <c r="A64" i="106" s="1"/>
  <c r="A24" i="106"/>
  <c r="A65" i="106" s="1"/>
  <c r="A25" i="106"/>
  <c r="A66" i="106" s="1"/>
  <c r="A26" i="106"/>
  <c r="A67" i="106" s="1"/>
  <c r="A27" i="106"/>
  <c r="A28" i="106"/>
  <c r="A29" i="106"/>
  <c r="A30" i="106"/>
  <c r="A31" i="106"/>
  <c r="C31" i="106"/>
  <c r="D31" i="106"/>
  <c r="D72" i="106" s="1"/>
  <c r="A32" i="106"/>
  <c r="A33" i="106"/>
  <c r="A34" i="106"/>
  <c r="A35" i="106"/>
  <c r="A36" i="106"/>
  <c r="D36" i="106"/>
  <c r="D77" i="106" s="1"/>
  <c r="A37" i="106"/>
  <c r="A38" i="106"/>
  <c r="B38" i="106"/>
  <c r="B79" i="106" s="1"/>
  <c r="C38" i="106"/>
  <c r="D38" i="106"/>
  <c r="D79" i="106" s="1"/>
  <c r="E27" i="106"/>
  <c r="F27" i="106"/>
  <c r="G27" i="106"/>
  <c r="E5" i="106"/>
  <c r="F5" i="106"/>
  <c r="G5" i="106"/>
  <c r="A5" i="106"/>
  <c r="A17" i="126"/>
  <c r="B17" i="126"/>
  <c r="A18" i="126"/>
  <c r="B18" i="126"/>
  <c r="A19" i="126"/>
  <c r="B19" i="126"/>
  <c r="B25" i="126" s="1"/>
  <c r="A20" i="126"/>
  <c r="B20" i="126"/>
  <c r="A21" i="126"/>
  <c r="B21" i="126"/>
  <c r="C17" i="126"/>
  <c r="C18" i="126"/>
  <c r="C19" i="126"/>
  <c r="C20" i="126"/>
  <c r="C21" i="126"/>
  <c r="C22" i="126"/>
  <c r="D17" i="126"/>
  <c r="D18" i="126"/>
  <c r="D19" i="126"/>
  <c r="D20" i="126"/>
  <c r="D21" i="126"/>
  <c r="D22" i="126"/>
  <c r="H17" i="126"/>
  <c r="I17" i="126"/>
  <c r="J17" i="126"/>
  <c r="K17" i="126"/>
  <c r="L17" i="126"/>
  <c r="M17" i="126"/>
  <c r="N17" i="126"/>
  <c r="O17" i="126"/>
  <c r="P17" i="126"/>
  <c r="Q17" i="126"/>
  <c r="H18" i="126"/>
  <c r="I18" i="126"/>
  <c r="J18" i="126"/>
  <c r="K18" i="126"/>
  <c r="L18" i="126"/>
  <c r="M18" i="126"/>
  <c r="N18" i="126"/>
  <c r="O18" i="126"/>
  <c r="P18" i="126"/>
  <c r="Q18" i="126"/>
  <c r="H19" i="126"/>
  <c r="I19" i="126"/>
  <c r="J19" i="126"/>
  <c r="K19" i="126"/>
  <c r="L19" i="126"/>
  <c r="M19" i="126"/>
  <c r="N19" i="126"/>
  <c r="O19" i="126"/>
  <c r="P19" i="126"/>
  <c r="Q19" i="126"/>
  <c r="H20" i="126"/>
  <c r="I20" i="126"/>
  <c r="J20" i="126"/>
  <c r="K20" i="126"/>
  <c r="L20" i="126"/>
  <c r="M20" i="126"/>
  <c r="N20" i="126"/>
  <c r="O20" i="126"/>
  <c r="P20" i="126"/>
  <c r="Q20" i="126"/>
  <c r="H21" i="126"/>
  <c r="I21" i="126"/>
  <c r="J21" i="126"/>
  <c r="K21" i="126"/>
  <c r="L21" i="126"/>
  <c r="M21" i="126"/>
  <c r="N21" i="126"/>
  <c r="O21" i="126"/>
  <c r="P21" i="126"/>
  <c r="Q21" i="126"/>
  <c r="H22" i="126"/>
  <c r="I22" i="126"/>
  <c r="J22" i="126"/>
  <c r="K22" i="126"/>
  <c r="L22" i="126"/>
  <c r="M22" i="126"/>
  <c r="N22" i="126"/>
  <c r="O22" i="126"/>
  <c r="P22" i="126"/>
  <c r="Q22" i="126"/>
  <c r="H23" i="126"/>
  <c r="I23" i="126"/>
  <c r="J23" i="126"/>
  <c r="K23" i="126"/>
  <c r="L23" i="126"/>
  <c r="M23" i="126"/>
  <c r="N23" i="126"/>
  <c r="O23" i="126"/>
  <c r="P23" i="126"/>
  <c r="Q23" i="126"/>
  <c r="H24" i="126"/>
  <c r="I24" i="126"/>
  <c r="J24" i="126"/>
  <c r="K24" i="126"/>
  <c r="L24" i="126"/>
  <c r="M24" i="126"/>
  <c r="N24" i="126"/>
  <c r="O24" i="126"/>
  <c r="P24" i="126"/>
  <c r="Q24" i="126"/>
  <c r="I16" i="126"/>
  <c r="J16" i="126"/>
  <c r="K16" i="126"/>
  <c r="L16" i="126"/>
  <c r="M16" i="126"/>
  <c r="N16" i="126"/>
  <c r="O16" i="126"/>
  <c r="P16" i="126"/>
  <c r="Q16" i="126"/>
  <c r="H16" i="126"/>
  <c r="X9" i="36" l="1"/>
  <c r="Y9" i="36"/>
  <c r="Z9" i="36"/>
  <c r="AA9" i="36"/>
  <c r="AB9" i="36"/>
  <c r="AC9" i="36"/>
  <c r="AD9" i="36"/>
  <c r="AE9" i="36"/>
  <c r="AF9" i="36"/>
  <c r="AG9" i="36"/>
  <c r="AH9" i="36"/>
  <c r="AI9" i="36"/>
  <c r="C9" i="36"/>
  <c r="H22" i="129"/>
  <c r="I22" i="129"/>
  <c r="J22" i="129"/>
  <c r="K22" i="129"/>
  <c r="L22" i="129"/>
  <c r="M22" i="129"/>
  <c r="N22" i="129"/>
  <c r="O22" i="129"/>
  <c r="P22" i="129"/>
  <c r="Q22" i="129"/>
  <c r="H23" i="129"/>
  <c r="I23" i="129"/>
  <c r="J23" i="129"/>
  <c r="K23" i="129"/>
  <c r="L23" i="129"/>
  <c r="M23" i="129"/>
  <c r="N23" i="129"/>
  <c r="O23" i="129"/>
  <c r="P23" i="129"/>
  <c r="Q23" i="129"/>
  <c r="H24" i="129"/>
  <c r="I24" i="129"/>
  <c r="J24" i="129"/>
  <c r="K24" i="129"/>
  <c r="L24" i="129"/>
  <c r="M24" i="129"/>
  <c r="N24" i="129"/>
  <c r="O24" i="129"/>
  <c r="P24" i="129"/>
  <c r="Q24" i="129"/>
  <c r="H25" i="129"/>
  <c r="I25" i="129"/>
  <c r="J25" i="129"/>
  <c r="K25" i="129"/>
  <c r="L25" i="129"/>
  <c r="M25" i="129"/>
  <c r="N25" i="129"/>
  <c r="O25" i="129"/>
  <c r="P25" i="129"/>
  <c r="Q25" i="129"/>
  <c r="H26" i="129"/>
  <c r="I26" i="129"/>
  <c r="J26" i="129"/>
  <c r="K26" i="129"/>
  <c r="L26" i="129"/>
  <c r="M26" i="129"/>
  <c r="N26" i="129"/>
  <c r="O26" i="129"/>
  <c r="P26" i="129"/>
  <c r="Q26" i="129"/>
  <c r="H27" i="129"/>
  <c r="I27" i="129"/>
  <c r="J27" i="129"/>
  <c r="K27" i="129"/>
  <c r="L27" i="129"/>
  <c r="M27" i="129"/>
  <c r="N27" i="129"/>
  <c r="O27" i="129"/>
  <c r="P27" i="129"/>
  <c r="Q27" i="129"/>
  <c r="H28" i="129"/>
  <c r="I28" i="129"/>
  <c r="J28" i="129"/>
  <c r="K28" i="129"/>
  <c r="L28" i="129"/>
  <c r="M28" i="129"/>
  <c r="N28" i="129"/>
  <c r="O28" i="129"/>
  <c r="P28" i="129"/>
  <c r="Q28" i="129"/>
  <c r="H29" i="129"/>
  <c r="I29" i="129"/>
  <c r="J29" i="129"/>
  <c r="K29" i="129"/>
  <c r="L29" i="129"/>
  <c r="M29" i="129"/>
  <c r="N29" i="129"/>
  <c r="O29" i="129"/>
  <c r="P29" i="129"/>
  <c r="Q29" i="129"/>
  <c r="H30" i="129"/>
  <c r="I30" i="129"/>
  <c r="J30" i="129"/>
  <c r="K30" i="129"/>
  <c r="L30" i="129"/>
  <c r="M30" i="129"/>
  <c r="N30" i="129"/>
  <c r="O30" i="129"/>
  <c r="P30" i="129"/>
  <c r="Q30" i="129"/>
  <c r="H31" i="129"/>
  <c r="I31" i="129"/>
  <c r="J31" i="129"/>
  <c r="K31" i="129"/>
  <c r="L31" i="129"/>
  <c r="M31" i="129"/>
  <c r="N31" i="129"/>
  <c r="O31" i="129"/>
  <c r="P31" i="129"/>
  <c r="Q31" i="129"/>
  <c r="Q21" i="129"/>
  <c r="I21" i="129"/>
  <c r="J21" i="129"/>
  <c r="K21" i="129"/>
  <c r="L21" i="129"/>
  <c r="M21" i="129"/>
  <c r="N21" i="129"/>
  <c r="O21" i="129"/>
  <c r="P21" i="129"/>
  <c r="H21" i="129"/>
  <c r="A23" i="129"/>
  <c r="B23" i="129"/>
  <c r="C23" i="129"/>
  <c r="D23" i="129"/>
  <c r="A24" i="129"/>
  <c r="B24" i="129"/>
  <c r="C24" i="129"/>
  <c r="D24" i="129"/>
  <c r="A25" i="129"/>
  <c r="B25" i="129"/>
  <c r="C25" i="129"/>
  <c r="D25" i="129"/>
  <c r="A26" i="129"/>
  <c r="B26" i="129"/>
  <c r="C26" i="129"/>
  <c r="D26" i="129"/>
  <c r="A27" i="129"/>
  <c r="B27" i="129"/>
  <c r="C27" i="129"/>
  <c r="D27" i="129"/>
  <c r="A28" i="129"/>
  <c r="B28" i="129"/>
  <c r="C28" i="129"/>
  <c r="D28" i="129"/>
  <c r="A29" i="129"/>
  <c r="B29" i="129"/>
  <c r="C29" i="129"/>
  <c r="D29" i="129"/>
  <c r="A30" i="129"/>
  <c r="B30" i="129"/>
  <c r="C30" i="129"/>
  <c r="D30" i="129"/>
  <c r="A31" i="129"/>
  <c r="B31" i="129"/>
  <c r="C31" i="129"/>
  <c r="D31" i="129"/>
  <c r="B22" i="129"/>
  <c r="C22" i="129"/>
  <c r="D22" i="129"/>
  <c r="A22" i="129"/>
  <c r="L7" i="125"/>
  <c r="I33" i="50"/>
  <c r="J33" i="50"/>
  <c r="K33" i="50"/>
  <c r="L33" i="50"/>
  <c r="M33" i="50"/>
  <c r="N33" i="50"/>
  <c r="O33" i="50"/>
  <c r="P33" i="50"/>
  <c r="Q33" i="50"/>
  <c r="R33" i="50"/>
  <c r="S33" i="50"/>
  <c r="H33" i="50"/>
  <c r="A35" i="50"/>
  <c r="A36" i="50"/>
  <c r="A37" i="50"/>
  <c r="A38" i="50"/>
  <c r="A39" i="50"/>
  <c r="A40" i="50"/>
  <c r="A41" i="50"/>
  <c r="A42" i="50"/>
  <c r="A43" i="50"/>
  <c r="A44" i="50"/>
  <c r="A45" i="50"/>
  <c r="A46" i="50"/>
  <c r="A47" i="50"/>
  <c r="A48" i="50"/>
  <c r="A49" i="50"/>
  <c r="A50" i="50"/>
  <c r="A51" i="50"/>
  <c r="A52" i="50"/>
  <c r="A53" i="50"/>
  <c r="A54" i="50"/>
  <c r="A55" i="50"/>
  <c r="G49" i="50"/>
  <c r="F49" i="50"/>
  <c r="E49" i="50"/>
  <c r="A34" i="50"/>
  <c r="B5" i="102"/>
  <c r="C5" i="102"/>
  <c r="I5" i="102"/>
  <c r="J5" i="102"/>
  <c r="K5" i="102"/>
  <c r="L5" i="102"/>
  <c r="M5" i="102"/>
  <c r="N5" i="102"/>
  <c r="O5" i="102"/>
  <c r="P5" i="102"/>
  <c r="Q5" i="102"/>
  <c r="R5" i="102"/>
  <c r="S5" i="102"/>
  <c r="T5" i="102"/>
  <c r="U5" i="102"/>
  <c r="V5" i="102"/>
  <c r="W5" i="102"/>
  <c r="X5" i="102"/>
  <c r="Y5" i="102"/>
  <c r="Z5" i="102"/>
  <c r="AA5" i="102"/>
  <c r="AB5" i="102"/>
  <c r="AC5" i="102"/>
  <c r="AD5" i="102"/>
  <c r="AE5" i="102"/>
  <c r="AF5" i="102"/>
  <c r="AG5" i="102"/>
  <c r="AH5" i="102"/>
  <c r="H5" i="102"/>
  <c r="AJ6" i="146" l="1"/>
  <c r="AJ7" i="146"/>
  <c r="AJ8" i="146"/>
  <c r="AJ9" i="146"/>
  <c r="AJ10" i="146"/>
  <c r="AJ11" i="146"/>
  <c r="AJ12" i="146"/>
  <c r="AJ13" i="146"/>
  <c r="AJ14" i="146"/>
  <c r="AJ15" i="146"/>
  <c r="AJ16" i="146"/>
  <c r="J18" i="146"/>
  <c r="K18" i="146"/>
  <c r="L18" i="146"/>
  <c r="M18" i="146"/>
  <c r="N18" i="146"/>
  <c r="O18" i="146"/>
  <c r="P18" i="146"/>
  <c r="Q18" i="146"/>
  <c r="R18" i="146"/>
  <c r="S18" i="146"/>
  <c r="T18" i="146"/>
  <c r="U18" i="146"/>
  <c r="V18" i="146"/>
  <c r="W18" i="146"/>
  <c r="X18" i="146"/>
  <c r="Y18" i="146"/>
  <c r="Z18" i="146"/>
  <c r="AA18" i="146"/>
  <c r="AB18" i="146"/>
  <c r="AC18" i="146"/>
  <c r="AD18" i="146"/>
  <c r="AE18" i="146"/>
  <c r="AF18" i="146"/>
  <c r="AG18" i="146"/>
  <c r="AH18" i="146"/>
  <c r="AI18" i="146"/>
  <c r="J19" i="146"/>
  <c r="K19" i="146"/>
  <c r="L19" i="146"/>
  <c r="M19" i="146"/>
  <c r="N19" i="146"/>
  <c r="O19" i="146"/>
  <c r="P19" i="146"/>
  <c r="Q19" i="146"/>
  <c r="R19" i="146"/>
  <c r="S19" i="146"/>
  <c r="T19" i="146"/>
  <c r="U19" i="146"/>
  <c r="V19" i="146"/>
  <c r="W19" i="146"/>
  <c r="X19" i="146"/>
  <c r="Y19" i="146"/>
  <c r="Z19" i="146"/>
  <c r="AA19" i="146"/>
  <c r="AB19" i="146"/>
  <c r="AC19" i="146"/>
  <c r="AD19" i="146"/>
  <c r="AE19" i="146"/>
  <c r="AF19" i="146"/>
  <c r="AG19" i="146"/>
  <c r="AH19" i="146"/>
  <c r="AI19" i="146"/>
  <c r="C6" i="102" l="1"/>
  <c r="B6" i="102" s="1"/>
  <c r="I6" i="102"/>
  <c r="J6" i="102"/>
  <c r="K6" i="102"/>
  <c r="L6" i="102"/>
  <c r="M6" i="102"/>
  <c r="N6" i="102"/>
  <c r="O6" i="102"/>
  <c r="P6" i="102"/>
  <c r="Q6" i="102"/>
  <c r="R6" i="102"/>
  <c r="S6" i="102"/>
  <c r="T6" i="102"/>
  <c r="U6" i="102"/>
  <c r="V6" i="102"/>
  <c r="W6" i="102"/>
  <c r="X6" i="102"/>
  <c r="Y6" i="102"/>
  <c r="Z6" i="102"/>
  <c r="AA6" i="102"/>
  <c r="AB6" i="102"/>
  <c r="AC6" i="102"/>
  <c r="AD6" i="102"/>
  <c r="AE6" i="102"/>
  <c r="AF6" i="102"/>
  <c r="AG6" i="102"/>
  <c r="AH6" i="102"/>
  <c r="H6" i="102"/>
  <c r="D13" i="132" l="1"/>
  <c r="A14" i="132"/>
  <c r="A15" i="132"/>
  <c r="A16" i="132"/>
  <c r="A17" i="132"/>
  <c r="A13" i="132"/>
  <c r="I12" i="132"/>
  <c r="J12" i="132"/>
  <c r="K12" i="132"/>
  <c r="L12" i="132"/>
  <c r="M12" i="132"/>
  <c r="N12" i="132"/>
  <c r="O12" i="132"/>
  <c r="P12" i="132"/>
  <c r="Q12" i="132"/>
  <c r="R12" i="132"/>
  <c r="S12" i="132"/>
  <c r="T12" i="132"/>
  <c r="U12" i="132"/>
  <c r="H12" i="132"/>
  <c r="AI13" i="132"/>
  <c r="AI14" i="132" s="1"/>
  <c r="AH13" i="132"/>
  <c r="AH14" i="132" s="1"/>
  <c r="AG13" i="132"/>
  <c r="AG14" i="132" s="1"/>
  <c r="AH15" i="132" s="1"/>
  <c r="AF13" i="132"/>
  <c r="AF14" i="132" s="1"/>
  <c r="AE13" i="132"/>
  <c r="AE14" i="132" s="1"/>
  <c r="AF15" i="132" s="1"/>
  <c r="AD13" i="132"/>
  <c r="AD14" i="132" s="1"/>
  <c r="AC13" i="132"/>
  <c r="AC14" i="132" s="1"/>
  <c r="AD15" i="132" s="1"/>
  <c r="AB13" i="132"/>
  <c r="AB14" i="132" s="1"/>
  <c r="AA13" i="132"/>
  <c r="AA14" i="132" s="1"/>
  <c r="Z13" i="132"/>
  <c r="Z14" i="132" s="1"/>
  <c r="AA15" i="132" s="1"/>
  <c r="Y13" i="132"/>
  <c r="Y14" i="132" s="1"/>
  <c r="X13" i="132"/>
  <c r="X14" i="132" s="1"/>
  <c r="W13" i="132"/>
  <c r="W14" i="132" s="1"/>
  <c r="X15" i="132" s="1"/>
  <c r="V13" i="132"/>
  <c r="V14" i="132" s="1"/>
  <c r="H30" i="36"/>
  <c r="I30" i="36"/>
  <c r="J30" i="36"/>
  <c r="K30" i="36"/>
  <c r="L30" i="36"/>
  <c r="M30" i="36"/>
  <c r="N30" i="36"/>
  <c r="O30" i="36"/>
  <c r="P30" i="36"/>
  <c r="Q30" i="36"/>
  <c r="R30" i="36"/>
  <c r="S30" i="36"/>
  <c r="T30" i="36"/>
  <c r="J32" i="36"/>
  <c r="K32" i="36"/>
  <c r="M32" i="36"/>
  <c r="N32" i="36"/>
  <c r="O32" i="36"/>
  <c r="P32" i="36"/>
  <c r="Q32" i="36"/>
  <c r="R32" i="36"/>
  <c r="S32" i="36"/>
  <c r="T32" i="36"/>
  <c r="I22" i="36"/>
  <c r="J22" i="36"/>
  <c r="K22" i="36"/>
  <c r="L22" i="36"/>
  <c r="M22" i="36"/>
  <c r="N22" i="36"/>
  <c r="O22" i="36"/>
  <c r="P22" i="36"/>
  <c r="Q22" i="36"/>
  <c r="R22" i="36"/>
  <c r="S22" i="36"/>
  <c r="T22" i="36"/>
  <c r="H22" i="36"/>
  <c r="A24" i="36"/>
  <c r="A25" i="36"/>
  <c r="A26" i="36"/>
  <c r="A27" i="36"/>
  <c r="A28" i="36"/>
  <c r="A29" i="36"/>
  <c r="A30" i="36"/>
  <c r="A31" i="36"/>
  <c r="A32" i="36"/>
  <c r="D32" i="36"/>
  <c r="A33" i="36"/>
  <c r="Z15" i="132" l="1"/>
  <c r="AI15" i="132"/>
  <c r="AB15" i="132"/>
  <c r="Y15" i="132"/>
  <c r="AG15" i="132"/>
  <c r="W15" i="132"/>
  <c r="AE15" i="132"/>
  <c r="AC15" i="132"/>
  <c r="I13" i="116"/>
  <c r="J13" i="116"/>
  <c r="K13" i="116"/>
  <c r="L13" i="116"/>
  <c r="M13" i="116"/>
  <c r="N13" i="116"/>
  <c r="O13" i="116"/>
  <c r="P13" i="116"/>
  <c r="Q13" i="116"/>
  <c r="R13" i="116"/>
  <c r="S13" i="116"/>
  <c r="I14" i="116"/>
  <c r="J14" i="116"/>
  <c r="K14" i="116"/>
  <c r="L14" i="116"/>
  <c r="M14" i="116"/>
  <c r="N14" i="116"/>
  <c r="O14" i="116"/>
  <c r="P14" i="116"/>
  <c r="Q14" i="116"/>
  <c r="R14" i="116"/>
  <c r="S14" i="116"/>
  <c r="I15" i="116"/>
  <c r="J15" i="116"/>
  <c r="AJ15" i="116" s="1"/>
  <c r="K15" i="116"/>
  <c r="L15" i="116"/>
  <c r="M15" i="116"/>
  <c r="N15" i="116"/>
  <c r="O15" i="116"/>
  <c r="P15" i="116"/>
  <c r="Q15" i="116"/>
  <c r="R15" i="116"/>
  <c r="S15" i="116"/>
  <c r="K16" i="116"/>
  <c r="L16" i="116"/>
  <c r="M16" i="116"/>
  <c r="N16" i="116"/>
  <c r="O16" i="116"/>
  <c r="P16" i="116"/>
  <c r="Q16" i="116"/>
  <c r="R16" i="116"/>
  <c r="S16" i="116"/>
  <c r="L17" i="116"/>
  <c r="O17" i="116"/>
  <c r="P17" i="116"/>
  <c r="Q17" i="116"/>
  <c r="R17" i="116"/>
  <c r="S17" i="116"/>
  <c r="H14" i="116"/>
  <c r="H15" i="116"/>
  <c r="H13" i="116"/>
  <c r="A15" i="116"/>
  <c r="B15" i="116"/>
  <c r="C15" i="116"/>
  <c r="D15" i="116"/>
  <c r="A16" i="116"/>
  <c r="B14" i="116"/>
  <c r="C14" i="116"/>
  <c r="D14" i="116"/>
  <c r="E14" i="116"/>
  <c r="F14" i="116"/>
  <c r="G14" i="116"/>
  <c r="A14" i="116"/>
  <c r="AI16" i="116"/>
  <c r="AH16" i="116"/>
  <c r="AG16" i="116"/>
  <c r="AF16" i="116"/>
  <c r="AE16" i="116"/>
  <c r="AF17" i="116" s="1"/>
  <c r="AD16" i="116"/>
  <c r="AC16" i="116"/>
  <c r="AD17" i="116" s="1"/>
  <c r="AB16" i="116"/>
  <c r="AA16" i="116"/>
  <c r="Z16" i="116"/>
  <c r="Y16" i="116"/>
  <c r="X16" i="116"/>
  <c r="W16" i="116"/>
  <c r="V16" i="116"/>
  <c r="U16" i="116"/>
  <c r="V17" i="116" s="1"/>
  <c r="T16" i="116"/>
  <c r="D6" i="100"/>
  <c r="D7" i="100" s="1"/>
  <c r="D15" i="100"/>
  <c r="D16" i="100" s="1"/>
  <c r="AJ14" i="116" l="1"/>
  <c r="AA17" i="116"/>
  <c r="AI17" i="116"/>
  <c r="U17" i="116"/>
  <c r="AC17" i="116"/>
  <c r="W17" i="116"/>
  <c r="X17" i="116"/>
  <c r="AE17" i="116"/>
  <c r="AJ16" i="116"/>
  <c r="Y17" i="116"/>
  <c r="AG17" i="116"/>
  <c r="Z17" i="116"/>
  <c r="AH17" i="116"/>
  <c r="T17" i="116"/>
  <c r="AB17" i="116"/>
  <c r="AJ6" i="113" l="1"/>
  <c r="AJ7" i="113"/>
  <c r="AJ8" i="113"/>
  <c r="AJ9" i="113"/>
  <c r="AJ10" i="113"/>
  <c r="AJ5" i="113"/>
  <c r="AI17" i="146"/>
  <c r="AH17" i="146"/>
  <c r="AG17" i="146"/>
  <c r="AF17" i="146"/>
  <c r="AE17" i="146"/>
  <c r="AD17" i="146"/>
  <c r="AC17" i="146"/>
  <c r="AB17" i="146"/>
  <c r="AA17" i="146"/>
  <c r="Z17" i="146"/>
  <c r="Y17" i="146"/>
  <c r="X17" i="146"/>
  <c r="W17" i="146"/>
  <c r="V17" i="146"/>
  <c r="U17" i="146"/>
  <c r="T17" i="146"/>
  <c r="S17" i="146"/>
  <c r="R17" i="146"/>
  <c r="Q17" i="146"/>
  <c r="P17" i="146"/>
  <c r="O17" i="146"/>
  <c r="N17" i="146"/>
  <c r="M17" i="146"/>
  <c r="L17" i="146"/>
  <c r="K17" i="146"/>
  <c r="J17" i="146"/>
  <c r="I17" i="146"/>
  <c r="H17" i="146"/>
  <c r="C17" i="146"/>
  <c r="B20" i="146" s="1"/>
  <c r="AJ5" i="146"/>
  <c r="Y12" i="145"/>
  <c r="AI11" i="145"/>
  <c r="AH11" i="145"/>
  <c r="AI12" i="145" s="1"/>
  <c r="AG11" i="145"/>
  <c r="AH12" i="145" s="1"/>
  <c r="AF11" i="145"/>
  <c r="AE11" i="145"/>
  <c r="AF12" i="145" s="1"/>
  <c r="AD11" i="145"/>
  <c r="AE12" i="145" s="1"/>
  <c r="AC11" i="145"/>
  <c r="AB11" i="145"/>
  <c r="AC12" i="145" s="1"/>
  <c r="AA11" i="145"/>
  <c r="AB12" i="145" s="1"/>
  <c r="Z11" i="145"/>
  <c r="AA12" i="145" s="1"/>
  <c r="Y11" i="145"/>
  <c r="Z12" i="145" s="1"/>
  <c r="X11" i="145"/>
  <c r="W11" i="145"/>
  <c r="X12" i="145" s="1"/>
  <c r="V11" i="145"/>
  <c r="W12" i="145" s="1"/>
  <c r="U11" i="145"/>
  <c r="T11" i="145"/>
  <c r="U12" i="145" s="1"/>
  <c r="S11" i="145"/>
  <c r="T12" i="145" s="1"/>
  <c r="R11" i="145"/>
  <c r="S12" i="145" s="1"/>
  <c r="H11" i="145"/>
  <c r="AA13" i="145" s="1"/>
  <c r="C11" i="145"/>
  <c r="I10" i="145"/>
  <c r="J10" i="145" s="1"/>
  <c r="K10" i="145" s="1"/>
  <c r="L10" i="145" s="1"/>
  <c r="M10" i="145" s="1"/>
  <c r="N10" i="145" s="1"/>
  <c r="O10" i="145" s="1"/>
  <c r="P10" i="145" s="1"/>
  <c r="Q10" i="145" s="1"/>
  <c r="D10" i="145"/>
  <c r="I9" i="145"/>
  <c r="J9" i="145" s="1"/>
  <c r="D9" i="145"/>
  <c r="J8" i="145"/>
  <c r="K8" i="145" s="1"/>
  <c r="L8" i="145" s="1"/>
  <c r="M8" i="145" s="1"/>
  <c r="N8" i="145" s="1"/>
  <c r="O8" i="145" s="1"/>
  <c r="P8" i="145" s="1"/>
  <c r="Q8" i="145" s="1"/>
  <c r="I8" i="145"/>
  <c r="D8" i="145"/>
  <c r="J7" i="145"/>
  <c r="K7" i="145" s="1"/>
  <c r="I7" i="145"/>
  <c r="D7" i="145"/>
  <c r="I6" i="145"/>
  <c r="J6" i="145" s="1"/>
  <c r="K6" i="145" s="1"/>
  <c r="D6" i="145"/>
  <c r="I5" i="145"/>
  <c r="I11" i="145" s="1"/>
  <c r="D5" i="145"/>
  <c r="L7" i="130"/>
  <c r="T7" i="130"/>
  <c r="AB7" i="130"/>
  <c r="H7" i="130"/>
  <c r="P5" i="130"/>
  <c r="X5" i="130"/>
  <c r="AF5" i="130"/>
  <c r="AJ5" i="144"/>
  <c r="AJ6" i="144"/>
  <c r="AJ7" i="144"/>
  <c r="AJ8" i="144"/>
  <c r="AJ9" i="144"/>
  <c r="AJ10" i="144"/>
  <c r="AJ11" i="144"/>
  <c r="AJ12" i="144"/>
  <c r="AJ13" i="144"/>
  <c r="AJ14" i="144"/>
  <c r="AJ15" i="144"/>
  <c r="AJ16" i="144"/>
  <c r="C17" i="144"/>
  <c r="C7" i="130" s="1"/>
  <c r="H17" i="144"/>
  <c r="I17" i="144"/>
  <c r="I19" i="144" s="1"/>
  <c r="J17" i="144"/>
  <c r="J7" i="130" s="1"/>
  <c r="K17" i="144"/>
  <c r="L18" i="144" s="1"/>
  <c r="L17" i="144"/>
  <c r="M17" i="144"/>
  <c r="M7" i="130" s="1"/>
  <c r="N17" i="144"/>
  <c r="N7" i="130" s="1"/>
  <c r="O17" i="144"/>
  <c r="O18" i="144" s="1"/>
  <c r="P17" i="144"/>
  <c r="P7" i="130" s="1"/>
  <c r="Q17" i="144"/>
  <c r="Q7" i="130" s="1"/>
  <c r="R17" i="144"/>
  <c r="R7" i="130" s="1"/>
  <c r="S17" i="144"/>
  <c r="S7" i="130" s="1"/>
  <c r="T17" i="144"/>
  <c r="U17" i="144"/>
  <c r="U7" i="130" s="1"/>
  <c r="V17" i="144"/>
  <c r="V7" i="130" s="1"/>
  <c r="W17" i="144"/>
  <c r="W18" i="144" s="1"/>
  <c r="X17" i="144"/>
  <c r="X7" i="130" s="1"/>
  <c r="Y17" i="144"/>
  <c r="Y7" i="130" s="1"/>
  <c r="Z17" i="144"/>
  <c r="Z7" i="130" s="1"/>
  <c r="AA17" i="144"/>
  <c r="AB18" i="144" s="1"/>
  <c r="AB17" i="144"/>
  <c r="AC17" i="144"/>
  <c r="AC7" i="130" s="1"/>
  <c r="AD17" i="144"/>
  <c r="AD7" i="130" s="1"/>
  <c r="AE17" i="144"/>
  <c r="AE18" i="144" s="1"/>
  <c r="AF17" i="144"/>
  <c r="AF7" i="130" s="1"/>
  <c r="AG17" i="144"/>
  <c r="AG19" i="144" s="1"/>
  <c r="AH17" i="144"/>
  <c r="AH7" i="130" s="1"/>
  <c r="AI17" i="144"/>
  <c r="AI7" i="130" s="1"/>
  <c r="K18" i="144"/>
  <c r="M18" i="144"/>
  <c r="N18" i="144"/>
  <c r="T18" i="144"/>
  <c r="U18" i="144"/>
  <c r="V18" i="144"/>
  <c r="AA18" i="144"/>
  <c r="AC18" i="144"/>
  <c r="AD18" i="144"/>
  <c r="J19" i="144"/>
  <c r="R19" i="144"/>
  <c r="Z19" i="144"/>
  <c r="AH19" i="144"/>
  <c r="AJ5" i="143"/>
  <c r="AJ6" i="143"/>
  <c r="AJ7" i="143"/>
  <c r="AJ17" i="143" s="1"/>
  <c r="AJ8" i="143"/>
  <c r="AJ9" i="143"/>
  <c r="AJ10" i="143"/>
  <c r="AJ11" i="143"/>
  <c r="AJ12" i="143"/>
  <c r="AJ13" i="143"/>
  <c r="AJ14" i="143"/>
  <c r="AJ15" i="143"/>
  <c r="AJ16" i="143"/>
  <c r="C17" i="143"/>
  <c r="C6" i="130" s="1"/>
  <c r="H17" i="143"/>
  <c r="I18" i="143" s="1"/>
  <c r="I17" i="143"/>
  <c r="I6" i="130" s="1"/>
  <c r="J17" i="143"/>
  <c r="J6" i="130" s="1"/>
  <c r="K17" i="143"/>
  <c r="K6" i="130" s="1"/>
  <c r="L17" i="143"/>
  <c r="L6" i="130" s="1"/>
  <c r="M17" i="143"/>
  <c r="N18" i="143" s="1"/>
  <c r="N17" i="143"/>
  <c r="N6" i="130" s="1"/>
  <c r="O17" i="143"/>
  <c r="O18" i="143" s="1"/>
  <c r="P17" i="143"/>
  <c r="Q18" i="143" s="1"/>
  <c r="Q17" i="143"/>
  <c r="Q6" i="130" s="1"/>
  <c r="R17" i="143"/>
  <c r="R6" i="130" s="1"/>
  <c r="S17" i="143"/>
  <c r="S6" i="130" s="1"/>
  <c r="T17" i="143"/>
  <c r="T6" i="130" s="1"/>
  <c r="U17" i="143"/>
  <c r="U6" i="130" s="1"/>
  <c r="V17" i="143"/>
  <c r="V6" i="130" s="1"/>
  <c r="W17" i="143"/>
  <c r="W18" i="143" s="1"/>
  <c r="X17" i="143"/>
  <c r="Y18" i="143" s="1"/>
  <c r="Y17" i="143"/>
  <c r="Y6" i="130" s="1"/>
  <c r="Z17" i="143"/>
  <c r="Z6" i="130" s="1"/>
  <c r="AA17" i="143"/>
  <c r="AA6" i="130" s="1"/>
  <c r="AB17" i="143"/>
  <c r="AB6" i="130" s="1"/>
  <c r="AC17" i="143"/>
  <c r="AC6" i="130" s="1"/>
  <c r="AD17" i="143"/>
  <c r="AD6" i="130" s="1"/>
  <c r="AE17" i="143"/>
  <c r="AE18" i="143" s="1"/>
  <c r="AF17" i="143"/>
  <c r="AG18" i="143" s="1"/>
  <c r="AG17" i="143"/>
  <c r="AG6" i="130" s="1"/>
  <c r="AH17" i="143"/>
  <c r="AH6" i="130" s="1"/>
  <c r="AI17" i="143"/>
  <c r="AI6" i="130" s="1"/>
  <c r="J18" i="143"/>
  <c r="K18" i="143"/>
  <c r="L18" i="143"/>
  <c r="M18" i="143"/>
  <c r="R18" i="143"/>
  <c r="S18" i="143"/>
  <c r="T18" i="143"/>
  <c r="U18" i="143"/>
  <c r="Z18" i="143"/>
  <c r="AA18" i="143"/>
  <c r="AB18" i="143"/>
  <c r="AH18" i="143"/>
  <c r="AI18" i="143"/>
  <c r="K19" i="143"/>
  <c r="S19" i="143"/>
  <c r="AA19" i="143"/>
  <c r="AI19" i="143"/>
  <c r="B20" i="143"/>
  <c r="B6" i="130" s="1"/>
  <c r="AJ5" i="142"/>
  <c r="AJ6" i="142"/>
  <c r="AJ7" i="142"/>
  <c r="AJ8" i="142"/>
  <c r="AJ9" i="142"/>
  <c r="AJ10" i="142"/>
  <c r="AJ25" i="142" s="1"/>
  <c r="AJ11" i="142"/>
  <c r="AJ12" i="142"/>
  <c r="AJ13" i="142"/>
  <c r="AJ14" i="142"/>
  <c r="AJ15" i="142"/>
  <c r="AJ16" i="142"/>
  <c r="AJ17" i="142"/>
  <c r="AJ18" i="142"/>
  <c r="AJ19" i="142"/>
  <c r="AJ20" i="142"/>
  <c r="AJ21" i="142"/>
  <c r="AJ22" i="142"/>
  <c r="AJ23" i="142"/>
  <c r="AJ24" i="142"/>
  <c r="C25" i="142"/>
  <c r="C5" i="130" s="1"/>
  <c r="H25" i="142"/>
  <c r="I26" i="142" s="1"/>
  <c r="I25" i="142"/>
  <c r="I5" i="130" s="1"/>
  <c r="J25" i="142"/>
  <c r="J5" i="130" s="1"/>
  <c r="K25" i="142"/>
  <c r="K5" i="130" s="1"/>
  <c r="L25" i="142"/>
  <c r="M26" i="142" s="1"/>
  <c r="M25" i="142"/>
  <c r="M5" i="130" s="1"/>
  <c r="N25" i="142"/>
  <c r="N5" i="130" s="1"/>
  <c r="O25" i="142"/>
  <c r="O5" i="130" s="1"/>
  <c r="P25" i="142"/>
  <c r="Q26" i="142" s="1"/>
  <c r="Q25" i="142"/>
  <c r="Q5" i="130" s="1"/>
  <c r="R25" i="142"/>
  <c r="R5" i="130" s="1"/>
  <c r="S25" i="142"/>
  <c r="S5" i="130" s="1"/>
  <c r="T25" i="142"/>
  <c r="U26" i="142" s="1"/>
  <c r="U25" i="142"/>
  <c r="U5" i="130" s="1"/>
  <c r="V25" i="142"/>
  <c r="V5" i="130" s="1"/>
  <c r="W25" i="142"/>
  <c r="W5" i="130" s="1"/>
  <c r="X25" i="142"/>
  <c r="Y26" i="142" s="1"/>
  <c r="Y25" i="142"/>
  <c r="Y5" i="130" s="1"/>
  <c r="Z25" i="142"/>
  <c r="Z5" i="130" s="1"/>
  <c r="AA25" i="142"/>
  <c r="AA5" i="130" s="1"/>
  <c r="AB25" i="142"/>
  <c r="AC26" i="142" s="1"/>
  <c r="AC25" i="142"/>
  <c r="AC5" i="130" s="1"/>
  <c r="AD25" i="142"/>
  <c r="AD5" i="130" s="1"/>
  <c r="AE25" i="142"/>
  <c r="AE5" i="130" s="1"/>
  <c r="AF25" i="142"/>
  <c r="AG26" i="142" s="1"/>
  <c r="AG25" i="142"/>
  <c r="AG5" i="130" s="1"/>
  <c r="AH25" i="142"/>
  <c r="AH5" i="130" s="1"/>
  <c r="AI25" i="142"/>
  <c r="AI5" i="130" s="1"/>
  <c r="J26" i="142"/>
  <c r="K26" i="142"/>
  <c r="N26" i="142"/>
  <c r="O26" i="142"/>
  <c r="R26" i="142"/>
  <c r="S26" i="142"/>
  <c r="V26" i="142"/>
  <c r="W26" i="142"/>
  <c r="X26" i="142"/>
  <c r="Z26" i="142"/>
  <c r="AA26" i="142"/>
  <c r="AD26" i="142"/>
  <c r="AE26" i="142"/>
  <c r="AH26" i="142"/>
  <c r="AI26" i="142"/>
  <c r="M27" i="142"/>
  <c r="S27" i="142"/>
  <c r="X27" i="142"/>
  <c r="AC27" i="142"/>
  <c r="AI27" i="142"/>
  <c r="B28" i="142"/>
  <c r="B5" i="130" s="1"/>
  <c r="AI18" i="144" l="1"/>
  <c r="S18" i="144"/>
  <c r="K19" i="144"/>
  <c r="AA7" i="130"/>
  <c r="K7" i="130"/>
  <c r="AG7" i="130"/>
  <c r="I7" i="130"/>
  <c r="AJ17" i="144"/>
  <c r="AE7" i="130"/>
  <c r="W7" i="130"/>
  <c r="O7" i="130"/>
  <c r="B20" i="144"/>
  <c r="B7" i="130" s="1"/>
  <c r="W6" i="130"/>
  <c r="P6" i="130"/>
  <c r="J19" i="143"/>
  <c r="AE6" i="130"/>
  <c r="O6" i="130"/>
  <c r="AG19" i="143"/>
  <c r="Y19" i="143"/>
  <c r="Q19" i="143"/>
  <c r="I19" i="143"/>
  <c r="V18" i="143"/>
  <c r="AF6" i="130"/>
  <c r="AH19" i="143"/>
  <c r="R19" i="143"/>
  <c r="AE19" i="143"/>
  <c r="W19" i="143"/>
  <c r="O19" i="143"/>
  <c r="H6" i="130"/>
  <c r="X6" i="130"/>
  <c r="X19" i="143"/>
  <c r="M6" i="130"/>
  <c r="AD19" i="143"/>
  <c r="V19" i="143"/>
  <c r="N19" i="143"/>
  <c r="AD18" i="143"/>
  <c r="AF19" i="143"/>
  <c r="P19" i="143"/>
  <c r="AC19" i="143"/>
  <c r="U19" i="143"/>
  <c r="M19" i="143"/>
  <c r="AC18" i="143"/>
  <c r="Z19" i="143"/>
  <c r="AB19" i="143"/>
  <c r="T19" i="143"/>
  <c r="L19" i="143"/>
  <c r="W27" i="142"/>
  <c r="L27" i="142"/>
  <c r="AB26" i="142"/>
  <c r="AG27" i="142"/>
  <c r="AF27" i="142"/>
  <c r="U27" i="142"/>
  <c r="K27" i="142"/>
  <c r="P26" i="142"/>
  <c r="AE27" i="142"/>
  <c r="T27" i="142"/>
  <c r="I27" i="142"/>
  <c r="H5" i="130"/>
  <c r="AB5" i="130"/>
  <c r="T5" i="130"/>
  <c r="L5" i="130"/>
  <c r="AB27" i="142"/>
  <c r="Q27" i="142"/>
  <c r="L26" i="142"/>
  <c r="AA27" i="142"/>
  <c r="P27" i="142"/>
  <c r="AF26" i="142"/>
  <c r="Y27" i="142"/>
  <c r="O27" i="142"/>
  <c r="T26" i="142"/>
  <c r="AJ17" i="146"/>
  <c r="I18" i="146"/>
  <c r="D17" i="146"/>
  <c r="I19" i="146"/>
  <c r="K9" i="145"/>
  <c r="L9" i="145" s="1"/>
  <c r="M9" i="145" s="1"/>
  <c r="N9" i="145" s="1"/>
  <c r="O9" i="145" s="1"/>
  <c r="P9" i="145" s="1"/>
  <c r="Q9" i="145" s="1"/>
  <c r="J5" i="145"/>
  <c r="AG12" i="145"/>
  <c r="T13" i="145"/>
  <c r="U13" i="145"/>
  <c r="V13" i="145"/>
  <c r="V12" i="145"/>
  <c r="AD12" i="145"/>
  <c r="AB13" i="145"/>
  <c r="I12" i="145"/>
  <c r="L7" i="145"/>
  <c r="M7" i="145" s="1"/>
  <c r="N7" i="145" s="1"/>
  <c r="L6" i="145"/>
  <c r="M6" i="145" s="1"/>
  <c r="N6" i="145" s="1"/>
  <c r="O6" i="145" s="1"/>
  <c r="P6" i="145" s="1"/>
  <c r="Q6" i="145" s="1"/>
  <c r="AJ10" i="145"/>
  <c r="W13" i="145"/>
  <c r="AJ8" i="145"/>
  <c r="D11" i="145"/>
  <c r="X13" i="145"/>
  <c r="I13" i="145"/>
  <c r="Y13" i="145"/>
  <c r="R13" i="145"/>
  <c r="Z13" i="145"/>
  <c r="S13" i="145"/>
  <c r="Y19" i="144"/>
  <c r="AF19" i="144"/>
  <c r="X19" i="144"/>
  <c r="P19" i="144"/>
  <c r="D17" i="144"/>
  <c r="D7" i="130" s="1"/>
  <c r="AE19" i="144"/>
  <c r="W19" i="144"/>
  <c r="O19" i="144"/>
  <c r="AH18" i="144"/>
  <c r="Z18" i="144"/>
  <c r="R18" i="144"/>
  <c r="J18" i="144"/>
  <c r="Q19" i="144"/>
  <c r="AD19" i="144"/>
  <c r="V19" i="144"/>
  <c r="N19" i="144"/>
  <c r="AG18" i="144"/>
  <c r="Y18" i="144"/>
  <c r="Q18" i="144"/>
  <c r="I18" i="144"/>
  <c r="AC19" i="144"/>
  <c r="U19" i="144"/>
  <c r="M19" i="144"/>
  <c r="AF18" i="144"/>
  <c r="X18" i="144"/>
  <c r="P18" i="144"/>
  <c r="AB19" i="144"/>
  <c r="T19" i="144"/>
  <c r="L19" i="144"/>
  <c r="AI19" i="144"/>
  <c r="AA19" i="144"/>
  <c r="S19" i="144"/>
  <c r="D17" i="143"/>
  <c r="D6" i="130" s="1"/>
  <c r="AF18" i="143"/>
  <c r="X18" i="143"/>
  <c r="P18" i="143"/>
  <c r="AH27" i="142"/>
  <c r="Z27" i="142"/>
  <c r="R27" i="142"/>
  <c r="J27" i="142"/>
  <c r="D25" i="142"/>
  <c r="D5" i="130" s="1"/>
  <c r="AD27" i="142"/>
  <c r="V27" i="142"/>
  <c r="N27" i="142"/>
  <c r="AJ9" i="145" l="1"/>
  <c r="J11" i="145"/>
  <c r="K5" i="145"/>
  <c r="AJ6" i="145"/>
  <c r="AJ7" i="145"/>
  <c r="D6" i="102"/>
  <c r="AD11" i="102"/>
  <c r="AE11" i="102"/>
  <c r="AF11" i="102"/>
  <c r="AG11" i="102"/>
  <c r="AH11" i="102"/>
  <c r="D5" i="102"/>
  <c r="AJ11" i="134"/>
  <c r="K12" i="145" l="1"/>
  <c r="J12" i="145"/>
  <c r="J13" i="145"/>
  <c r="L5" i="145"/>
  <c r="K11" i="145"/>
  <c r="K13" i="145" s="1"/>
  <c r="X8" i="117"/>
  <c r="Y8" i="117"/>
  <c r="Z8" i="117"/>
  <c r="AA8" i="117"/>
  <c r="AB8" i="117"/>
  <c r="AC8" i="117"/>
  <c r="AD8" i="117"/>
  <c r="AE8" i="117"/>
  <c r="AF8" i="117"/>
  <c r="AG8" i="117"/>
  <c r="AH8" i="117"/>
  <c r="AI8" i="117"/>
  <c r="C8" i="117"/>
  <c r="B8" i="117"/>
  <c r="B9" i="36" s="1"/>
  <c r="B31" i="106" s="1"/>
  <c r="B72" i="106" s="1"/>
  <c r="I7" i="117"/>
  <c r="J7" i="117"/>
  <c r="K7" i="117"/>
  <c r="L7" i="117"/>
  <c r="M7" i="117"/>
  <c r="N7" i="117"/>
  <c r="R7" i="117"/>
  <c r="S7" i="117"/>
  <c r="T7" i="117"/>
  <c r="U7" i="117"/>
  <c r="V7" i="117"/>
  <c r="W7" i="117"/>
  <c r="X7" i="117"/>
  <c r="Y7" i="117"/>
  <c r="Z7" i="117"/>
  <c r="AA7" i="117"/>
  <c r="AB7" i="117"/>
  <c r="AC7" i="117"/>
  <c r="AD7" i="117"/>
  <c r="AE7" i="117"/>
  <c r="AF7" i="117"/>
  <c r="AG7" i="117"/>
  <c r="AH7" i="117"/>
  <c r="AI7" i="117"/>
  <c r="H7" i="117"/>
  <c r="D7" i="117"/>
  <c r="C7" i="117"/>
  <c r="B7" i="117"/>
  <c r="I6" i="117"/>
  <c r="J6" i="117"/>
  <c r="K6" i="117"/>
  <c r="R6" i="117"/>
  <c r="S6" i="117"/>
  <c r="T6" i="117"/>
  <c r="U6" i="117"/>
  <c r="V6" i="117"/>
  <c r="W6" i="117"/>
  <c r="X6" i="117"/>
  <c r="Y6" i="117"/>
  <c r="Z6" i="117"/>
  <c r="AA6" i="117"/>
  <c r="AB6" i="117"/>
  <c r="AC6" i="117"/>
  <c r="AD6" i="117"/>
  <c r="AE6" i="117"/>
  <c r="AF6" i="117"/>
  <c r="AG6" i="117"/>
  <c r="AH6" i="117"/>
  <c r="AI6" i="117"/>
  <c r="H6" i="117"/>
  <c r="D6" i="117"/>
  <c r="C6" i="117"/>
  <c r="B6" i="117"/>
  <c r="B5" i="132"/>
  <c r="B13" i="132" s="1"/>
  <c r="I22" i="132"/>
  <c r="J22" i="132"/>
  <c r="K22" i="132"/>
  <c r="L22" i="132"/>
  <c r="M22" i="132"/>
  <c r="N22" i="132"/>
  <c r="O22" i="132"/>
  <c r="P22" i="132"/>
  <c r="Q22" i="132"/>
  <c r="R22" i="132"/>
  <c r="S22" i="132"/>
  <c r="T22" i="132"/>
  <c r="U22" i="132"/>
  <c r="V22" i="132"/>
  <c r="W22" i="132"/>
  <c r="X22" i="132"/>
  <c r="Y22" i="132"/>
  <c r="Z22" i="132"/>
  <c r="AA22" i="132"/>
  <c r="AB22" i="132"/>
  <c r="AC22" i="132"/>
  <c r="AD22" i="132"/>
  <c r="AE22" i="132"/>
  <c r="AF22" i="132"/>
  <c r="AG22" i="132"/>
  <c r="AH22" i="132"/>
  <c r="AI22" i="132"/>
  <c r="H22" i="132"/>
  <c r="M5" i="145" l="1"/>
  <c r="L11" i="145"/>
  <c r="I13" i="139"/>
  <c r="J13" i="139"/>
  <c r="K13" i="139"/>
  <c r="L13" i="139"/>
  <c r="M13" i="139"/>
  <c r="N13" i="139"/>
  <c r="O13" i="139"/>
  <c r="P13" i="139"/>
  <c r="Q13" i="139"/>
  <c r="R13" i="139"/>
  <c r="S13" i="139"/>
  <c r="T13" i="139"/>
  <c r="U13" i="139"/>
  <c r="H13" i="139"/>
  <c r="A15" i="139"/>
  <c r="A14" i="139"/>
  <c r="A19" i="139"/>
  <c r="A18" i="139"/>
  <c r="A17" i="139"/>
  <c r="A16" i="139"/>
  <c r="G13" i="139"/>
  <c r="F13" i="139"/>
  <c r="E13" i="139"/>
  <c r="B17" i="138"/>
  <c r="AI14" i="138"/>
  <c r="AH14" i="138"/>
  <c r="AG14" i="138"/>
  <c r="AF14" i="138"/>
  <c r="AE14" i="138"/>
  <c r="AF15" i="138" s="1"/>
  <c r="AD14" i="138"/>
  <c r="AE15" i="138" s="1"/>
  <c r="AC14" i="138"/>
  <c r="AB14" i="138"/>
  <c r="H14" i="138"/>
  <c r="AB16" i="138" s="1"/>
  <c r="C14" i="138"/>
  <c r="D14" i="138" s="1"/>
  <c r="I13" i="138"/>
  <c r="J13" i="138" s="1"/>
  <c r="K13" i="138" s="1"/>
  <c r="L13" i="138" s="1"/>
  <c r="M13" i="138" s="1"/>
  <c r="N13" i="138" s="1"/>
  <c r="O13" i="138" s="1"/>
  <c r="P13" i="138" s="1"/>
  <c r="Q13" i="138" s="1"/>
  <c r="R13" i="138" s="1"/>
  <c r="S13" i="138" s="1"/>
  <c r="T13" i="138" s="1"/>
  <c r="U13" i="138" s="1"/>
  <c r="V13" i="138" s="1"/>
  <c r="D13" i="138"/>
  <c r="I12" i="138"/>
  <c r="AJ12" i="138" s="1"/>
  <c r="D12" i="138"/>
  <c r="I11" i="138"/>
  <c r="AJ11" i="138" s="1"/>
  <c r="D11" i="138"/>
  <c r="I10" i="138"/>
  <c r="J10" i="138" s="1"/>
  <c r="D10" i="138"/>
  <c r="I9" i="138"/>
  <c r="D9" i="138"/>
  <c r="I8" i="138"/>
  <c r="D8" i="138"/>
  <c r="I7" i="138"/>
  <c r="J7" i="138" s="1"/>
  <c r="K7" i="138" s="1"/>
  <c r="L7" i="138" s="1"/>
  <c r="M7" i="138" s="1"/>
  <c r="N7" i="138" s="1"/>
  <c r="O7" i="138" s="1"/>
  <c r="P7" i="138" s="1"/>
  <c r="Q7" i="138" s="1"/>
  <c r="R7" i="138" s="1"/>
  <c r="D7" i="138"/>
  <c r="I6" i="138"/>
  <c r="D6" i="138"/>
  <c r="I5" i="138"/>
  <c r="D5" i="138"/>
  <c r="Q23" i="50"/>
  <c r="AD23" i="50"/>
  <c r="AE23" i="50"/>
  <c r="AF23" i="50"/>
  <c r="AF23" i="106" s="1"/>
  <c r="R64" i="106" s="1"/>
  <c r="AG23" i="50"/>
  <c r="AG23" i="106" s="1"/>
  <c r="S64" i="106" s="1"/>
  <c r="AH23" i="50"/>
  <c r="AH23" i="106" s="1"/>
  <c r="T64" i="106" s="1"/>
  <c r="AE19" i="137"/>
  <c r="AF19" i="137"/>
  <c r="AG19" i="137"/>
  <c r="AH19" i="137"/>
  <c r="AI19" i="137"/>
  <c r="AI18" i="137"/>
  <c r="AH18" i="137"/>
  <c r="AG18" i="137"/>
  <c r="AF18" i="137"/>
  <c r="AE18" i="137"/>
  <c r="AD18" i="137"/>
  <c r="AC18" i="137"/>
  <c r="AC11" i="102" s="1"/>
  <c r="AB18" i="137"/>
  <c r="AB11" i="102" s="1"/>
  <c r="AA18" i="137"/>
  <c r="AA11" i="102" s="1"/>
  <c r="Z18" i="137"/>
  <c r="Z11" i="102" s="1"/>
  <c r="Y18" i="137"/>
  <c r="Y11" i="102" s="1"/>
  <c r="X18" i="137"/>
  <c r="X11" i="102" s="1"/>
  <c r="W18" i="137"/>
  <c r="W11" i="102" s="1"/>
  <c r="V18" i="137"/>
  <c r="V11" i="102" s="1"/>
  <c r="U18" i="137"/>
  <c r="U11" i="102" s="1"/>
  <c r="T18" i="137"/>
  <c r="T11" i="102" s="1"/>
  <c r="S18" i="137"/>
  <c r="S11" i="102" s="1"/>
  <c r="R18" i="137"/>
  <c r="R11" i="102" s="1"/>
  <c r="Q18" i="137"/>
  <c r="Q11" i="102" s="1"/>
  <c r="P18" i="137"/>
  <c r="P11" i="102" s="1"/>
  <c r="O18" i="137"/>
  <c r="O11" i="102" s="1"/>
  <c r="C18" i="137"/>
  <c r="C23" i="50" s="1"/>
  <c r="AD23" i="106" l="1"/>
  <c r="P64" i="106" s="1"/>
  <c r="R52" i="50"/>
  <c r="AE23" i="106"/>
  <c r="Q64" i="106" s="1"/>
  <c r="S52" i="50"/>
  <c r="Q23" i="106"/>
  <c r="C64" i="106"/>
  <c r="C52" i="50"/>
  <c r="Y23" i="50"/>
  <c r="X23" i="50"/>
  <c r="W19" i="137"/>
  <c r="W23" i="50"/>
  <c r="V23" i="50"/>
  <c r="AD19" i="137"/>
  <c r="V19" i="137"/>
  <c r="P23" i="50"/>
  <c r="P23" i="106" s="1"/>
  <c r="O23" i="50"/>
  <c r="O23" i="106" s="1"/>
  <c r="AB19" i="137"/>
  <c r="AA19" i="137"/>
  <c r="S19" i="137"/>
  <c r="AC23" i="50"/>
  <c r="U23" i="50"/>
  <c r="U19" i="137"/>
  <c r="Z19" i="137"/>
  <c r="R19" i="137"/>
  <c r="AB23" i="50"/>
  <c r="T23" i="50"/>
  <c r="AC19" i="137"/>
  <c r="T19" i="137"/>
  <c r="Y19" i="137"/>
  <c r="Q19" i="137"/>
  <c r="AA23" i="50"/>
  <c r="S23" i="50"/>
  <c r="S23" i="106" s="1"/>
  <c r="X19" i="137"/>
  <c r="P19" i="137"/>
  <c r="Z23" i="50"/>
  <c r="R23" i="50"/>
  <c r="R23" i="106" s="1"/>
  <c r="B21" i="137"/>
  <c r="C11" i="102"/>
  <c r="I14" i="138"/>
  <c r="M12" i="145"/>
  <c r="L13" i="145"/>
  <c r="L12" i="145"/>
  <c r="M11" i="145"/>
  <c r="N5" i="145"/>
  <c r="AC15" i="138"/>
  <c r="AG15" i="138"/>
  <c r="AH15" i="138"/>
  <c r="AI15" i="138"/>
  <c r="AD15" i="138"/>
  <c r="R14" i="138"/>
  <c r="R16" i="138" s="1"/>
  <c r="S7" i="138"/>
  <c r="J9" i="138"/>
  <c r="K9" i="138" s="1"/>
  <c r="L9" i="138" s="1"/>
  <c r="M9" i="138" s="1"/>
  <c r="N9" i="138" s="1"/>
  <c r="O9" i="138" s="1"/>
  <c r="P9" i="138" s="1"/>
  <c r="Q9" i="138" s="1"/>
  <c r="AJ13" i="138"/>
  <c r="I15" i="138"/>
  <c r="J6" i="138"/>
  <c r="K6" i="138" s="1"/>
  <c r="L6" i="138" s="1"/>
  <c r="M6" i="138" s="1"/>
  <c r="N6" i="138" s="1"/>
  <c r="K10" i="138"/>
  <c r="L10" i="138" s="1"/>
  <c r="M10" i="138" s="1"/>
  <c r="N10" i="138" s="1"/>
  <c r="O10" i="138" s="1"/>
  <c r="P10" i="138" s="1"/>
  <c r="Q10" i="138" s="1"/>
  <c r="I16" i="138"/>
  <c r="J5" i="138"/>
  <c r="J8" i="138"/>
  <c r="K8" i="138" s="1"/>
  <c r="L8" i="138" s="1"/>
  <c r="M8" i="138" s="1"/>
  <c r="N8" i="138" s="1"/>
  <c r="O8" i="138" s="1"/>
  <c r="P8" i="138" s="1"/>
  <c r="Q8" i="138" s="1"/>
  <c r="H18" i="137"/>
  <c r="AJ16" i="137"/>
  <c r="AJ17" i="137"/>
  <c r="AB23" i="106" l="1"/>
  <c r="N64" i="106" s="1"/>
  <c r="P52" i="50"/>
  <c r="X23" i="106"/>
  <c r="J64" i="106" s="1"/>
  <c r="L52" i="50"/>
  <c r="Y23" i="106"/>
  <c r="K64" i="106" s="1"/>
  <c r="M52" i="50"/>
  <c r="AA23" i="106"/>
  <c r="M64" i="106" s="1"/>
  <c r="O52" i="50"/>
  <c r="T23" i="106"/>
  <c r="H52" i="50"/>
  <c r="U23" i="106"/>
  <c r="I52" i="50"/>
  <c r="AC23" i="106"/>
  <c r="O64" i="106" s="1"/>
  <c r="Q52" i="50"/>
  <c r="V23" i="106"/>
  <c r="H64" i="106" s="1"/>
  <c r="J52" i="50"/>
  <c r="Z23" i="106"/>
  <c r="L64" i="106" s="1"/>
  <c r="N52" i="50"/>
  <c r="W23" i="106"/>
  <c r="I64" i="106" s="1"/>
  <c r="K52" i="50"/>
  <c r="H11" i="102"/>
  <c r="V20" i="137"/>
  <c r="AD20" i="137"/>
  <c r="H23" i="50"/>
  <c r="O20" i="137"/>
  <c r="W20" i="137"/>
  <c r="AE20" i="137"/>
  <c r="Z20" i="137"/>
  <c r="S20" i="137"/>
  <c r="P20" i="137"/>
  <c r="X20" i="137"/>
  <c r="AF20" i="137"/>
  <c r="AI20" i="137"/>
  <c r="Q20" i="137"/>
  <c r="Y20" i="137"/>
  <c r="AG20" i="137"/>
  <c r="R20" i="137"/>
  <c r="AC20" i="137"/>
  <c r="AH20" i="137"/>
  <c r="AA20" i="137"/>
  <c r="U20" i="137"/>
  <c r="T20" i="137"/>
  <c r="AB20" i="137"/>
  <c r="B11" i="102"/>
  <c r="B23" i="50"/>
  <c r="N11" i="145"/>
  <c r="N13" i="145" s="1"/>
  <c r="O5" i="145"/>
  <c r="N12" i="145"/>
  <c r="M13" i="145"/>
  <c r="AJ6" i="138"/>
  <c r="S14" i="138"/>
  <c r="S15" i="138" s="1"/>
  <c r="T7" i="138"/>
  <c r="AJ9" i="138"/>
  <c r="J14" i="138"/>
  <c r="K5" i="138"/>
  <c r="AJ10" i="138"/>
  <c r="AJ8" i="138"/>
  <c r="AJ13" i="137"/>
  <c r="AJ8" i="137"/>
  <c r="AJ9" i="137"/>
  <c r="AJ7" i="137"/>
  <c r="AJ6" i="137"/>
  <c r="AJ11" i="137"/>
  <c r="AJ12" i="137"/>
  <c r="AJ10" i="137"/>
  <c r="AJ15" i="137"/>
  <c r="D18" i="137"/>
  <c r="AJ14" i="137"/>
  <c r="J18" i="137"/>
  <c r="J20" i="137" s="1"/>
  <c r="I18" i="137"/>
  <c r="K18" i="137"/>
  <c r="AI16" i="135"/>
  <c r="AH16" i="135"/>
  <c r="AG16" i="135"/>
  <c r="AH17" i="135" s="1"/>
  <c r="AF16" i="135"/>
  <c r="AG17" i="135" s="1"/>
  <c r="AE16" i="135"/>
  <c r="AD16" i="135"/>
  <c r="AC16" i="135"/>
  <c r="AB16" i="135"/>
  <c r="AA16" i="135"/>
  <c r="Z16" i="135"/>
  <c r="Y16" i="135"/>
  <c r="Z17" i="135" s="1"/>
  <c r="X16" i="135"/>
  <c r="Y17" i="135" s="1"/>
  <c r="W16" i="135"/>
  <c r="V16" i="135"/>
  <c r="U16" i="135"/>
  <c r="T16" i="135"/>
  <c r="S16" i="135"/>
  <c r="C16" i="135"/>
  <c r="H15" i="135"/>
  <c r="H16" i="135" s="1"/>
  <c r="AH8" i="135"/>
  <c r="AG8" i="135"/>
  <c r="AI7" i="135"/>
  <c r="AH7" i="135"/>
  <c r="AG7" i="135"/>
  <c r="AF7" i="135"/>
  <c r="AE7" i="135"/>
  <c r="AF8" i="135" s="1"/>
  <c r="AD7" i="135"/>
  <c r="AC7" i="135"/>
  <c r="AB7" i="135"/>
  <c r="AA7" i="135"/>
  <c r="Z7" i="135"/>
  <c r="AA8" i="135" s="1"/>
  <c r="Y7" i="135"/>
  <c r="Z8" i="135" s="1"/>
  <c r="X7" i="135"/>
  <c r="Y8" i="135" s="1"/>
  <c r="W7" i="135"/>
  <c r="X8" i="135" s="1"/>
  <c r="V7" i="135"/>
  <c r="U7" i="135"/>
  <c r="T7" i="135"/>
  <c r="S7" i="135"/>
  <c r="H23" i="106" l="1"/>
  <c r="B64" i="106"/>
  <c r="B52" i="50"/>
  <c r="AA17" i="135"/>
  <c r="AI17" i="135"/>
  <c r="T8" i="135"/>
  <c r="AB8" i="135"/>
  <c r="U17" i="135"/>
  <c r="AC17" i="135"/>
  <c r="C7" i="135"/>
  <c r="V8" i="135"/>
  <c r="AD8" i="135"/>
  <c r="K11" i="102"/>
  <c r="K23" i="50"/>
  <c r="I20" i="137"/>
  <c r="I11" i="102"/>
  <c r="J19" i="137"/>
  <c r="I23" i="50"/>
  <c r="J11" i="102"/>
  <c r="J23" i="50"/>
  <c r="K19" i="137"/>
  <c r="K20" i="137"/>
  <c r="D11" i="102"/>
  <c r="D23" i="50"/>
  <c r="O11" i="145"/>
  <c r="P5" i="145"/>
  <c r="L5" i="138"/>
  <c r="K14" i="138"/>
  <c r="K15" i="138" s="1"/>
  <c r="J16" i="138"/>
  <c r="J15" i="138"/>
  <c r="T14" i="138"/>
  <c r="T15" i="138" s="1"/>
  <c r="U7" i="138"/>
  <c r="S16" i="138"/>
  <c r="I19" i="137"/>
  <c r="L18" i="137"/>
  <c r="AF17" i="135"/>
  <c r="AI8" i="135"/>
  <c r="X17" i="135"/>
  <c r="V17" i="135"/>
  <c r="AD17" i="135"/>
  <c r="T17" i="135"/>
  <c r="AB17" i="135"/>
  <c r="W17" i="135"/>
  <c r="AE17" i="135"/>
  <c r="B10" i="135"/>
  <c r="U8" i="135"/>
  <c r="AC8" i="135"/>
  <c r="I15" i="135"/>
  <c r="I16" i="135" s="1"/>
  <c r="I17" i="135" s="1"/>
  <c r="I6" i="135"/>
  <c r="H7" i="135"/>
  <c r="AI18" i="135"/>
  <c r="AA18" i="135"/>
  <c r="S18" i="135"/>
  <c r="AH18" i="135"/>
  <c r="Z18" i="135"/>
  <c r="AG18" i="135"/>
  <c r="Y18" i="135"/>
  <c r="AF18" i="135"/>
  <c r="X18" i="135"/>
  <c r="D16" i="135"/>
  <c r="V18" i="135"/>
  <c r="AE18" i="135"/>
  <c r="W18" i="135"/>
  <c r="AD18" i="135"/>
  <c r="AC18" i="135"/>
  <c r="U18" i="135"/>
  <c r="AB18" i="135"/>
  <c r="T18" i="135"/>
  <c r="W8" i="135"/>
  <c r="AE8" i="135"/>
  <c r="I23" i="106" l="1"/>
  <c r="K23" i="106"/>
  <c r="J23" i="106"/>
  <c r="D64" i="106"/>
  <c r="D52" i="50"/>
  <c r="L11" i="102"/>
  <c r="L23" i="50"/>
  <c r="L23" i="106" s="1"/>
  <c r="L20" i="137"/>
  <c r="L19" i="137"/>
  <c r="O12" i="145"/>
  <c r="O13" i="145"/>
  <c r="P11" i="145"/>
  <c r="P12" i="145" s="1"/>
  <c r="Q5" i="145"/>
  <c r="V7" i="138"/>
  <c r="U14" i="138"/>
  <c r="U15" i="138" s="1"/>
  <c r="T16" i="138"/>
  <c r="K16" i="138"/>
  <c r="L14" i="138"/>
  <c r="M5" i="138"/>
  <c r="M18" i="137"/>
  <c r="M19" i="137" s="1"/>
  <c r="J15" i="135"/>
  <c r="J16" i="135" s="1"/>
  <c r="I18" i="135"/>
  <c r="AC9" i="135"/>
  <c r="U9" i="135"/>
  <c r="AB9" i="135"/>
  <c r="T9" i="135"/>
  <c r="AI9" i="135"/>
  <c r="AA9" i="135"/>
  <c r="S9" i="135"/>
  <c r="D7" i="135"/>
  <c r="AH9" i="135"/>
  <c r="Z9" i="135"/>
  <c r="AF9" i="135"/>
  <c r="AG9" i="135"/>
  <c r="Y9" i="135"/>
  <c r="X9" i="135"/>
  <c r="AE9" i="135"/>
  <c r="W9" i="135"/>
  <c r="AD9" i="135"/>
  <c r="V9" i="135"/>
  <c r="J6" i="135"/>
  <c r="I7" i="135"/>
  <c r="I9" i="135" s="1"/>
  <c r="M11" i="102" l="1"/>
  <c r="M23" i="50"/>
  <c r="M23" i="106" s="1"/>
  <c r="M20" i="137"/>
  <c r="Q11" i="145"/>
  <c r="AJ5" i="145"/>
  <c r="AJ11" i="145" s="1"/>
  <c r="Q12" i="145"/>
  <c r="P13" i="145"/>
  <c r="L16" i="138"/>
  <c r="L15" i="138"/>
  <c r="U16" i="138"/>
  <c r="M14" i="138"/>
  <c r="N5" i="138"/>
  <c r="W7" i="138"/>
  <c r="V14" i="138"/>
  <c r="V15" i="138" s="1"/>
  <c r="N18" i="137"/>
  <c r="AJ5" i="137"/>
  <c r="AJ18" i="137" s="1"/>
  <c r="I8" i="135"/>
  <c r="K15" i="135"/>
  <c r="L15" i="135" s="1"/>
  <c r="J7" i="135"/>
  <c r="K6" i="135"/>
  <c r="J17" i="135"/>
  <c r="J18" i="135"/>
  <c r="N11" i="102" l="1"/>
  <c r="N23" i="50"/>
  <c r="N23" i="106" s="1"/>
  <c r="O19" i="137"/>
  <c r="N20" i="137"/>
  <c r="N19" i="137"/>
  <c r="R12" i="145"/>
  <c r="Q13" i="145"/>
  <c r="V16" i="138"/>
  <c r="X7" i="138"/>
  <c r="W14" i="138"/>
  <c r="N14" i="138"/>
  <c r="N15" i="138" s="1"/>
  <c r="O5" i="138"/>
  <c r="M16" i="138"/>
  <c r="M15" i="138"/>
  <c r="K16" i="135"/>
  <c r="K17" i="135" s="1"/>
  <c r="J9" i="135"/>
  <c r="K7" i="135"/>
  <c r="L6" i="135"/>
  <c r="J8" i="135"/>
  <c r="M15" i="135"/>
  <c r="L16" i="135"/>
  <c r="W16" i="138" l="1"/>
  <c r="Y7" i="138"/>
  <c r="X14" i="138"/>
  <c r="N16" i="138"/>
  <c r="P5" i="138"/>
  <c r="O14" i="138"/>
  <c r="O15" i="138" s="1"/>
  <c r="W15" i="138"/>
  <c r="K18" i="135"/>
  <c r="L17" i="135"/>
  <c r="K9" i="135"/>
  <c r="N15" i="135"/>
  <c r="M16" i="135"/>
  <c r="L7" i="135"/>
  <c r="M6" i="135"/>
  <c r="L18" i="135"/>
  <c r="K8" i="135"/>
  <c r="O16" i="138" l="1"/>
  <c r="Y14" i="138"/>
  <c r="Y15" i="138" s="1"/>
  <c r="Z7" i="138"/>
  <c r="Q5" i="138"/>
  <c r="Q14" i="138" s="1"/>
  <c r="P14" i="138"/>
  <c r="AJ5" i="138"/>
  <c r="X16" i="138"/>
  <c r="X15" i="138"/>
  <c r="L9" i="135"/>
  <c r="N6" i="135"/>
  <c r="M7" i="135"/>
  <c r="M18" i="135"/>
  <c r="O15" i="135"/>
  <c r="N16" i="135"/>
  <c r="N17" i="135" s="1"/>
  <c r="M17" i="135"/>
  <c r="L8" i="135"/>
  <c r="R15" i="138" l="1"/>
  <c r="Q16" i="138"/>
  <c r="Z14" i="138"/>
  <c r="AA7" i="138"/>
  <c r="Y16" i="138"/>
  <c r="P16" i="138"/>
  <c r="Q15" i="138"/>
  <c r="P15" i="138"/>
  <c r="N18" i="135"/>
  <c r="P15" i="135"/>
  <c r="O16" i="135"/>
  <c r="M9" i="135"/>
  <c r="O6" i="135"/>
  <c r="N7" i="135"/>
  <c r="N8" i="135" s="1"/>
  <c r="M8" i="135"/>
  <c r="Z16" i="138" l="1"/>
  <c r="AA14" i="138"/>
  <c r="AJ7" i="138"/>
  <c r="AJ14" i="138" s="1"/>
  <c r="Z15" i="138"/>
  <c r="O18" i="135"/>
  <c r="P16" i="135"/>
  <c r="Q15" i="135"/>
  <c r="P6" i="135"/>
  <c r="O7" i="135"/>
  <c r="O8" i="135" s="1"/>
  <c r="N9" i="135"/>
  <c r="O17" i="135"/>
  <c r="AB15" i="138" l="1"/>
  <c r="AA16" i="138"/>
  <c r="AA15" i="138"/>
  <c r="O9" i="135"/>
  <c r="Q6" i="135"/>
  <c r="P7" i="135"/>
  <c r="Q16" i="135"/>
  <c r="R15" i="135"/>
  <c r="R16" i="135" s="1"/>
  <c r="P18" i="135"/>
  <c r="P17" i="135"/>
  <c r="AJ15" i="135" l="1"/>
  <c r="AJ16" i="135" s="1"/>
  <c r="S17" i="135"/>
  <c r="R18" i="135"/>
  <c r="R17" i="135"/>
  <c r="Q18" i="135"/>
  <c r="P9" i="135"/>
  <c r="R6" i="135"/>
  <c r="Q7" i="135"/>
  <c r="Q8" i="135" s="1"/>
  <c r="Q17" i="135"/>
  <c r="P8" i="135"/>
  <c r="R7" i="135" l="1"/>
  <c r="AJ6" i="135"/>
  <c r="AJ7" i="135" s="1"/>
  <c r="Q9" i="135"/>
  <c r="S8" i="135" l="1"/>
  <c r="R9" i="135"/>
  <c r="R8" i="135"/>
  <c r="AJ12" i="123" l="1"/>
  <c r="AJ13" i="123"/>
  <c r="AJ20" i="123"/>
  <c r="AJ21" i="123"/>
  <c r="Q6" i="123"/>
  <c r="AJ6" i="123" s="1"/>
  <c r="Q7" i="123"/>
  <c r="AJ7" i="123" s="1"/>
  <c r="Q8" i="123"/>
  <c r="AJ8" i="123" s="1"/>
  <c r="Q9" i="123"/>
  <c r="AJ9" i="123" s="1"/>
  <c r="Q10" i="123"/>
  <c r="AJ10" i="123" s="1"/>
  <c r="Q11" i="123"/>
  <c r="AJ11" i="123" s="1"/>
  <c r="Q12" i="123"/>
  <c r="Q13" i="123"/>
  <c r="Q14" i="123"/>
  <c r="AJ14" i="123" s="1"/>
  <c r="Q15" i="123"/>
  <c r="AJ15" i="123" s="1"/>
  <c r="Q16" i="123"/>
  <c r="AJ16" i="123" s="1"/>
  <c r="Q17" i="123"/>
  <c r="AJ17" i="123" s="1"/>
  <c r="Q18" i="123"/>
  <c r="AJ18" i="123" s="1"/>
  <c r="Q19" i="123"/>
  <c r="AJ19" i="123" s="1"/>
  <c r="Q20" i="123"/>
  <c r="Q21" i="123"/>
  <c r="Q22" i="123"/>
  <c r="AJ22" i="123" s="1"/>
  <c r="Q23" i="123"/>
  <c r="AJ23" i="123" s="1"/>
  <c r="Q5" i="123"/>
  <c r="I15" i="75" l="1"/>
  <c r="J15" i="75"/>
  <c r="K15" i="75"/>
  <c r="L15" i="75"/>
  <c r="M15" i="75"/>
  <c r="N15" i="75"/>
  <c r="O15" i="75"/>
  <c r="P15" i="75"/>
  <c r="Q15" i="75"/>
  <c r="R15" i="75"/>
  <c r="S15" i="75"/>
  <c r="H15" i="75"/>
  <c r="AI23" i="50" l="1"/>
  <c r="AI21" i="134"/>
  <c r="AH21" i="134"/>
  <c r="AH7" i="75" s="1"/>
  <c r="AG21" i="134"/>
  <c r="AG7" i="75" s="1"/>
  <c r="AF21" i="134"/>
  <c r="AE21" i="134"/>
  <c r="AD21" i="134"/>
  <c r="AC21" i="134"/>
  <c r="AC7" i="75" s="1"/>
  <c r="Q17" i="75" s="1"/>
  <c r="AB21" i="134"/>
  <c r="AA21" i="134"/>
  <c r="Z21" i="134"/>
  <c r="Z7" i="75" s="1"/>
  <c r="N17" i="75" s="1"/>
  <c r="Y21" i="134"/>
  <c r="Y7" i="75" s="1"/>
  <c r="M17" i="75" s="1"/>
  <c r="X21" i="134"/>
  <c r="W21" i="134"/>
  <c r="V21" i="134"/>
  <c r="U21" i="134"/>
  <c r="U7" i="75" s="1"/>
  <c r="I17" i="75" s="1"/>
  <c r="T21" i="134"/>
  <c r="S21" i="134"/>
  <c r="R21" i="134"/>
  <c r="R7" i="75" s="1"/>
  <c r="Q21" i="134"/>
  <c r="P21" i="134"/>
  <c r="O21" i="134"/>
  <c r="N21" i="134"/>
  <c r="M21" i="134"/>
  <c r="M7" i="75" s="1"/>
  <c r="L21" i="134"/>
  <c r="K21" i="134"/>
  <c r="K7" i="75" s="1"/>
  <c r="J21" i="134"/>
  <c r="J7" i="75" s="1"/>
  <c r="I21" i="134"/>
  <c r="H21" i="134"/>
  <c r="C21" i="134"/>
  <c r="AJ20" i="134"/>
  <c r="AJ19" i="134"/>
  <c r="AJ18" i="134"/>
  <c r="AJ17" i="134"/>
  <c r="AJ16" i="134"/>
  <c r="AJ15" i="134"/>
  <c r="AJ14" i="134"/>
  <c r="AJ13" i="134"/>
  <c r="AJ12" i="134"/>
  <c r="AJ10" i="134"/>
  <c r="AJ9" i="134"/>
  <c r="AJ8" i="134"/>
  <c r="AJ7" i="134"/>
  <c r="AJ6" i="134"/>
  <c r="AJ5" i="134"/>
  <c r="AF22" i="134" l="1"/>
  <c r="AB22" i="134"/>
  <c r="N22" i="134"/>
  <c r="AD22" i="134"/>
  <c r="Y22" i="134"/>
  <c r="T22" i="134"/>
  <c r="V22" i="134"/>
  <c r="M22" i="134"/>
  <c r="U22" i="134"/>
  <c r="AC22" i="134"/>
  <c r="S22" i="134"/>
  <c r="Z22" i="134"/>
  <c r="D21" i="134"/>
  <c r="D7" i="75" s="1"/>
  <c r="P22" i="134"/>
  <c r="X22" i="134"/>
  <c r="AD7" i="75"/>
  <c r="R17" i="75" s="1"/>
  <c r="AJ21" i="134"/>
  <c r="AI23" i="134"/>
  <c r="Q22" i="134"/>
  <c r="AG22" i="134"/>
  <c r="J22" i="134"/>
  <c r="R22" i="134"/>
  <c r="AH22" i="134"/>
  <c r="V7" i="75"/>
  <c r="J17" i="75" s="1"/>
  <c r="X23" i="134"/>
  <c r="Q7" i="75"/>
  <c r="I7" i="75"/>
  <c r="P7" i="75"/>
  <c r="AA22" i="134"/>
  <c r="AF23" i="134"/>
  <c r="AE7" i="75"/>
  <c r="S17" i="75" s="1"/>
  <c r="W7" i="75"/>
  <c r="K17" i="75" s="1"/>
  <c r="O7" i="75"/>
  <c r="X7" i="75"/>
  <c r="L17" i="75" s="1"/>
  <c r="N7" i="75"/>
  <c r="AE23" i="134"/>
  <c r="C7" i="75"/>
  <c r="O23" i="134"/>
  <c r="AB7" i="75"/>
  <c r="P17" i="75" s="1"/>
  <c r="T7" i="75"/>
  <c r="H17" i="75" s="1"/>
  <c r="L7" i="75"/>
  <c r="AF7" i="75"/>
  <c r="AI22" i="134"/>
  <c r="K22" i="134"/>
  <c r="P23" i="134"/>
  <c r="H7" i="75"/>
  <c r="AA7" i="75"/>
  <c r="O17" i="75" s="1"/>
  <c r="S7" i="75"/>
  <c r="K23" i="134"/>
  <c r="W23" i="134"/>
  <c r="B24" i="134"/>
  <c r="B7" i="75" s="1"/>
  <c r="M23" i="134"/>
  <c r="U23" i="134"/>
  <c r="AC23" i="134"/>
  <c r="O22" i="134"/>
  <c r="W22" i="134"/>
  <c r="AE22" i="134"/>
  <c r="L23" i="134"/>
  <c r="T23" i="134"/>
  <c r="AB23" i="134"/>
  <c r="I22" i="134"/>
  <c r="N23" i="134"/>
  <c r="V23" i="134"/>
  <c r="AD23" i="134"/>
  <c r="L22" i="134"/>
  <c r="I23" i="134"/>
  <c r="Q23" i="134"/>
  <c r="Y23" i="134"/>
  <c r="AG23" i="134"/>
  <c r="J23" i="134"/>
  <c r="R23" i="134"/>
  <c r="Z23" i="134"/>
  <c r="AH23" i="134"/>
  <c r="S23" i="134"/>
  <c r="AA23" i="134"/>
  <c r="AI82" i="133" l="1"/>
  <c r="AH82" i="133"/>
  <c r="AH6" i="75" s="1"/>
  <c r="AG82" i="133"/>
  <c r="AG6" i="75" s="1"/>
  <c r="AF82" i="133"/>
  <c r="AE82" i="133"/>
  <c r="AD82" i="133"/>
  <c r="AC82" i="133"/>
  <c r="AB82" i="133"/>
  <c r="AA82" i="133"/>
  <c r="Z82" i="133"/>
  <c r="Z6" i="75" s="1"/>
  <c r="N16" i="75" s="1"/>
  <c r="Y82" i="133"/>
  <c r="Y6" i="75" s="1"/>
  <c r="M16" i="75" s="1"/>
  <c r="X82" i="133"/>
  <c r="W82" i="133"/>
  <c r="V82" i="133"/>
  <c r="U82" i="133"/>
  <c r="T82" i="133"/>
  <c r="S82" i="133"/>
  <c r="R82" i="133"/>
  <c r="R6" i="75" s="1"/>
  <c r="Q82" i="133"/>
  <c r="Q6" i="75" s="1"/>
  <c r="P82" i="133"/>
  <c r="O82" i="133"/>
  <c r="N82" i="133"/>
  <c r="M82" i="133"/>
  <c r="L82" i="133"/>
  <c r="K82" i="133"/>
  <c r="J82" i="133"/>
  <c r="J6" i="75" s="1"/>
  <c r="I82" i="133"/>
  <c r="I6" i="75" s="1"/>
  <c r="H82" i="133"/>
  <c r="AE84" i="133" s="1"/>
  <c r="C82" i="133"/>
  <c r="AJ81" i="133"/>
  <c r="AJ80" i="133"/>
  <c r="AJ79" i="133"/>
  <c r="AJ78" i="133"/>
  <c r="AJ77" i="133"/>
  <c r="AJ76" i="133"/>
  <c r="AJ75" i="133"/>
  <c r="AJ74" i="133"/>
  <c r="AJ73" i="133"/>
  <c r="AJ72" i="133"/>
  <c r="AJ71" i="133"/>
  <c r="AJ70" i="133"/>
  <c r="AJ69" i="133"/>
  <c r="AJ68" i="133"/>
  <c r="AJ67" i="133"/>
  <c r="AJ66" i="133"/>
  <c r="AJ65" i="133"/>
  <c r="AJ64" i="133"/>
  <c r="AJ63" i="133"/>
  <c r="AJ62" i="133"/>
  <c r="AJ61" i="133"/>
  <c r="AJ60" i="133"/>
  <c r="AJ59" i="133"/>
  <c r="AJ58" i="133"/>
  <c r="AJ57" i="133"/>
  <c r="AJ56" i="133"/>
  <c r="AJ55" i="133"/>
  <c r="AJ54" i="133"/>
  <c r="AJ53" i="133"/>
  <c r="AJ52" i="133"/>
  <c r="AJ51" i="133"/>
  <c r="AJ50" i="133"/>
  <c r="AJ49" i="133"/>
  <c r="AJ48" i="133"/>
  <c r="AJ47" i="133"/>
  <c r="AJ46" i="133"/>
  <c r="AJ45" i="133"/>
  <c r="AJ44" i="133"/>
  <c r="AJ43" i="133"/>
  <c r="AJ42" i="133"/>
  <c r="AJ41" i="133"/>
  <c r="AJ40" i="133"/>
  <c r="AJ39" i="133"/>
  <c r="AJ38" i="133"/>
  <c r="AJ37" i="133"/>
  <c r="AJ36" i="133"/>
  <c r="AJ35" i="133"/>
  <c r="AJ34" i="133"/>
  <c r="AJ33" i="133"/>
  <c r="AJ32" i="133"/>
  <c r="AJ31" i="133"/>
  <c r="AJ30" i="133"/>
  <c r="AJ29" i="133"/>
  <c r="AJ28" i="133"/>
  <c r="AJ27" i="133"/>
  <c r="AJ26" i="133"/>
  <c r="AJ25" i="133"/>
  <c r="AJ24" i="133"/>
  <c r="AJ23" i="133"/>
  <c r="AJ22" i="133"/>
  <c r="AJ21" i="133"/>
  <c r="AJ20" i="133"/>
  <c r="AJ19" i="133"/>
  <c r="AJ18" i="133"/>
  <c r="AJ17" i="133"/>
  <c r="AJ16" i="133"/>
  <c r="AJ15" i="133"/>
  <c r="AJ14" i="133"/>
  <c r="AJ13" i="133"/>
  <c r="AJ12" i="133"/>
  <c r="AJ11" i="133"/>
  <c r="AJ10" i="133"/>
  <c r="AJ9" i="133"/>
  <c r="AJ8" i="133"/>
  <c r="AJ7" i="133"/>
  <c r="AJ6" i="133"/>
  <c r="AJ5" i="133"/>
  <c r="I10" i="102"/>
  <c r="J10" i="102"/>
  <c r="K10" i="102"/>
  <c r="L10" i="102"/>
  <c r="M10" i="102"/>
  <c r="N10" i="102"/>
  <c r="O10" i="102"/>
  <c r="P10" i="102"/>
  <c r="Q10" i="102"/>
  <c r="R10" i="102"/>
  <c r="S10" i="102"/>
  <c r="T10" i="102"/>
  <c r="U10" i="102"/>
  <c r="V10" i="102"/>
  <c r="W10" i="102"/>
  <c r="X10" i="102"/>
  <c r="Y10" i="102"/>
  <c r="Z10" i="102"/>
  <c r="AA10" i="102"/>
  <c r="AB10" i="102"/>
  <c r="AC10" i="102"/>
  <c r="AD10" i="102"/>
  <c r="AE10" i="102"/>
  <c r="AF10" i="102"/>
  <c r="AG10" i="102"/>
  <c r="AH10" i="102"/>
  <c r="H10" i="102"/>
  <c r="D10" i="102"/>
  <c r="C10" i="102"/>
  <c r="B10" i="102"/>
  <c r="AI6" i="102"/>
  <c r="AI11" i="102"/>
  <c r="S8" i="75"/>
  <c r="T8" i="75"/>
  <c r="H18" i="75" s="1"/>
  <c r="U8" i="75"/>
  <c r="I18" i="75" s="1"/>
  <c r="V8" i="75"/>
  <c r="J18" i="75" s="1"/>
  <c r="W8" i="75"/>
  <c r="K18" i="75" s="1"/>
  <c r="X8" i="75"/>
  <c r="L18" i="75" s="1"/>
  <c r="Y8" i="75"/>
  <c r="M18" i="75" s="1"/>
  <c r="Z8" i="75"/>
  <c r="N18" i="75" s="1"/>
  <c r="AA8" i="75"/>
  <c r="O18" i="75" s="1"/>
  <c r="AB8" i="75"/>
  <c r="P18" i="75" s="1"/>
  <c r="AC8" i="75"/>
  <c r="Q18" i="75" s="1"/>
  <c r="AD8" i="75"/>
  <c r="R18" i="75" s="1"/>
  <c r="AE8" i="75"/>
  <c r="S18" i="75" s="1"/>
  <c r="AF8" i="75"/>
  <c r="AG8" i="75"/>
  <c r="AH8" i="75"/>
  <c r="D8" i="75"/>
  <c r="C8" i="75"/>
  <c r="O84" i="133" l="1"/>
  <c r="P84" i="133"/>
  <c r="T84" i="133"/>
  <c r="AJ82" i="133"/>
  <c r="AI83" i="133"/>
  <c r="M83" i="133"/>
  <c r="L6" i="75"/>
  <c r="U83" i="133"/>
  <c r="T6" i="75"/>
  <c r="H16" i="75" s="1"/>
  <c r="AC83" i="133"/>
  <c r="AB6" i="75"/>
  <c r="P16" i="75" s="1"/>
  <c r="J83" i="133"/>
  <c r="W84" i="133"/>
  <c r="V83" i="133"/>
  <c r="U6" i="75"/>
  <c r="I16" i="75" s="1"/>
  <c r="AD83" i="133"/>
  <c r="AC6" i="75"/>
  <c r="Q16" i="75" s="1"/>
  <c r="R83" i="133"/>
  <c r="X84" i="133"/>
  <c r="L83" i="133"/>
  <c r="K6" i="75"/>
  <c r="N83" i="133"/>
  <c r="M6" i="75"/>
  <c r="O83" i="133"/>
  <c r="N6" i="75"/>
  <c r="W83" i="133"/>
  <c r="V6" i="75"/>
  <c r="J16" i="75" s="1"/>
  <c r="AE83" i="133"/>
  <c r="AD6" i="75"/>
  <c r="R16" i="75" s="1"/>
  <c r="Z83" i="133"/>
  <c r="AB84" i="133"/>
  <c r="AB83" i="133"/>
  <c r="AA6" i="75"/>
  <c r="O16" i="75" s="1"/>
  <c r="P83" i="133"/>
  <c r="O6" i="75"/>
  <c r="X83" i="133"/>
  <c r="W6" i="75"/>
  <c r="K16" i="75" s="1"/>
  <c r="AF83" i="133"/>
  <c r="AE6" i="75"/>
  <c r="S16" i="75" s="1"/>
  <c r="AH83" i="133"/>
  <c r="T83" i="133"/>
  <c r="S6" i="75"/>
  <c r="AI84" i="133"/>
  <c r="H6" i="75"/>
  <c r="Q83" i="133"/>
  <c r="P6" i="75"/>
  <c r="Y83" i="133"/>
  <c r="X6" i="75"/>
  <c r="L16" i="75" s="1"/>
  <c r="AG83" i="133"/>
  <c r="AF6" i="75"/>
  <c r="L84" i="133"/>
  <c r="AF84" i="133"/>
  <c r="B85" i="133"/>
  <c r="B6" i="75" s="1"/>
  <c r="C6" i="75"/>
  <c r="AI10" i="102"/>
  <c r="M84" i="133"/>
  <c r="U84" i="133"/>
  <c r="AC84" i="133"/>
  <c r="I83" i="133"/>
  <c r="N84" i="133"/>
  <c r="V84" i="133"/>
  <c r="AD84" i="133"/>
  <c r="D82" i="133"/>
  <c r="D6" i="75" s="1"/>
  <c r="K83" i="133"/>
  <c r="S83" i="133"/>
  <c r="AA83" i="133"/>
  <c r="I84" i="133"/>
  <c r="Q84" i="133"/>
  <c r="Y84" i="133"/>
  <c r="AG84" i="133"/>
  <c r="J84" i="133"/>
  <c r="R84" i="133"/>
  <c r="Z84" i="133"/>
  <c r="AH84" i="133"/>
  <c r="K84" i="133"/>
  <c r="S84" i="133"/>
  <c r="AA84" i="133"/>
  <c r="I22" i="50" l="1"/>
  <c r="J22" i="50"/>
  <c r="K22" i="50"/>
  <c r="L22" i="50"/>
  <c r="M22" i="50"/>
  <c r="N22" i="50"/>
  <c r="O22" i="50"/>
  <c r="P22" i="50"/>
  <c r="Q22" i="50"/>
  <c r="R22" i="50"/>
  <c r="S22" i="50"/>
  <c r="T22" i="50"/>
  <c r="U22" i="50"/>
  <c r="V22" i="50"/>
  <c r="W22" i="50"/>
  <c r="X22" i="50"/>
  <c r="Y22" i="50"/>
  <c r="Z22" i="50"/>
  <c r="AA22" i="50"/>
  <c r="AB22" i="50"/>
  <c r="AC22" i="50"/>
  <c r="AD22" i="50"/>
  <c r="AE22" i="50"/>
  <c r="AF22" i="50"/>
  <c r="R63" i="106" s="1"/>
  <c r="AG22" i="50"/>
  <c r="S63" i="106" s="1"/>
  <c r="AH22" i="50"/>
  <c r="T63" i="106" s="1"/>
  <c r="H22" i="50"/>
  <c r="C22" i="50"/>
  <c r="J63" i="106" l="1"/>
  <c r="L51" i="50"/>
  <c r="Q63" i="106"/>
  <c r="S51" i="50"/>
  <c r="I63" i="106"/>
  <c r="K51" i="50"/>
  <c r="P63" i="106"/>
  <c r="R51" i="50"/>
  <c r="H63" i="106"/>
  <c r="J51" i="50"/>
  <c r="O63" i="106"/>
  <c r="Q51" i="50"/>
  <c r="I51" i="50"/>
  <c r="H51" i="50"/>
  <c r="M63" i="106"/>
  <c r="O51" i="50"/>
  <c r="C63" i="106"/>
  <c r="C51" i="50"/>
  <c r="N63" i="106"/>
  <c r="P51" i="50"/>
  <c r="L63" i="106"/>
  <c r="N51" i="50"/>
  <c r="K63" i="106"/>
  <c r="M51" i="50"/>
  <c r="D22" i="50"/>
  <c r="S16" i="100"/>
  <c r="T16" i="100"/>
  <c r="U16" i="100"/>
  <c r="U17" i="100" s="1"/>
  <c r="V16" i="100"/>
  <c r="W16" i="100"/>
  <c r="W17" i="100" s="1"/>
  <c r="X16" i="100"/>
  <c r="Y16" i="100"/>
  <c r="Y17" i="100" s="1"/>
  <c r="Z16" i="100"/>
  <c r="AA16" i="100"/>
  <c r="AB17" i="100" s="1"/>
  <c r="AB16" i="100"/>
  <c r="AC16" i="100"/>
  <c r="AD17" i="100" s="1"/>
  <c r="AD16" i="100"/>
  <c r="AE16" i="100"/>
  <c r="AF17" i="100" s="1"/>
  <c r="AF16" i="100"/>
  <c r="AG16" i="100"/>
  <c r="AG17" i="100" s="1"/>
  <c r="AH16" i="100"/>
  <c r="T17" i="100"/>
  <c r="X17" i="100"/>
  <c r="AA17" i="100"/>
  <c r="AC17" i="100"/>
  <c r="AJ27" i="53"/>
  <c r="AJ25" i="53"/>
  <c r="AJ24" i="53"/>
  <c r="AJ23" i="53"/>
  <c r="AJ22" i="53"/>
  <c r="AJ33" i="53"/>
  <c r="AJ21" i="53"/>
  <c r="AJ20" i="53"/>
  <c r="AJ19" i="53"/>
  <c r="AJ18" i="53"/>
  <c r="AJ17" i="53"/>
  <c r="AJ16" i="53"/>
  <c r="AJ15" i="53"/>
  <c r="AJ14" i="53"/>
  <c r="AJ13" i="53"/>
  <c r="AJ12" i="53"/>
  <c r="AJ11" i="53"/>
  <c r="AJ10" i="53"/>
  <c r="AJ9" i="53"/>
  <c r="AJ8" i="53"/>
  <c r="AJ7" i="53"/>
  <c r="AJ6" i="53"/>
  <c r="D63" i="106" l="1"/>
  <c r="D51" i="50"/>
  <c r="V17" i="100"/>
  <c r="AE17" i="100"/>
  <c r="AH17" i="100"/>
  <c r="Z17" i="100"/>
  <c r="AE23" i="132" l="1"/>
  <c r="AE5" i="132"/>
  <c r="K23" i="132"/>
  <c r="K5" i="132"/>
  <c r="K6" i="132" s="1"/>
  <c r="K15" i="36" s="1"/>
  <c r="K37" i="106" s="1"/>
  <c r="AC23" i="132"/>
  <c r="AC5" i="132"/>
  <c r="AA23" i="132"/>
  <c r="AA5" i="132"/>
  <c r="T23" i="132"/>
  <c r="T5" i="132"/>
  <c r="T6" i="132" s="1"/>
  <c r="T15" i="36" s="1"/>
  <c r="AF23" i="132"/>
  <c r="AF5" i="132"/>
  <c r="X23" i="132"/>
  <c r="Y24" i="132" s="1"/>
  <c r="X5" i="132"/>
  <c r="AG23" i="132"/>
  <c r="AG5" i="132"/>
  <c r="P23" i="132"/>
  <c r="P5" i="132"/>
  <c r="P6" i="132" s="1"/>
  <c r="P15" i="36" s="1"/>
  <c r="P37" i="106" s="1"/>
  <c r="Y23" i="132"/>
  <c r="Y5" i="132"/>
  <c r="AH23" i="132"/>
  <c r="AH5" i="132"/>
  <c r="Q23" i="132"/>
  <c r="Q5" i="132"/>
  <c r="Q6" i="132" s="1"/>
  <c r="W23" i="132"/>
  <c r="W5" i="132"/>
  <c r="N23" i="132"/>
  <c r="N5" i="132"/>
  <c r="N6" i="132" s="1"/>
  <c r="N15" i="36" s="1"/>
  <c r="N37" i="106" s="1"/>
  <c r="I23" i="132"/>
  <c r="I5" i="132"/>
  <c r="I6" i="132" s="1"/>
  <c r="I15" i="36" s="1"/>
  <c r="I37" i="106" s="1"/>
  <c r="M23" i="132"/>
  <c r="N24" i="132" s="1"/>
  <c r="M5" i="132"/>
  <c r="M6" i="132" s="1"/>
  <c r="L23" i="132"/>
  <c r="L5" i="132"/>
  <c r="L6" i="132" s="1"/>
  <c r="L15" i="36" s="1"/>
  <c r="L37" i="106" s="1"/>
  <c r="W6" i="132" l="1"/>
  <c r="I13" i="132"/>
  <c r="E33" i="36"/>
  <c r="T37" i="106"/>
  <c r="AE6" i="132"/>
  <c r="Q13" i="132"/>
  <c r="AG6" i="132"/>
  <c r="S14" i="132" s="1"/>
  <c r="S13" i="132"/>
  <c r="AA6" i="132"/>
  <c r="M13" i="132"/>
  <c r="AH6" i="132"/>
  <c r="T13" i="132"/>
  <c r="X6" i="132"/>
  <c r="J14" i="132" s="1"/>
  <c r="J13" i="132"/>
  <c r="AC6" i="132"/>
  <c r="O13" i="132"/>
  <c r="Y6" i="132"/>
  <c r="K13" i="132"/>
  <c r="AF6" i="132"/>
  <c r="R13" i="132"/>
  <c r="AH24" i="132"/>
  <c r="Q24" i="132"/>
  <c r="L24" i="132"/>
  <c r="Q7" i="132"/>
  <c r="Q15" i="36"/>
  <c r="Q37" i="106" s="1"/>
  <c r="N7" i="132"/>
  <c r="M15" i="36"/>
  <c r="M37" i="106" s="1"/>
  <c r="X24" i="132"/>
  <c r="J23" i="132"/>
  <c r="K24" i="132" s="1"/>
  <c r="J5" i="132"/>
  <c r="J6" i="132" s="1"/>
  <c r="J15" i="36" s="1"/>
  <c r="J37" i="106" s="1"/>
  <c r="AB23" i="132"/>
  <c r="AC24" i="132" s="1"/>
  <c r="AB5" i="132"/>
  <c r="O23" i="132"/>
  <c r="O24" i="132" s="1"/>
  <c r="O5" i="132"/>
  <c r="O6" i="132" s="1"/>
  <c r="AD23" i="132"/>
  <c r="AE24" i="132" s="1"/>
  <c r="AD5" i="132"/>
  <c r="R23" i="132"/>
  <c r="R24" i="132" s="1"/>
  <c r="R5" i="132"/>
  <c r="R6" i="132" s="1"/>
  <c r="AI23" i="132"/>
  <c r="AI24" i="132" s="1"/>
  <c r="AI5" i="132"/>
  <c r="L7" i="132"/>
  <c r="AG24" i="132"/>
  <c r="Z23" i="132"/>
  <c r="AA24" i="132" s="1"/>
  <c r="Z5" i="132"/>
  <c r="C5" i="48"/>
  <c r="V23" i="132"/>
  <c r="W24" i="132" s="1"/>
  <c r="V5" i="132"/>
  <c r="S23" i="132"/>
  <c r="T24" i="132" s="1"/>
  <c r="S5" i="132"/>
  <c r="S6" i="132" s="1"/>
  <c r="M7" i="132"/>
  <c r="U23" i="132"/>
  <c r="U24" i="132" s="1"/>
  <c r="U5" i="132"/>
  <c r="U6" i="132" s="1"/>
  <c r="M24" i="132"/>
  <c r="AF24" i="132"/>
  <c r="H23" i="132"/>
  <c r="AJ22" i="132"/>
  <c r="AJ23" i="132" s="1"/>
  <c r="X7" i="132" l="1"/>
  <c r="J15" i="132" s="1"/>
  <c r="AH7" i="132"/>
  <c r="T15" i="132" s="1"/>
  <c r="AG15" i="36"/>
  <c r="T33" i="36" s="1"/>
  <c r="AG7" i="132"/>
  <c r="S15" i="132" s="1"/>
  <c r="Z6" i="132"/>
  <c r="L14" i="132" s="1"/>
  <c r="L13" i="132"/>
  <c r="Y15" i="36"/>
  <c r="K14" i="132"/>
  <c r="W15" i="36"/>
  <c r="I14" i="132"/>
  <c r="X15" i="36"/>
  <c r="AC15" i="36"/>
  <c r="O14" i="132"/>
  <c r="AA15" i="36"/>
  <c r="M14" i="132"/>
  <c r="AD6" i="132"/>
  <c r="P14" i="132" s="1"/>
  <c r="P13" i="132"/>
  <c r="V6" i="132"/>
  <c r="H14" i="132" s="1"/>
  <c r="H13" i="132"/>
  <c r="Y7" i="132"/>
  <c r="K15" i="132" s="1"/>
  <c r="AG37" i="106"/>
  <c r="S78" i="106" s="1"/>
  <c r="AE15" i="36"/>
  <c r="Q14" i="132"/>
  <c r="AI6" i="132"/>
  <c r="U14" i="132" s="1"/>
  <c r="V15" i="132" s="1"/>
  <c r="U13" i="132"/>
  <c r="AB6" i="132"/>
  <c r="N14" i="132" s="1"/>
  <c r="N13" i="132"/>
  <c r="AF7" i="132"/>
  <c r="R15" i="132" s="1"/>
  <c r="AF15" i="36"/>
  <c r="R14" i="132"/>
  <c r="AH15" i="36"/>
  <c r="AH37" i="106" s="1"/>
  <c r="T78" i="106" s="1"/>
  <c r="T14" i="132"/>
  <c r="J24" i="132"/>
  <c r="P24" i="132"/>
  <c r="P7" i="132"/>
  <c r="O15" i="36"/>
  <c r="O37" i="106" s="1"/>
  <c r="U15" i="36"/>
  <c r="U37" i="106" s="1"/>
  <c r="R7" i="132"/>
  <c r="R15" i="36"/>
  <c r="R37" i="106" s="1"/>
  <c r="V15" i="36"/>
  <c r="AD24" i="132"/>
  <c r="AB24" i="132"/>
  <c r="V24" i="132"/>
  <c r="T7" i="132"/>
  <c r="S15" i="36"/>
  <c r="S37" i="106" s="1"/>
  <c r="D5" i="48"/>
  <c r="H15" i="36"/>
  <c r="H37" i="106" s="1"/>
  <c r="O7" i="132"/>
  <c r="S24" i="132"/>
  <c r="Z24" i="132"/>
  <c r="J7" i="132"/>
  <c r="K7" i="132"/>
  <c r="AJ5" i="132"/>
  <c r="AJ6" i="132" s="1"/>
  <c r="U7" i="132"/>
  <c r="C23" i="132"/>
  <c r="D23" i="132" s="1"/>
  <c r="C13" i="132"/>
  <c r="C14" i="132" s="1"/>
  <c r="AB7" i="132"/>
  <c r="N15" i="132" s="1"/>
  <c r="T25" i="132"/>
  <c r="AE25" i="132"/>
  <c r="Z25" i="132"/>
  <c r="AB25" i="132"/>
  <c r="V25" i="132"/>
  <c r="AH25" i="132"/>
  <c r="AG25" i="132"/>
  <c r="U25" i="132"/>
  <c r="Y25" i="132"/>
  <c r="X25" i="132"/>
  <c r="AI25" i="132"/>
  <c r="AC25" i="132"/>
  <c r="AF25" i="132"/>
  <c r="AA25" i="132"/>
  <c r="W25" i="132"/>
  <c r="S25" i="132"/>
  <c r="AD25" i="132"/>
  <c r="I24" i="132"/>
  <c r="J25" i="132"/>
  <c r="K25" i="132"/>
  <c r="L25" i="132"/>
  <c r="M25" i="132"/>
  <c r="N25" i="132"/>
  <c r="O25" i="132"/>
  <c r="P25" i="132"/>
  <c r="Q25" i="132"/>
  <c r="R25" i="132"/>
  <c r="I25" i="132"/>
  <c r="S7" i="132"/>
  <c r="V7" i="132" l="1"/>
  <c r="H15" i="132" s="1"/>
  <c r="AD7" i="132"/>
  <c r="P15" i="132" s="1"/>
  <c r="W7" i="132"/>
  <c r="I15" i="132" s="1"/>
  <c r="AC7" i="132"/>
  <c r="O15" i="132" s="1"/>
  <c r="AI7" i="132"/>
  <c r="U15" i="132" s="1"/>
  <c r="AD15" i="36"/>
  <c r="I33" i="36"/>
  <c r="V37" i="106"/>
  <c r="H78" i="106" s="1"/>
  <c r="Z7" i="132"/>
  <c r="L15" i="132" s="1"/>
  <c r="P33" i="36"/>
  <c r="AC37" i="106"/>
  <c r="O78" i="106" s="1"/>
  <c r="Z15" i="36"/>
  <c r="AJ13" i="132"/>
  <c r="AJ14" i="132" s="1"/>
  <c r="K33" i="36"/>
  <c r="X37" i="106"/>
  <c r="J78" i="106" s="1"/>
  <c r="S33" i="36"/>
  <c r="AF37" i="106"/>
  <c r="R78" i="106" s="1"/>
  <c r="N33" i="36"/>
  <c r="AA37" i="106"/>
  <c r="M78" i="106" s="1"/>
  <c r="AA7" i="132"/>
  <c r="M15" i="132" s="1"/>
  <c r="Z16" i="132"/>
  <c r="AD16" i="132"/>
  <c r="AH16" i="132"/>
  <c r="AG16" i="132"/>
  <c r="V16" i="132"/>
  <c r="Y16" i="132"/>
  <c r="AF16" i="132"/>
  <c r="AE16" i="132"/>
  <c r="W16" i="132"/>
  <c r="AC16" i="132"/>
  <c r="AI16" i="132"/>
  <c r="AA16" i="132"/>
  <c r="AB16" i="132"/>
  <c r="X16" i="132"/>
  <c r="D14" i="132"/>
  <c r="J33" i="36"/>
  <c r="W37" i="106"/>
  <c r="I78" i="106" s="1"/>
  <c r="Q33" i="36"/>
  <c r="AD37" i="106"/>
  <c r="P78" i="106" s="1"/>
  <c r="AE7" i="132"/>
  <c r="Q15" i="132" s="1"/>
  <c r="AB15" i="36"/>
  <c r="AI15" i="36"/>
  <c r="AI37" i="106" s="1"/>
  <c r="U78" i="106" s="1"/>
  <c r="R33" i="36"/>
  <c r="AE37" i="106"/>
  <c r="Q78" i="106" s="1"/>
  <c r="L33" i="36"/>
  <c r="Y37" i="106"/>
  <c r="K78" i="106" s="1"/>
  <c r="F33" i="36"/>
  <c r="H33" i="36"/>
  <c r="G33" i="36"/>
  <c r="R8" i="132"/>
  <c r="C6" i="132"/>
  <c r="C15" i="36" s="1"/>
  <c r="AB8" i="132"/>
  <c r="N16" i="132" s="1"/>
  <c r="AG8" i="132"/>
  <c r="S16" i="132" s="1"/>
  <c r="AE8" i="132"/>
  <c r="Q16" i="132" s="1"/>
  <c r="T8" i="132"/>
  <c r="W8" i="132"/>
  <c r="I16" i="132" s="1"/>
  <c r="AI8" i="132"/>
  <c r="U16" i="132" s="1"/>
  <c r="AF8" i="132"/>
  <c r="R16" i="132" s="1"/>
  <c r="Y8" i="132"/>
  <c r="K16" i="132" s="1"/>
  <c r="V8" i="132"/>
  <c r="H16" i="132" s="1"/>
  <c r="X8" i="132"/>
  <c r="J16" i="132" s="1"/>
  <c r="AD8" i="132"/>
  <c r="P16" i="132" s="1"/>
  <c r="AA8" i="132"/>
  <c r="M16" i="132" s="1"/>
  <c r="S8" i="132"/>
  <c r="Z8" i="132"/>
  <c r="L16" i="132" s="1"/>
  <c r="AC8" i="132"/>
  <c r="O16" i="132" s="1"/>
  <c r="AH8" i="132"/>
  <c r="T16" i="132" s="1"/>
  <c r="U8" i="132"/>
  <c r="I8" i="132"/>
  <c r="I7" i="132"/>
  <c r="J8" i="132"/>
  <c r="L8" i="132"/>
  <c r="M8" i="132"/>
  <c r="N8" i="132"/>
  <c r="O8" i="132"/>
  <c r="P8" i="132"/>
  <c r="K8" i="132"/>
  <c r="Q8" i="132"/>
  <c r="M33" i="36" l="1"/>
  <c r="Z37" i="106"/>
  <c r="L78" i="106" s="1"/>
  <c r="C33" i="36"/>
  <c r="C37" i="106"/>
  <c r="C78" i="106" s="1"/>
  <c r="O33" i="36"/>
  <c r="AB37" i="106"/>
  <c r="N78" i="106" s="1"/>
  <c r="D6" i="132"/>
  <c r="D15" i="36" s="1"/>
  <c r="B9" i="132"/>
  <c r="B15" i="36" l="1"/>
  <c r="B17" i="132"/>
  <c r="D33" i="36"/>
  <c r="D37" i="106"/>
  <c r="D78" i="106" s="1"/>
  <c r="I12" i="50"/>
  <c r="J12" i="50"/>
  <c r="K12" i="50"/>
  <c r="L12" i="50"/>
  <c r="L12" i="106" s="1"/>
  <c r="M12" i="50"/>
  <c r="M12" i="106" s="1"/>
  <c r="N12" i="50"/>
  <c r="N12" i="106" s="1"/>
  <c r="O12" i="50"/>
  <c r="O12" i="106" s="1"/>
  <c r="P12" i="50"/>
  <c r="P12" i="106" s="1"/>
  <c r="Q12" i="50"/>
  <c r="R12" i="50"/>
  <c r="R12" i="106" s="1"/>
  <c r="S12" i="50"/>
  <c r="S12" i="106" s="1"/>
  <c r="T12" i="50"/>
  <c r="T12" i="106" s="1"/>
  <c r="U12" i="50"/>
  <c r="U12" i="106" s="1"/>
  <c r="V12" i="50"/>
  <c r="V12" i="106" s="1"/>
  <c r="W12" i="50"/>
  <c r="W12" i="106" s="1"/>
  <c r="X12" i="50"/>
  <c r="X12" i="106" s="1"/>
  <c r="Y12" i="50"/>
  <c r="Y12" i="106" s="1"/>
  <c r="Z12" i="50"/>
  <c r="Z12" i="106" s="1"/>
  <c r="AA12" i="50"/>
  <c r="AA12" i="106" s="1"/>
  <c r="AB12" i="50"/>
  <c r="AB12" i="106" s="1"/>
  <c r="AC12" i="50"/>
  <c r="AC12" i="106" s="1"/>
  <c r="AD12" i="50"/>
  <c r="AD12" i="106" s="1"/>
  <c r="AE12" i="50"/>
  <c r="AE12" i="106" s="1"/>
  <c r="AF12" i="50"/>
  <c r="AG12" i="50"/>
  <c r="AH12" i="50"/>
  <c r="I13" i="50"/>
  <c r="J13" i="50"/>
  <c r="K13" i="50"/>
  <c r="L13" i="50"/>
  <c r="L13" i="106" s="1"/>
  <c r="M13" i="50"/>
  <c r="M13" i="106" s="1"/>
  <c r="N13" i="50"/>
  <c r="N13" i="106" s="1"/>
  <c r="O13" i="50"/>
  <c r="O13" i="106" s="1"/>
  <c r="P13" i="50"/>
  <c r="P13" i="106" s="1"/>
  <c r="Q13" i="50"/>
  <c r="R13" i="50"/>
  <c r="R13" i="106" s="1"/>
  <c r="S13" i="50"/>
  <c r="S13" i="106" s="1"/>
  <c r="T13" i="50"/>
  <c r="T13" i="106" s="1"/>
  <c r="U13" i="50"/>
  <c r="U13" i="106" s="1"/>
  <c r="V13" i="50"/>
  <c r="V13" i="106" s="1"/>
  <c r="W13" i="50"/>
  <c r="W13" i="106" s="1"/>
  <c r="X13" i="50"/>
  <c r="X13" i="106" s="1"/>
  <c r="Y13" i="50"/>
  <c r="Y13" i="106" s="1"/>
  <c r="Z13" i="50"/>
  <c r="Z13" i="106" s="1"/>
  <c r="AA13" i="50"/>
  <c r="AA13" i="106" s="1"/>
  <c r="AB13" i="50"/>
  <c r="AB13" i="106" s="1"/>
  <c r="AC13" i="50"/>
  <c r="AC13" i="106" s="1"/>
  <c r="AD13" i="50"/>
  <c r="AD13" i="106" s="1"/>
  <c r="AE13" i="50"/>
  <c r="AE13" i="106" s="1"/>
  <c r="AF13" i="50"/>
  <c r="AG13" i="50"/>
  <c r="AH13" i="50"/>
  <c r="H13" i="50"/>
  <c r="H12" i="50"/>
  <c r="B13" i="50"/>
  <c r="C13" i="50"/>
  <c r="C12" i="50"/>
  <c r="B12" i="50"/>
  <c r="I10" i="50"/>
  <c r="J10" i="50"/>
  <c r="K10" i="50"/>
  <c r="L10" i="50"/>
  <c r="L10" i="106" s="1"/>
  <c r="M10" i="50"/>
  <c r="M10" i="106" s="1"/>
  <c r="N10" i="50"/>
  <c r="N10" i="106" s="1"/>
  <c r="O10" i="50"/>
  <c r="O10" i="106" s="1"/>
  <c r="P10" i="50"/>
  <c r="P10" i="106" s="1"/>
  <c r="Q10" i="50"/>
  <c r="R10" i="50"/>
  <c r="R10" i="106" s="1"/>
  <c r="S10" i="50"/>
  <c r="S10" i="106" s="1"/>
  <c r="T10" i="50"/>
  <c r="T10" i="106" s="1"/>
  <c r="U10" i="50"/>
  <c r="U10" i="106" s="1"/>
  <c r="V10" i="50"/>
  <c r="V10" i="106" s="1"/>
  <c r="W10" i="50"/>
  <c r="W10" i="106" s="1"/>
  <c r="X10" i="50"/>
  <c r="X10" i="106" s="1"/>
  <c r="Y10" i="50"/>
  <c r="Y10" i="106" s="1"/>
  <c r="Z10" i="50"/>
  <c r="Z10" i="106" s="1"/>
  <c r="AA10" i="50"/>
  <c r="AA10" i="106" s="1"/>
  <c r="AB10" i="50"/>
  <c r="AB10" i="106" s="1"/>
  <c r="AC10" i="50"/>
  <c r="AC10" i="106" s="1"/>
  <c r="AD10" i="50"/>
  <c r="AD10" i="106" s="1"/>
  <c r="AE10" i="50"/>
  <c r="AE10" i="106" s="1"/>
  <c r="AF10" i="50"/>
  <c r="AG10" i="50"/>
  <c r="AH10" i="50"/>
  <c r="H10" i="50"/>
  <c r="C10" i="50"/>
  <c r="B10" i="50"/>
  <c r="AB8" i="130"/>
  <c r="T8" i="130"/>
  <c r="L8" i="130"/>
  <c r="AJ7" i="130"/>
  <c r="AJ6" i="130"/>
  <c r="AI8" i="130"/>
  <c r="AH8" i="130"/>
  <c r="AG8" i="130"/>
  <c r="AF8" i="130"/>
  <c r="AE8" i="130"/>
  <c r="AD8" i="130"/>
  <c r="AC8" i="130"/>
  <c r="AA8" i="130"/>
  <c r="Z8" i="130"/>
  <c r="Y8" i="130"/>
  <c r="X8" i="130"/>
  <c r="W8" i="130"/>
  <c r="V8" i="130"/>
  <c r="U8" i="130"/>
  <c r="S8" i="130"/>
  <c r="T9" i="130" s="1"/>
  <c r="R8" i="130"/>
  <c r="S9" i="130" s="1"/>
  <c r="Q8" i="130"/>
  <c r="P8" i="130"/>
  <c r="O8" i="130"/>
  <c r="N8" i="130"/>
  <c r="M8" i="130"/>
  <c r="K8" i="130"/>
  <c r="L9" i="130" s="1"/>
  <c r="J8" i="130"/>
  <c r="I8" i="130"/>
  <c r="J9" i="130" s="1"/>
  <c r="H8" i="130"/>
  <c r="C8" i="130"/>
  <c r="B11" i="130" s="1"/>
  <c r="H13" i="71" l="1"/>
  <c r="H13" i="106"/>
  <c r="J13" i="71"/>
  <c r="J13" i="106"/>
  <c r="S54" i="106"/>
  <c r="AG13" i="106"/>
  <c r="M13" i="71"/>
  <c r="Q13" i="106"/>
  <c r="I13" i="71"/>
  <c r="I13" i="106"/>
  <c r="AF13" i="106"/>
  <c r="R54" i="106" s="1"/>
  <c r="T54" i="106"/>
  <c r="AH13" i="106"/>
  <c r="K13" i="71"/>
  <c r="K13" i="106"/>
  <c r="C13" i="106"/>
  <c r="C13" i="71"/>
  <c r="B13" i="106"/>
  <c r="B13" i="71"/>
  <c r="T53" i="106"/>
  <c r="AH12" i="106"/>
  <c r="J12" i="106"/>
  <c r="J12" i="71"/>
  <c r="S53" i="106"/>
  <c r="AG12" i="106"/>
  <c r="Q12" i="106"/>
  <c r="M12" i="71"/>
  <c r="I12" i="106"/>
  <c r="I12" i="71"/>
  <c r="AF12" i="106"/>
  <c r="R53" i="106" s="1"/>
  <c r="K12" i="106"/>
  <c r="K12" i="71"/>
  <c r="H12" i="71"/>
  <c r="H12" i="106"/>
  <c r="B12" i="71"/>
  <c r="B12" i="106"/>
  <c r="B53" i="106" s="1"/>
  <c r="C12" i="71"/>
  <c r="C12" i="106"/>
  <c r="J10" i="71"/>
  <c r="J10" i="106"/>
  <c r="S51" i="106"/>
  <c r="AG10" i="106"/>
  <c r="M10" i="71"/>
  <c r="Q10" i="106"/>
  <c r="AF10" i="106"/>
  <c r="R51" i="106" s="1"/>
  <c r="I10" i="71"/>
  <c r="I10" i="106"/>
  <c r="T51" i="106"/>
  <c r="AH10" i="106"/>
  <c r="H10" i="106"/>
  <c r="H10" i="71"/>
  <c r="K10" i="106"/>
  <c r="K10" i="71"/>
  <c r="B10" i="71"/>
  <c r="B10" i="106"/>
  <c r="C10" i="106"/>
  <c r="C10" i="71"/>
  <c r="K51" i="106"/>
  <c r="M39" i="50"/>
  <c r="K54" i="106"/>
  <c r="M42" i="50"/>
  <c r="M53" i="106"/>
  <c r="O41" i="50"/>
  <c r="L54" i="106"/>
  <c r="N42" i="50"/>
  <c r="N53" i="106"/>
  <c r="P41" i="50"/>
  <c r="H41" i="50"/>
  <c r="J51" i="106"/>
  <c r="L39" i="50"/>
  <c r="B41" i="50"/>
  <c r="J54" i="106"/>
  <c r="L42" i="50"/>
  <c r="L53" i="106"/>
  <c r="N41" i="50"/>
  <c r="M54" i="106"/>
  <c r="O42" i="50"/>
  <c r="L51" i="106"/>
  <c r="N39" i="50"/>
  <c r="I51" i="106"/>
  <c r="K39" i="50"/>
  <c r="P51" i="106"/>
  <c r="R39" i="50"/>
  <c r="H51" i="106"/>
  <c r="J39" i="50"/>
  <c r="C54" i="106"/>
  <c r="C42" i="50"/>
  <c r="P54" i="106"/>
  <c r="R42" i="50"/>
  <c r="H54" i="106"/>
  <c r="J42" i="50"/>
  <c r="J53" i="106"/>
  <c r="L41" i="50"/>
  <c r="I41" i="50"/>
  <c r="Q54" i="106"/>
  <c r="S42" i="50"/>
  <c r="I54" i="106"/>
  <c r="K42" i="50"/>
  <c r="B51" i="106"/>
  <c r="B39" i="50"/>
  <c r="O51" i="106"/>
  <c r="Q39" i="50"/>
  <c r="I39" i="50"/>
  <c r="B54" i="106"/>
  <c r="B42" i="50"/>
  <c r="O54" i="106"/>
  <c r="Q42" i="50"/>
  <c r="I42" i="50"/>
  <c r="Q53" i="106"/>
  <c r="S41" i="50"/>
  <c r="I53" i="106"/>
  <c r="K41" i="50"/>
  <c r="M51" i="106"/>
  <c r="O39" i="50"/>
  <c r="O53" i="106"/>
  <c r="Q41" i="50"/>
  <c r="Q51" i="106"/>
  <c r="S39" i="50"/>
  <c r="C53" i="106"/>
  <c r="C41" i="50"/>
  <c r="K53" i="106"/>
  <c r="M41" i="50"/>
  <c r="C51" i="106"/>
  <c r="C39" i="50"/>
  <c r="N51" i="106"/>
  <c r="P39" i="50"/>
  <c r="H39" i="50"/>
  <c r="N54" i="106"/>
  <c r="P42" i="50"/>
  <c r="H42" i="50"/>
  <c r="P53" i="106"/>
  <c r="R41" i="50"/>
  <c r="H53" i="106"/>
  <c r="J41" i="50"/>
  <c r="B33" i="36"/>
  <c r="B37" i="106"/>
  <c r="B78" i="106" s="1"/>
  <c r="I15" i="100"/>
  <c r="J15" i="100" s="1"/>
  <c r="K15" i="100" s="1"/>
  <c r="L15" i="100" s="1"/>
  <c r="M15" i="100" s="1"/>
  <c r="N15" i="100" s="1"/>
  <c r="O15" i="100" s="1"/>
  <c r="P15" i="100" s="1"/>
  <c r="Q15" i="100" s="1"/>
  <c r="R15" i="100" s="1"/>
  <c r="C7" i="48"/>
  <c r="AB9" i="130"/>
  <c r="R9" i="130"/>
  <c r="AA9" i="130"/>
  <c r="AD9" i="130"/>
  <c r="AF9" i="130"/>
  <c r="P9" i="130"/>
  <c r="Y9" i="130"/>
  <c r="AH9" i="130"/>
  <c r="D12" i="50"/>
  <c r="D10" i="50"/>
  <c r="D13" i="50"/>
  <c r="Q9" i="130"/>
  <c r="Z9" i="130"/>
  <c r="AI9" i="130"/>
  <c r="K9" i="130"/>
  <c r="V9" i="130"/>
  <c r="N9" i="130"/>
  <c r="X9" i="130"/>
  <c r="AG9" i="130"/>
  <c r="O9" i="130"/>
  <c r="W9" i="130"/>
  <c r="AE9" i="130"/>
  <c r="AB10" i="130"/>
  <c r="T10" i="130"/>
  <c r="L10" i="130"/>
  <c r="AI10" i="130"/>
  <c r="AA10" i="130"/>
  <c r="S10" i="130"/>
  <c r="K10" i="130"/>
  <c r="AH10" i="130"/>
  <c r="Z10" i="130"/>
  <c r="R10" i="130"/>
  <c r="J10" i="130"/>
  <c r="AG10" i="130"/>
  <c r="Y10" i="130"/>
  <c r="Q10" i="130"/>
  <c r="I10" i="130"/>
  <c r="AF10" i="130"/>
  <c r="X10" i="130"/>
  <c r="P10" i="130"/>
  <c r="D8" i="130"/>
  <c r="M10" i="130"/>
  <c r="AE10" i="130"/>
  <c r="W10" i="130"/>
  <c r="O10" i="130"/>
  <c r="U10" i="130"/>
  <c r="AD10" i="130"/>
  <c r="V10" i="130"/>
  <c r="N10" i="130"/>
  <c r="I9" i="130"/>
  <c r="AC10" i="130"/>
  <c r="M9" i="130"/>
  <c r="U9" i="130"/>
  <c r="AC9" i="130"/>
  <c r="AJ5" i="130"/>
  <c r="AJ8" i="130" s="1"/>
  <c r="D13" i="106" l="1"/>
  <c r="D54" i="106" s="1"/>
  <c r="D13" i="71"/>
  <c r="D12" i="106"/>
  <c r="D53" i="106" s="1"/>
  <c r="D12" i="71"/>
  <c r="D10" i="106"/>
  <c r="D10" i="71"/>
  <c r="D42" i="50"/>
  <c r="D51" i="106"/>
  <c r="D39" i="50"/>
  <c r="D41" i="50"/>
  <c r="C16" i="100"/>
  <c r="C6" i="100"/>
  <c r="C7" i="100" s="1"/>
  <c r="AJ13" i="106"/>
  <c r="AJ12" i="106"/>
  <c r="AJ10" i="106"/>
  <c r="AI15" i="129"/>
  <c r="AH15" i="129"/>
  <c r="AG15" i="129"/>
  <c r="AF15" i="129"/>
  <c r="AE15" i="129"/>
  <c r="AD15" i="129"/>
  <c r="AC15" i="129"/>
  <c r="AB15" i="129"/>
  <c r="AA15" i="129"/>
  <c r="Q32" i="129" s="1"/>
  <c r="Z15" i="129"/>
  <c r="Y15" i="129"/>
  <c r="X15" i="129"/>
  <c r="N32" i="129" s="1"/>
  <c r="W15" i="129"/>
  <c r="M32" i="129" s="1"/>
  <c r="V15" i="129"/>
  <c r="L32" i="129" s="1"/>
  <c r="U15" i="129"/>
  <c r="K32" i="129" s="1"/>
  <c r="T15" i="129"/>
  <c r="J32" i="129" s="1"/>
  <c r="S15" i="129"/>
  <c r="I32" i="129" s="1"/>
  <c r="R15" i="129"/>
  <c r="Q15" i="129"/>
  <c r="P15" i="129"/>
  <c r="O15" i="129"/>
  <c r="N15" i="129"/>
  <c r="M15" i="129"/>
  <c r="L15" i="129"/>
  <c r="K15" i="129"/>
  <c r="J15" i="129"/>
  <c r="I15" i="129"/>
  <c r="H15" i="129"/>
  <c r="C15" i="129"/>
  <c r="C32" i="129" s="1"/>
  <c r="AJ14" i="129"/>
  <c r="AJ13" i="129"/>
  <c r="AJ12" i="129"/>
  <c r="AJ11" i="129"/>
  <c r="AJ10" i="129"/>
  <c r="AJ9" i="129"/>
  <c r="AJ8" i="129"/>
  <c r="AJ7" i="129"/>
  <c r="AJ6" i="129"/>
  <c r="AJ5" i="129"/>
  <c r="Z16" i="129" l="1"/>
  <c r="P33" i="129" s="1"/>
  <c r="O32" i="129"/>
  <c r="S16" i="129"/>
  <c r="I33" i="129" s="1"/>
  <c r="H32" i="129"/>
  <c r="AA16" i="129"/>
  <c r="Q33" i="129" s="1"/>
  <c r="P32" i="129"/>
  <c r="J16" i="129"/>
  <c r="P16" i="129"/>
  <c r="AE17" i="129"/>
  <c r="AG16" i="129"/>
  <c r="AF8" i="102"/>
  <c r="AF15" i="50"/>
  <c r="R56" i="106" s="1"/>
  <c r="O17" i="129"/>
  <c r="R8" i="102"/>
  <c r="R15" i="50"/>
  <c r="U17" i="129"/>
  <c r="K34" i="129" s="1"/>
  <c r="AG8" i="102"/>
  <c r="AG15" i="50"/>
  <c r="S56" i="106" s="1"/>
  <c r="J8" i="102"/>
  <c r="J15" i="50"/>
  <c r="L16" i="129"/>
  <c r="K8" i="102"/>
  <c r="K15" i="50"/>
  <c r="T16" i="129"/>
  <c r="J33" i="129" s="1"/>
  <c r="S8" i="102"/>
  <c r="S15" i="50"/>
  <c r="AB16" i="129"/>
  <c r="AA8" i="102"/>
  <c r="AA15" i="50"/>
  <c r="W17" i="129"/>
  <c r="M34" i="129" s="1"/>
  <c r="Y8" i="102"/>
  <c r="Y15" i="50"/>
  <c r="P17" i="129"/>
  <c r="AC16" i="129"/>
  <c r="AB8" i="102"/>
  <c r="AB15" i="50"/>
  <c r="AF16" i="129"/>
  <c r="X17" i="129"/>
  <c r="N34" i="129" s="1"/>
  <c r="Y16" i="129"/>
  <c r="O33" i="129" s="1"/>
  <c r="X8" i="102"/>
  <c r="X15" i="50"/>
  <c r="AJ15" i="129"/>
  <c r="N16" i="129"/>
  <c r="M8" i="102"/>
  <c r="M15" i="50"/>
  <c r="V16" i="129"/>
  <c r="L33" i="129" s="1"/>
  <c r="U8" i="102"/>
  <c r="U15" i="50"/>
  <c r="AD16" i="129"/>
  <c r="AC8" i="102"/>
  <c r="AC15" i="50"/>
  <c r="K16" i="129"/>
  <c r="AH16" i="129"/>
  <c r="AC17" i="129"/>
  <c r="I8" i="102"/>
  <c r="I15" i="50"/>
  <c r="X16" i="129"/>
  <c r="N33" i="129" s="1"/>
  <c r="AH8" i="102"/>
  <c r="AH15" i="50"/>
  <c r="T56" i="106" s="1"/>
  <c r="U16" i="129"/>
  <c r="K33" i="129" s="1"/>
  <c r="T8" i="102"/>
  <c r="T15" i="50"/>
  <c r="O16" i="129"/>
  <c r="N8" i="102"/>
  <c r="N15" i="50"/>
  <c r="W16" i="129"/>
  <c r="M33" i="129" s="1"/>
  <c r="V8" i="102"/>
  <c r="V15" i="50"/>
  <c r="AE16" i="129"/>
  <c r="AD8" i="102"/>
  <c r="AD15" i="50"/>
  <c r="AI16" i="129"/>
  <c r="AB17" i="129"/>
  <c r="H8" i="102"/>
  <c r="H15" i="50"/>
  <c r="Q16" i="129"/>
  <c r="P8" i="102"/>
  <c r="P15" i="50"/>
  <c r="Q8" i="102"/>
  <c r="Q15" i="50"/>
  <c r="Z8" i="102"/>
  <c r="Z15" i="50"/>
  <c r="M16" i="129"/>
  <c r="L8" i="102"/>
  <c r="L15" i="50"/>
  <c r="B18" i="129"/>
  <c r="B35" i="129" s="1"/>
  <c r="C8" i="102"/>
  <c r="C15" i="50"/>
  <c r="O8" i="102"/>
  <c r="O15" i="50"/>
  <c r="W8" i="102"/>
  <c r="W15" i="50"/>
  <c r="AE8" i="102"/>
  <c r="AE15" i="50"/>
  <c r="R16" i="129"/>
  <c r="H33" i="129" s="1"/>
  <c r="M17" i="129"/>
  <c r="AF17" i="129"/>
  <c r="I16" i="129"/>
  <c r="N17" i="129"/>
  <c r="V17" i="129"/>
  <c r="L34" i="129" s="1"/>
  <c r="AD17" i="129"/>
  <c r="D15" i="129"/>
  <c r="I17" i="129"/>
  <c r="Q17" i="129"/>
  <c r="Y17" i="129"/>
  <c r="O34" i="129" s="1"/>
  <c r="AG17" i="129"/>
  <c r="J17" i="129"/>
  <c r="R17" i="129"/>
  <c r="H34" i="129" s="1"/>
  <c r="Z17" i="129"/>
  <c r="P34" i="129" s="1"/>
  <c r="AH17" i="129"/>
  <c r="K17" i="129"/>
  <c r="S17" i="129"/>
  <c r="I34" i="129" s="1"/>
  <c r="AA17" i="129"/>
  <c r="Q34" i="129" s="1"/>
  <c r="AI17" i="129"/>
  <c r="L17" i="129"/>
  <c r="T17" i="129"/>
  <c r="J34" i="129" s="1"/>
  <c r="I44" i="50" l="1"/>
  <c r="R44" i="50"/>
  <c r="P56" i="106"/>
  <c r="M44" i="50"/>
  <c r="K56" i="106"/>
  <c r="S44" i="50"/>
  <c r="Q56" i="106"/>
  <c r="H44" i="50"/>
  <c r="N44" i="50"/>
  <c r="L56" i="106"/>
  <c r="L44" i="50"/>
  <c r="J56" i="106"/>
  <c r="O44" i="50"/>
  <c r="M56" i="106"/>
  <c r="K44" i="50"/>
  <c r="I56" i="106"/>
  <c r="J44" i="50"/>
  <c r="H56" i="106"/>
  <c r="P44" i="50"/>
  <c r="N56" i="106"/>
  <c r="Q44" i="50"/>
  <c r="O56" i="106"/>
  <c r="C44" i="50"/>
  <c r="C56" i="106"/>
  <c r="D8" i="102"/>
  <c r="D32" i="129"/>
  <c r="AI8" i="102"/>
  <c r="B8" i="102"/>
  <c r="B15" i="50"/>
  <c r="D15" i="50"/>
  <c r="AI8" i="128"/>
  <c r="AH8" i="128"/>
  <c r="AG8" i="128"/>
  <c r="AF8" i="128"/>
  <c r="AE8" i="128"/>
  <c r="AD8" i="128"/>
  <c r="AC8" i="128"/>
  <c r="AB8" i="128"/>
  <c r="AA8" i="128"/>
  <c r="Z8" i="128"/>
  <c r="Y8" i="128"/>
  <c r="X8" i="128"/>
  <c r="W8" i="128"/>
  <c r="V8" i="128"/>
  <c r="U8" i="128"/>
  <c r="T8" i="128"/>
  <c r="S8" i="128"/>
  <c r="R8" i="128"/>
  <c r="Q8" i="128"/>
  <c r="R9" i="128" s="1"/>
  <c r="P8" i="128"/>
  <c r="O8" i="128"/>
  <c r="C8" i="128"/>
  <c r="B11" i="128" s="1"/>
  <c r="H6" i="128"/>
  <c r="I6" i="128" s="1"/>
  <c r="J6" i="128" s="1"/>
  <c r="K6" i="128" s="1"/>
  <c r="L6" i="128" s="1"/>
  <c r="M6" i="128" s="1"/>
  <c r="N6" i="128" s="1"/>
  <c r="H5" i="128"/>
  <c r="I5" i="128" l="1"/>
  <c r="H16" i="50"/>
  <c r="H9" i="102"/>
  <c r="D9" i="102" s="1"/>
  <c r="H8" i="128"/>
  <c r="Z9" i="128"/>
  <c r="AH9" i="128"/>
  <c r="AJ15" i="106"/>
  <c r="D44" i="50"/>
  <c r="D56" i="106"/>
  <c r="I8" i="128"/>
  <c r="U9" i="128"/>
  <c r="AC9" i="128"/>
  <c r="W9" i="128"/>
  <c r="V9" i="128"/>
  <c r="AE9" i="128"/>
  <c r="X9" i="128"/>
  <c r="AD9" i="128"/>
  <c r="AF9" i="128"/>
  <c r="Y9" i="128"/>
  <c r="AG9" i="128"/>
  <c r="R57" i="106"/>
  <c r="S57" i="106"/>
  <c r="S9" i="128"/>
  <c r="AA9" i="128"/>
  <c r="AI9" i="128"/>
  <c r="T57" i="106"/>
  <c r="P9" i="128"/>
  <c r="Q9" i="128"/>
  <c r="T9" i="128"/>
  <c r="AB9" i="128"/>
  <c r="B44" i="50"/>
  <c r="B56" i="106"/>
  <c r="J5" i="128"/>
  <c r="AJ6" i="128"/>
  <c r="D8" i="128"/>
  <c r="H16" i="71" l="1"/>
  <c r="H16" i="106"/>
  <c r="J16" i="50"/>
  <c r="J9" i="102"/>
  <c r="I16" i="50"/>
  <c r="I9" i="102"/>
  <c r="C57" i="106"/>
  <c r="C45" i="50"/>
  <c r="K57" i="106"/>
  <c r="M45" i="50"/>
  <c r="J57" i="106"/>
  <c r="L45" i="50"/>
  <c r="N57" i="106"/>
  <c r="P45" i="50"/>
  <c r="O57" i="106"/>
  <c r="Q45" i="50"/>
  <c r="L57" i="106"/>
  <c r="N45" i="50"/>
  <c r="M57" i="106"/>
  <c r="O45" i="50"/>
  <c r="I45" i="50"/>
  <c r="Q57" i="106"/>
  <c r="S45" i="50"/>
  <c r="H45" i="50"/>
  <c r="P57" i="106"/>
  <c r="R45" i="50"/>
  <c r="I57" i="106"/>
  <c r="K45" i="50"/>
  <c r="H57" i="106"/>
  <c r="J45" i="50"/>
  <c r="AI10" i="128"/>
  <c r="AA10" i="128"/>
  <c r="S10" i="128"/>
  <c r="W10" i="128"/>
  <c r="AH10" i="128"/>
  <c r="Z10" i="128"/>
  <c r="R10" i="128"/>
  <c r="O10" i="128"/>
  <c r="AG10" i="128"/>
  <c r="Y10" i="128"/>
  <c r="Q10" i="128"/>
  <c r="I10" i="128"/>
  <c r="AF10" i="128"/>
  <c r="X10" i="128"/>
  <c r="P10" i="128"/>
  <c r="AE10" i="128"/>
  <c r="AD10" i="128"/>
  <c r="V10" i="128"/>
  <c r="I9" i="128"/>
  <c r="T10" i="128"/>
  <c r="AC10" i="128"/>
  <c r="U10" i="128"/>
  <c r="AB10" i="128"/>
  <c r="J8" i="128"/>
  <c r="K5" i="128"/>
  <c r="J9" i="128"/>
  <c r="I16" i="71" l="1"/>
  <c r="I16" i="106"/>
  <c r="J16" i="71"/>
  <c r="J16" i="106"/>
  <c r="K16" i="50"/>
  <c r="K9" i="102"/>
  <c r="D16" i="50"/>
  <c r="B57" i="106"/>
  <c r="B45" i="50"/>
  <c r="L5" i="128"/>
  <c r="K8" i="128"/>
  <c r="K9" i="128" s="1"/>
  <c r="J10" i="128"/>
  <c r="D16" i="71" l="1"/>
  <c r="D16" i="106"/>
  <c r="D57" i="106" s="1"/>
  <c r="L16" i="50"/>
  <c r="L16" i="106" s="1"/>
  <c r="L9" i="102"/>
  <c r="K16" i="71"/>
  <c r="K16" i="106"/>
  <c r="D45" i="50"/>
  <c r="K10" i="128"/>
  <c r="M5" i="128"/>
  <c r="L8" i="128"/>
  <c r="M16" i="50" l="1"/>
  <c r="M16" i="106" s="1"/>
  <c r="M9" i="102"/>
  <c r="L10" i="128"/>
  <c r="N5" i="128"/>
  <c r="M8" i="128"/>
  <c r="AJ5" i="128"/>
  <c r="AJ8" i="128" s="1"/>
  <c r="L9" i="128"/>
  <c r="N8" i="128" l="1"/>
  <c r="N9" i="128" s="1"/>
  <c r="N16" i="50"/>
  <c r="N16" i="106" s="1"/>
  <c r="N9" i="102"/>
  <c r="M10" i="128"/>
  <c r="M9" i="128"/>
  <c r="N10" i="128" l="1"/>
  <c r="O9" i="128"/>
  <c r="AJ16" i="106"/>
  <c r="AI9" i="102"/>
  <c r="B22" i="50"/>
  <c r="R61" i="106"/>
  <c r="S61" i="106"/>
  <c r="T61" i="106"/>
  <c r="I20" i="50"/>
  <c r="J20" i="50"/>
  <c r="K20" i="50"/>
  <c r="L20" i="50"/>
  <c r="M20" i="50"/>
  <c r="N20" i="50"/>
  <c r="O20" i="50"/>
  <c r="R20" i="50"/>
  <c r="S20" i="50"/>
  <c r="T20" i="50"/>
  <c r="U20" i="50"/>
  <c r="V20" i="50"/>
  <c r="W20" i="50"/>
  <c r="X20" i="50"/>
  <c r="Y20" i="50"/>
  <c r="Z20" i="50"/>
  <c r="AA20" i="50"/>
  <c r="AB20" i="50"/>
  <c r="AC20" i="50"/>
  <c r="AD20" i="50"/>
  <c r="AE20" i="50"/>
  <c r="AF20" i="50"/>
  <c r="R59" i="106" s="1"/>
  <c r="AG20" i="50"/>
  <c r="S59" i="106" s="1"/>
  <c r="AH20" i="50"/>
  <c r="T59" i="106" s="1"/>
  <c r="H20" i="50"/>
  <c r="B20" i="50"/>
  <c r="I11" i="50"/>
  <c r="J11" i="50"/>
  <c r="K11" i="50"/>
  <c r="R11" i="50"/>
  <c r="S11" i="50"/>
  <c r="T11" i="50"/>
  <c r="U11" i="50"/>
  <c r="V11" i="50"/>
  <c r="W11" i="50"/>
  <c r="X11" i="50"/>
  <c r="Y11" i="50"/>
  <c r="Z11" i="50"/>
  <c r="AA11" i="50"/>
  <c r="AB11" i="50"/>
  <c r="AC11" i="50"/>
  <c r="AD11" i="50"/>
  <c r="AE11" i="50"/>
  <c r="AF11" i="50"/>
  <c r="R52" i="106" s="1"/>
  <c r="AG11" i="50"/>
  <c r="S52" i="106" s="1"/>
  <c r="AH11" i="50"/>
  <c r="T52" i="106" s="1"/>
  <c r="H11" i="50"/>
  <c r="C11" i="50"/>
  <c r="B11" i="50"/>
  <c r="AB7" i="10"/>
  <c r="D7" i="10"/>
  <c r="AA38" i="106"/>
  <c r="AC38" i="106"/>
  <c r="AD38" i="106"/>
  <c r="AI38" i="106"/>
  <c r="X7" i="127"/>
  <c r="AI6" i="127"/>
  <c r="AI7" i="10" s="1"/>
  <c r="AH6" i="127"/>
  <c r="AI7" i="127" s="1"/>
  <c r="AG6" i="127"/>
  <c r="AG38" i="106" s="1"/>
  <c r="AF6" i="127"/>
  <c r="AF38" i="106" s="1"/>
  <c r="AE6" i="127"/>
  <c r="AE38" i="106" s="1"/>
  <c r="AD6" i="127"/>
  <c r="AE7" i="127" s="1"/>
  <c r="AC6" i="127"/>
  <c r="AD7" i="127" s="1"/>
  <c r="AB6" i="127"/>
  <c r="AC7" i="127" s="1"/>
  <c r="AA6" i="127"/>
  <c r="Z6" i="127"/>
  <c r="AA7" i="127" s="1"/>
  <c r="Y6" i="127"/>
  <c r="Y38" i="106" s="1"/>
  <c r="X6" i="127"/>
  <c r="X38" i="106" s="1"/>
  <c r="W6" i="127"/>
  <c r="W38" i="106" s="1"/>
  <c r="M52" i="106" l="1"/>
  <c r="O40" i="50"/>
  <c r="L52" i="106"/>
  <c r="N40" i="50"/>
  <c r="K52" i="106"/>
  <c r="M40" i="50"/>
  <c r="C52" i="106"/>
  <c r="C40" i="50"/>
  <c r="J52" i="106"/>
  <c r="L40" i="50"/>
  <c r="N52" i="106"/>
  <c r="P40" i="50"/>
  <c r="Q52" i="106"/>
  <c r="S40" i="50"/>
  <c r="I52" i="106"/>
  <c r="K40" i="50"/>
  <c r="P52" i="106"/>
  <c r="R40" i="50"/>
  <c r="H52" i="106"/>
  <c r="J40" i="50"/>
  <c r="B63" i="106"/>
  <c r="B51" i="50"/>
  <c r="E52" i="106"/>
  <c r="H40" i="50"/>
  <c r="B52" i="106"/>
  <c r="B40" i="50"/>
  <c r="O52" i="106"/>
  <c r="Q40" i="50"/>
  <c r="I40" i="50"/>
  <c r="O59" i="106"/>
  <c r="Q47" i="50"/>
  <c r="I47" i="50"/>
  <c r="J61" i="106"/>
  <c r="L49" i="50"/>
  <c r="H47" i="50"/>
  <c r="I61" i="106"/>
  <c r="K49" i="50"/>
  <c r="M59" i="106"/>
  <c r="O47" i="50"/>
  <c r="P61" i="106"/>
  <c r="R49" i="50"/>
  <c r="H61" i="106"/>
  <c r="J49" i="50"/>
  <c r="B59" i="106"/>
  <c r="B47" i="50"/>
  <c r="C59" i="106"/>
  <c r="C47" i="50"/>
  <c r="N59" i="106"/>
  <c r="P47" i="50"/>
  <c r="Q61" i="106"/>
  <c r="S49" i="50"/>
  <c r="L59" i="106"/>
  <c r="N47" i="50"/>
  <c r="B61" i="106"/>
  <c r="B49" i="50"/>
  <c r="O61" i="106"/>
  <c r="Q49" i="50"/>
  <c r="I49" i="50"/>
  <c r="K59" i="106"/>
  <c r="M47" i="50"/>
  <c r="C61" i="106"/>
  <c r="C49" i="50"/>
  <c r="N61" i="106"/>
  <c r="P49" i="50"/>
  <c r="H49" i="50"/>
  <c r="J59" i="106"/>
  <c r="L47" i="50"/>
  <c r="M61" i="106"/>
  <c r="O49" i="50"/>
  <c r="Q59" i="106"/>
  <c r="S47" i="50"/>
  <c r="I59" i="106"/>
  <c r="K47" i="50"/>
  <c r="L61" i="106"/>
  <c r="N49" i="50"/>
  <c r="P59" i="106"/>
  <c r="R47" i="50"/>
  <c r="H59" i="106"/>
  <c r="J47" i="50"/>
  <c r="K61" i="106"/>
  <c r="M49" i="50"/>
  <c r="G52" i="106"/>
  <c r="F52" i="106"/>
  <c r="G48" i="50"/>
  <c r="F48" i="50"/>
  <c r="E48" i="50"/>
  <c r="D11" i="50"/>
  <c r="AB7" i="127"/>
  <c r="AB38" i="106"/>
  <c r="AA7" i="10"/>
  <c r="Y7" i="127"/>
  <c r="AH38" i="106"/>
  <c r="Z38" i="106"/>
  <c r="AG7" i="10"/>
  <c r="Y7" i="10"/>
  <c r="AF7" i="127"/>
  <c r="AF7" i="10"/>
  <c r="X7" i="10"/>
  <c r="AH7" i="10"/>
  <c r="Z7" i="10"/>
  <c r="AG7" i="127"/>
  <c r="AE7" i="10"/>
  <c r="W7" i="10"/>
  <c r="AD7" i="10"/>
  <c r="Z7" i="127"/>
  <c r="AH7" i="127"/>
  <c r="AC7" i="10"/>
  <c r="D20" i="50"/>
  <c r="AI22" i="50"/>
  <c r="H5" i="127"/>
  <c r="C6" i="127"/>
  <c r="D20" i="71" l="1"/>
  <c r="D20" i="106"/>
  <c r="D52" i="106"/>
  <c r="D40" i="50"/>
  <c r="D59" i="106"/>
  <c r="D47" i="50"/>
  <c r="D61" i="106"/>
  <c r="D49" i="50"/>
  <c r="AJ22" i="106"/>
  <c r="AJ20" i="106"/>
  <c r="B9" i="127"/>
  <c r="C7" i="10"/>
  <c r="H6" i="127"/>
  <c r="I5" i="127"/>
  <c r="H38" i="106" l="1"/>
  <c r="H7" i="10"/>
  <c r="B7" i="10"/>
  <c r="I6" i="127"/>
  <c r="J5" i="127"/>
  <c r="AB8" i="127"/>
  <c r="AI8" i="127"/>
  <c r="AA8" i="127"/>
  <c r="AH8" i="127"/>
  <c r="Z8" i="127"/>
  <c r="AG8" i="127"/>
  <c r="Y8" i="127"/>
  <c r="I8" i="127"/>
  <c r="AF8" i="127"/>
  <c r="X8" i="127"/>
  <c r="AE8" i="127"/>
  <c r="W8" i="127"/>
  <c r="AC8" i="127"/>
  <c r="AD8" i="127"/>
  <c r="I7" i="127"/>
  <c r="I38" i="106" l="1"/>
  <c r="I7" i="10"/>
  <c r="I7" i="84" s="1"/>
  <c r="J6" i="127"/>
  <c r="K5" i="127"/>
  <c r="J7" i="127"/>
  <c r="J38" i="106" l="1"/>
  <c r="J7" i="10"/>
  <c r="J7" i="84" s="1"/>
  <c r="K6" i="127"/>
  <c r="L5" i="127"/>
  <c r="K7" i="127"/>
  <c r="J8" i="127"/>
  <c r="K38" i="106" l="1"/>
  <c r="K7" i="10"/>
  <c r="K7" i="84" s="1"/>
  <c r="M5" i="127"/>
  <c r="L6" i="127"/>
  <c r="L7" i="127"/>
  <c r="K8" i="127"/>
  <c r="L7" i="10" l="1"/>
  <c r="L38" i="106"/>
  <c r="L8" i="127"/>
  <c r="M6" i="127"/>
  <c r="N5" i="127"/>
  <c r="M7" i="10" l="1"/>
  <c r="M38" i="106"/>
  <c r="N6" i="127"/>
  <c r="O5" i="127"/>
  <c r="N7" i="127"/>
  <c r="M8" i="127"/>
  <c r="M7" i="127"/>
  <c r="N38" i="106" l="1"/>
  <c r="N7" i="10"/>
  <c r="O6" i="127"/>
  <c r="P5" i="127"/>
  <c r="O7" i="127"/>
  <c r="N8" i="127"/>
  <c r="O38" i="106" l="1"/>
  <c r="O7" i="10"/>
  <c r="P6" i="127"/>
  <c r="Q5" i="127"/>
  <c r="O8" i="127"/>
  <c r="P38" i="106" l="1"/>
  <c r="P7" i="10"/>
  <c r="P7" i="127"/>
  <c r="Q6" i="127"/>
  <c r="R5" i="127"/>
  <c r="Q7" i="127"/>
  <c r="P8" i="127"/>
  <c r="Q38" i="106" l="1"/>
  <c r="Q7" i="10"/>
  <c r="R6" i="127"/>
  <c r="S5" i="127"/>
  <c r="Q8" i="127"/>
  <c r="R7" i="10" l="1"/>
  <c r="R38" i="106"/>
  <c r="R7" i="127"/>
  <c r="S6" i="127"/>
  <c r="T5" i="127"/>
  <c r="S7" i="127"/>
  <c r="R8" i="127"/>
  <c r="S38" i="106" l="1"/>
  <c r="S7" i="10"/>
  <c r="T6" i="127"/>
  <c r="U5" i="127"/>
  <c r="S8" i="127"/>
  <c r="T7" i="10" l="1"/>
  <c r="T38" i="106"/>
  <c r="T7" i="127"/>
  <c r="U6" i="127"/>
  <c r="V5" i="127"/>
  <c r="U7" i="127"/>
  <c r="T8" i="127"/>
  <c r="U7" i="10" l="1"/>
  <c r="U38" i="106"/>
  <c r="V6" i="127"/>
  <c r="AJ5" i="127"/>
  <c r="AJ6" i="127" s="1"/>
  <c r="V7" i="127"/>
  <c r="U8" i="127"/>
  <c r="V38" i="106" l="1"/>
  <c r="AJ38" i="106" s="1"/>
  <c r="V7" i="10"/>
  <c r="AJ7" i="10" s="1"/>
  <c r="W7" i="127"/>
  <c r="V8" i="127"/>
  <c r="I26" i="50" l="1"/>
  <c r="J26" i="50"/>
  <c r="K26" i="50"/>
  <c r="L26" i="50"/>
  <c r="L26" i="106" s="1"/>
  <c r="M26" i="50"/>
  <c r="M26" i="106" s="1"/>
  <c r="N26" i="50"/>
  <c r="N26" i="106" s="1"/>
  <c r="O26" i="50"/>
  <c r="O26" i="106" s="1"/>
  <c r="P26" i="50"/>
  <c r="P26" i="106" s="1"/>
  <c r="Q26" i="50"/>
  <c r="Q26" i="106" s="1"/>
  <c r="R26" i="50"/>
  <c r="R26" i="106" s="1"/>
  <c r="S26" i="50"/>
  <c r="S26" i="106" s="1"/>
  <c r="T26" i="50"/>
  <c r="U26" i="50"/>
  <c r="V26" i="50"/>
  <c r="W26" i="50"/>
  <c r="X26" i="50"/>
  <c r="Y26" i="50"/>
  <c r="Z26" i="50"/>
  <c r="AA26" i="50"/>
  <c r="AB26" i="50"/>
  <c r="AC26" i="50"/>
  <c r="AD26" i="50"/>
  <c r="AE26" i="50"/>
  <c r="AF26" i="50"/>
  <c r="AF26" i="106" s="1"/>
  <c r="R67" i="106" s="1"/>
  <c r="AG26" i="50"/>
  <c r="AG26" i="106" s="1"/>
  <c r="S67" i="106" s="1"/>
  <c r="AH26" i="50"/>
  <c r="AH26" i="106" s="1"/>
  <c r="T67" i="106" s="1"/>
  <c r="H26" i="50"/>
  <c r="C26" i="50"/>
  <c r="B26" i="50"/>
  <c r="B13" i="126"/>
  <c r="T12" i="126"/>
  <c r="AE11" i="126"/>
  <c r="AD11" i="126"/>
  <c r="AC11" i="126"/>
  <c r="U11" i="126"/>
  <c r="T11" i="126"/>
  <c r="AI10" i="126"/>
  <c r="AH10" i="126"/>
  <c r="AI11" i="126" s="1"/>
  <c r="AG10" i="126"/>
  <c r="AH11" i="126" s="1"/>
  <c r="AF10" i="126"/>
  <c r="AE10" i="126"/>
  <c r="AD10" i="126"/>
  <c r="AC10" i="126"/>
  <c r="AB10" i="126"/>
  <c r="AA10" i="126"/>
  <c r="AB11" i="126" s="1"/>
  <c r="Z10" i="126"/>
  <c r="AA11" i="126" s="1"/>
  <c r="Y10" i="126"/>
  <c r="Z11" i="126" s="1"/>
  <c r="X10" i="126"/>
  <c r="W10" i="126"/>
  <c r="W8" i="117" s="1"/>
  <c r="W9" i="36" s="1"/>
  <c r="V10" i="126"/>
  <c r="V8" i="117" s="1"/>
  <c r="V9" i="36" s="1"/>
  <c r="U10" i="126"/>
  <c r="U8" i="117" s="1"/>
  <c r="U9" i="36" s="1"/>
  <c r="T10" i="126"/>
  <c r="T8" i="117" s="1"/>
  <c r="T9" i="36" s="1"/>
  <c r="S10" i="126"/>
  <c r="S8" i="117" s="1"/>
  <c r="S9" i="36" s="1"/>
  <c r="R10" i="126"/>
  <c r="Q10" i="126"/>
  <c r="P10" i="126"/>
  <c r="P8" i="117" s="1"/>
  <c r="P9" i="36" s="1"/>
  <c r="O10" i="126"/>
  <c r="O8" i="117" s="1"/>
  <c r="O9" i="36" s="1"/>
  <c r="N10" i="126"/>
  <c r="N8" i="117" s="1"/>
  <c r="N9" i="36" s="1"/>
  <c r="M10" i="126"/>
  <c r="M8" i="117" s="1"/>
  <c r="M9" i="36" s="1"/>
  <c r="L10" i="126"/>
  <c r="L8" i="117" s="1"/>
  <c r="L9" i="36" s="1"/>
  <c r="K10" i="126"/>
  <c r="J10" i="126"/>
  <c r="I10" i="126"/>
  <c r="I8" i="117" s="1"/>
  <c r="I9" i="36" s="1"/>
  <c r="H10" i="126"/>
  <c r="C10" i="126"/>
  <c r="AJ9" i="126"/>
  <c r="AJ8" i="126"/>
  <c r="AJ7" i="126"/>
  <c r="AJ6" i="126"/>
  <c r="AJ5" i="126"/>
  <c r="H4" i="126"/>
  <c r="I4" i="126" s="1"/>
  <c r="J4" i="126" s="1"/>
  <c r="K4" i="126" s="1"/>
  <c r="L4" i="126" s="1"/>
  <c r="M4" i="126" s="1"/>
  <c r="N4" i="126" s="1"/>
  <c r="O4" i="126" s="1"/>
  <c r="P4" i="126" s="1"/>
  <c r="Q4" i="126" s="1"/>
  <c r="R4" i="126" s="1"/>
  <c r="S4" i="126" s="1"/>
  <c r="T4" i="126" s="1"/>
  <c r="U4" i="126" s="1"/>
  <c r="V4" i="126" s="1"/>
  <c r="W4" i="126" s="1"/>
  <c r="X4" i="126" s="1"/>
  <c r="Y4" i="126" s="1"/>
  <c r="Z4" i="126" s="1"/>
  <c r="AA4" i="126" s="1"/>
  <c r="AB4" i="126" s="1"/>
  <c r="AC4" i="126" s="1"/>
  <c r="AD4" i="126" s="1"/>
  <c r="AE4" i="126" s="1"/>
  <c r="AF4" i="126" s="1"/>
  <c r="AG4" i="126" s="1"/>
  <c r="AH4" i="126" s="1"/>
  <c r="AI4" i="126" s="1"/>
  <c r="AD15" i="125"/>
  <c r="AC15" i="125"/>
  <c r="AB15" i="125"/>
  <c r="AA15" i="125"/>
  <c r="V15" i="125"/>
  <c r="U15" i="125"/>
  <c r="T15" i="125"/>
  <c r="AI14" i="125"/>
  <c r="AH14" i="125"/>
  <c r="AI15" i="125" s="1"/>
  <c r="AG14" i="125"/>
  <c r="AH15" i="125" s="1"/>
  <c r="AF14" i="125"/>
  <c r="AE14" i="125"/>
  <c r="AD14" i="125"/>
  <c r="AC14" i="125"/>
  <c r="AB14" i="125"/>
  <c r="AA14" i="125"/>
  <c r="Z14" i="125"/>
  <c r="Y14" i="125"/>
  <c r="Z15" i="125" s="1"/>
  <c r="X14" i="125"/>
  <c r="Y15" i="125" s="1"/>
  <c r="W14" i="125"/>
  <c r="V14" i="125"/>
  <c r="U14" i="125"/>
  <c r="T14" i="125"/>
  <c r="S14" i="125"/>
  <c r="R14" i="125"/>
  <c r="S15" i="125" s="1"/>
  <c r="H13" i="125"/>
  <c r="H12" i="125"/>
  <c r="I12" i="125" s="1"/>
  <c r="J12" i="125" s="1"/>
  <c r="K12" i="125" s="1"/>
  <c r="L12" i="125" s="1"/>
  <c r="M12" i="125" s="1"/>
  <c r="N12" i="125" s="1"/>
  <c r="O12" i="125" s="1"/>
  <c r="P12" i="125" s="1"/>
  <c r="Q12" i="125" s="1"/>
  <c r="H11" i="125"/>
  <c r="I10" i="125"/>
  <c r="H10" i="125"/>
  <c r="H9" i="125"/>
  <c r="I9" i="125" s="1"/>
  <c r="N8" i="125"/>
  <c r="O8" i="125" s="1"/>
  <c r="P8" i="125" s="1"/>
  <c r="Q8" i="125" s="1"/>
  <c r="I8" i="125"/>
  <c r="J8" i="125" s="1"/>
  <c r="K8" i="125" s="1"/>
  <c r="L8" i="125" s="1"/>
  <c r="M8" i="125" s="1"/>
  <c r="H8" i="125"/>
  <c r="I7" i="125"/>
  <c r="J7" i="125" s="1"/>
  <c r="H7" i="125"/>
  <c r="H6" i="125"/>
  <c r="I5" i="125"/>
  <c r="H5" i="125"/>
  <c r="C14" i="125"/>
  <c r="B17" i="125" s="1"/>
  <c r="H4" i="125"/>
  <c r="I4" i="125" s="1"/>
  <c r="J4" i="125" s="1"/>
  <c r="K4" i="125" s="1"/>
  <c r="L4" i="125" s="1"/>
  <c r="M4" i="125" s="1"/>
  <c r="N4" i="125" s="1"/>
  <c r="O4" i="125" s="1"/>
  <c r="P4" i="125" s="1"/>
  <c r="Q4" i="125" s="1"/>
  <c r="R4" i="125" s="1"/>
  <c r="S4" i="125" s="1"/>
  <c r="T4" i="125" s="1"/>
  <c r="U4" i="125" s="1"/>
  <c r="V4" i="125" s="1"/>
  <c r="W4" i="125" s="1"/>
  <c r="X4" i="125" s="1"/>
  <c r="Y4" i="125" s="1"/>
  <c r="Z4" i="125" s="1"/>
  <c r="AA4" i="125" s="1"/>
  <c r="AB4" i="125" s="1"/>
  <c r="AC4" i="125" s="1"/>
  <c r="AD4" i="125" s="1"/>
  <c r="AE4" i="125" s="1"/>
  <c r="AF4" i="125" s="1"/>
  <c r="AG4" i="125" s="1"/>
  <c r="AH4" i="125" s="1"/>
  <c r="AI4" i="125" s="1"/>
  <c r="AH17" i="124"/>
  <c r="AG17" i="124"/>
  <c r="AF17" i="124"/>
  <c r="Y17" i="124"/>
  <c r="X17" i="124"/>
  <c r="AI16" i="124"/>
  <c r="AH16" i="124"/>
  <c r="AG16" i="124"/>
  <c r="AF16" i="124"/>
  <c r="AE16" i="124"/>
  <c r="AD16" i="124"/>
  <c r="AE17" i="124" s="1"/>
  <c r="AC16" i="124"/>
  <c r="AD17" i="124" s="1"/>
  <c r="AB16" i="124"/>
  <c r="AC17" i="124" s="1"/>
  <c r="AA16" i="124"/>
  <c r="Z16" i="124"/>
  <c r="AA17" i="124" s="1"/>
  <c r="Y16" i="124"/>
  <c r="X16" i="124"/>
  <c r="W16" i="124"/>
  <c r="V16" i="124"/>
  <c r="W17" i="124" s="1"/>
  <c r="U16" i="124"/>
  <c r="T16" i="124"/>
  <c r="U17" i="124" s="1"/>
  <c r="S16" i="124"/>
  <c r="R16" i="124"/>
  <c r="S17" i="124" s="1"/>
  <c r="C16" i="124"/>
  <c r="B19" i="124" s="1"/>
  <c r="H15" i="124"/>
  <c r="I15" i="124" s="1"/>
  <c r="J15" i="124" s="1"/>
  <c r="K15" i="124" s="1"/>
  <c r="L15" i="124" s="1"/>
  <c r="M15" i="124" s="1"/>
  <c r="N15" i="124" s="1"/>
  <c r="O15" i="124" s="1"/>
  <c r="P15" i="124" s="1"/>
  <c r="Q15" i="124" s="1"/>
  <c r="J14" i="124"/>
  <c r="K14" i="124" s="1"/>
  <c r="L14" i="124" s="1"/>
  <c r="M14" i="124" s="1"/>
  <c r="N14" i="124" s="1"/>
  <c r="O14" i="124" s="1"/>
  <c r="P14" i="124" s="1"/>
  <c r="Q14" i="124" s="1"/>
  <c r="H14" i="124"/>
  <c r="I14" i="124" s="1"/>
  <c r="AJ14" i="124" s="1"/>
  <c r="H13" i="124"/>
  <c r="I13" i="124" s="1"/>
  <c r="J13" i="124" s="1"/>
  <c r="K13" i="124" s="1"/>
  <c r="L13" i="124" s="1"/>
  <c r="M13" i="124" s="1"/>
  <c r="N13" i="124" s="1"/>
  <c r="O13" i="124" s="1"/>
  <c r="P13" i="124" s="1"/>
  <c r="Q13" i="124" s="1"/>
  <c r="H12" i="124"/>
  <c r="H11" i="124"/>
  <c r="J10" i="124"/>
  <c r="K10" i="124" s="1"/>
  <c r="L10" i="124" s="1"/>
  <c r="M10" i="124" s="1"/>
  <c r="N10" i="124" s="1"/>
  <c r="I10" i="124"/>
  <c r="H10" i="124"/>
  <c r="J9" i="124"/>
  <c r="K9" i="124" s="1"/>
  <c r="I9" i="124"/>
  <c r="K8" i="124"/>
  <c r="L8" i="124" s="1"/>
  <c r="M8" i="124" s="1"/>
  <c r="N8" i="124" s="1"/>
  <c r="O8" i="124" s="1"/>
  <c r="P8" i="124" s="1"/>
  <c r="Q8" i="124" s="1"/>
  <c r="J8" i="124"/>
  <c r="I8" i="124"/>
  <c r="I7" i="124"/>
  <c r="J6" i="124"/>
  <c r="K6" i="124" s="1"/>
  <c r="L6" i="124" s="1"/>
  <c r="M6" i="124" s="1"/>
  <c r="N6" i="124" s="1"/>
  <c r="P6" i="124" s="1"/>
  <c r="I6" i="124"/>
  <c r="I5" i="124"/>
  <c r="H4" i="124"/>
  <c r="I4" i="124" s="1"/>
  <c r="J4" i="124" s="1"/>
  <c r="K4" i="124" s="1"/>
  <c r="L4" i="124" s="1"/>
  <c r="M4" i="124" s="1"/>
  <c r="N4" i="124" s="1"/>
  <c r="O4" i="124" s="1"/>
  <c r="P4" i="124" s="1"/>
  <c r="Q4" i="124" s="1"/>
  <c r="R4" i="124" s="1"/>
  <c r="S4" i="124" s="1"/>
  <c r="T4" i="124" s="1"/>
  <c r="U4" i="124" s="1"/>
  <c r="V4" i="124" s="1"/>
  <c r="W4" i="124" s="1"/>
  <c r="X4" i="124" s="1"/>
  <c r="Y4" i="124" s="1"/>
  <c r="Z4" i="124" s="1"/>
  <c r="AA4" i="124" s="1"/>
  <c r="AB4" i="124" s="1"/>
  <c r="AC4" i="124" s="1"/>
  <c r="AD4" i="124" s="1"/>
  <c r="AE4" i="124" s="1"/>
  <c r="AF4" i="124" s="1"/>
  <c r="AG4" i="124" s="1"/>
  <c r="AH4" i="124" s="1"/>
  <c r="AI4" i="124" s="1"/>
  <c r="AH25" i="123"/>
  <c r="AI24" i="123"/>
  <c r="AI5" i="117" s="1"/>
  <c r="AH24" i="123"/>
  <c r="AH5" i="117" s="1"/>
  <c r="AG24" i="123"/>
  <c r="AG5" i="117" s="1"/>
  <c r="AF24" i="123"/>
  <c r="AE24" i="123"/>
  <c r="AD24" i="123"/>
  <c r="AC24" i="123"/>
  <c r="AB24" i="123"/>
  <c r="AB5" i="117" s="1"/>
  <c r="AA24" i="123"/>
  <c r="AA5" i="117" s="1"/>
  <c r="Z24" i="123"/>
  <c r="Z5" i="117" s="1"/>
  <c r="Y24" i="123"/>
  <c r="Y5" i="117" s="1"/>
  <c r="X24" i="123"/>
  <c r="X5" i="117" s="1"/>
  <c r="W24" i="123"/>
  <c r="V24" i="123"/>
  <c r="U24" i="123"/>
  <c r="T24" i="123"/>
  <c r="T5" i="117" s="1"/>
  <c r="S24" i="123"/>
  <c r="R24" i="123"/>
  <c r="R5" i="117" s="1"/>
  <c r="Q24" i="123"/>
  <c r="Q5" i="117" s="1"/>
  <c r="P24" i="123"/>
  <c r="P5" i="117" s="1"/>
  <c r="O24" i="123"/>
  <c r="N24" i="123"/>
  <c r="M24" i="123"/>
  <c r="L24" i="123"/>
  <c r="L5" i="117" s="1"/>
  <c r="K24" i="123"/>
  <c r="K5" i="117" s="1"/>
  <c r="J24" i="123"/>
  <c r="J5" i="117" s="1"/>
  <c r="I24" i="123"/>
  <c r="H24" i="123"/>
  <c r="H5" i="117" s="1"/>
  <c r="C24" i="123"/>
  <c r="AJ5" i="123"/>
  <c r="H4" i="123"/>
  <c r="I4" i="123" s="1"/>
  <c r="J4" i="123" s="1"/>
  <c r="K4" i="123" s="1"/>
  <c r="L4" i="123" s="1"/>
  <c r="M4" i="123" s="1"/>
  <c r="N4" i="123" s="1"/>
  <c r="O4" i="123" s="1"/>
  <c r="P4" i="123" s="1"/>
  <c r="Q4" i="123" s="1"/>
  <c r="R4" i="123" s="1"/>
  <c r="S4" i="123" s="1"/>
  <c r="T4" i="123" s="1"/>
  <c r="U4" i="123" s="1"/>
  <c r="V4" i="123" s="1"/>
  <c r="W4" i="123" s="1"/>
  <c r="X4" i="123" s="1"/>
  <c r="Y4" i="123" s="1"/>
  <c r="Z4" i="123" s="1"/>
  <c r="AA4" i="123" s="1"/>
  <c r="AB4" i="123" s="1"/>
  <c r="AC4" i="123" s="1"/>
  <c r="AD4" i="123" s="1"/>
  <c r="AE4" i="123" s="1"/>
  <c r="AF4" i="123" s="1"/>
  <c r="AG4" i="123" s="1"/>
  <c r="AH4" i="123" s="1"/>
  <c r="AI4" i="123" s="1"/>
  <c r="Q6" i="124" l="1"/>
  <c r="Q20" i="50" s="1"/>
  <c r="P20" i="50"/>
  <c r="X26" i="106"/>
  <c r="J67" i="106" s="1"/>
  <c r="L55" i="50"/>
  <c r="V26" i="106"/>
  <c r="H67" i="106" s="1"/>
  <c r="J55" i="50"/>
  <c r="AD26" i="106"/>
  <c r="P67" i="106" s="1"/>
  <c r="R55" i="50"/>
  <c r="B67" i="106"/>
  <c r="B55" i="50"/>
  <c r="AC26" i="106"/>
  <c r="O67" i="106" s="1"/>
  <c r="Q55" i="50"/>
  <c r="U26" i="106"/>
  <c r="I55" i="50"/>
  <c r="C67" i="106"/>
  <c r="C55" i="50"/>
  <c r="AB26" i="106"/>
  <c r="N67" i="106" s="1"/>
  <c r="P55" i="50"/>
  <c r="T26" i="106"/>
  <c r="H55" i="50"/>
  <c r="AE26" i="106"/>
  <c r="Q67" i="106" s="1"/>
  <c r="S55" i="50"/>
  <c r="H26" i="106"/>
  <c r="AA26" i="106"/>
  <c r="M67" i="106" s="1"/>
  <c r="O55" i="50"/>
  <c r="K26" i="106"/>
  <c r="Z26" i="106"/>
  <c r="L67" i="106" s="1"/>
  <c r="N55" i="50"/>
  <c r="J26" i="106"/>
  <c r="W26" i="106"/>
  <c r="I67" i="106" s="1"/>
  <c r="K55" i="50"/>
  <c r="Y26" i="106"/>
  <c r="K67" i="106" s="1"/>
  <c r="M55" i="50"/>
  <c r="I26" i="106"/>
  <c r="O11" i="126"/>
  <c r="Z12" i="126"/>
  <c r="H8" i="117"/>
  <c r="H9" i="36" s="1"/>
  <c r="R11" i="126"/>
  <c r="Q8" i="117"/>
  <c r="Q9" i="36" s="1"/>
  <c r="V11" i="126"/>
  <c r="AJ10" i="126"/>
  <c r="K11" i="126"/>
  <c r="J8" i="117"/>
  <c r="J9" i="36" s="1"/>
  <c r="S11" i="126"/>
  <c r="R8" i="117"/>
  <c r="R9" i="36" s="1"/>
  <c r="W11" i="126"/>
  <c r="L11" i="126"/>
  <c r="K8" i="117"/>
  <c r="K9" i="36" s="1"/>
  <c r="M11" i="126"/>
  <c r="N11" i="126"/>
  <c r="AB25" i="123"/>
  <c r="I25" i="123"/>
  <c r="AI25" i="123"/>
  <c r="M25" i="123"/>
  <c r="M5" i="117"/>
  <c r="U26" i="123"/>
  <c r="U5" i="117"/>
  <c r="AC25" i="123"/>
  <c r="AC5" i="117"/>
  <c r="K25" i="123"/>
  <c r="L26" i="123"/>
  <c r="L25" i="123"/>
  <c r="T25" i="123"/>
  <c r="S5" i="117"/>
  <c r="O25" i="123"/>
  <c r="N5" i="117"/>
  <c r="Z26" i="123"/>
  <c r="B27" i="123"/>
  <c r="B5" i="117" s="1"/>
  <c r="C5" i="117"/>
  <c r="P25" i="123"/>
  <c r="O5" i="117"/>
  <c r="X25" i="123"/>
  <c r="W5" i="117"/>
  <c r="AF25" i="123"/>
  <c r="AE5" i="117"/>
  <c r="Y25" i="123"/>
  <c r="AA26" i="123"/>
  <c r="W25" i="123"/>
  <c r="V5" i="117"/>
  <c r="AG25" i="123"/>
  <c r="AF5" i="117"/>
  <c r="Z25" i="123"/>
  <c r="AI26" i="123"/>
  <c r="AE25" i="123"/>
  <c r="AD5" i="117"/>
  <c r="J25" i="123"/>
  <c r="I5" i="117"/>
  <c r="AA25" i="123"/>
  <c r="S25" i="123"/>
  <c r="R25" i="123"/>
  <c r="Q25" i="123"/>
  <c r="M26" i="123"/>
  <c r="D26" i="50"/>
  <c r="L9" i="124"/>
  <c r="M9" i="124" s="1"/>
  <c r="N9" i="124" s="1"/>
  <c r="O9" i="124" s="1"/>
  <c r="P9" i="124" s="1"/>
  <c r="Q9" i="124" s="1"/>
  <c r="K7" i="125"/>
  <c r="M7" i="125" s="1"/>
  <c r="N7" i="125" s="1"/>
  <c r="O7" i="125" s="1"/>
  <c r="P7" i="125" s="1"/>
  <c r="Q7" i="125" s="1"/>
  <c r="AJ6" i="125"/>
  <c r="I6" i="125"/>
  <c r="J6" i="125" s="1"/>
  <c r="K6" i="125" s="1"/>
  <c r="L6" i="125" s="1"/>
  <c r="M6" i="125" s="1"/>
  <c r="N6" i="125" s="1"/>
  <c r="O6" i="125" s="1"/>
  <c r="P6" i="125" s="1"/>
  <c r="Q6" i="125" s="1"/>
  <c r="H14" i="125"/>
  <c r="O10" i="124"/>
  <c r="P10" i="124" s="1"/>
  <c r="Q10" i="124" s="1"/>
  <c r="AF11" i="126"/>
  <c r="AG11" i="126"/>
  <c r="AF26" i="123"/>
  <c r="X26" i="123"/>
  <c r="P26" i="123"/>
  <c r="AE26" i="123"/>
  <c r="W26" i="123"/>
  <c r="O26" i="123"/>
  <c r="AD26" i="123"/>
  <c r="V26" i="123"/>
  <c r="N26" i="123"/>
  <c r="Q26" i="123"/>
  <c r="AB26" i="123"/>
  <c r="H16" i="124"/>
  <c r="Z17" i="124"/>
  <c r="J9" i="125"/>
  <c r="K9" i="125" s="1"/>
  <c r="L9" i="125" s="1"/>
  <c r="M9" i="125" s="1"/>
  <c r="N9" i="125" s="1"/>
  <c r="O9" i="125" s="1"/>
  <c r="P9" i="125" s="1"/>
  <c r="Q9" i="125" s="1"/>
  <c r="AJ12" i="125"/>
  <c r="J11" i="126"/>
  <c r="J12" i="126"/>
  <c r="J5" i="124"/>
  <c r="I12" i="124"/>
  <c r="J12" i="124" s="1"/>
  <c r="K12" i="124" s="1"/>
  <c r="L12" i="124" s="1"/>
  <c r="M12" i="124" s="1"/>
  <c r="N12" i="124" s="1"/>
  <c r="O12" i="124" s="1"/>
  <c r="P12" i="124" s="1"/>
  <c r="Q12" i="124" s="1"/>
  <c r="J10" i="125"/>
  <c r="K10" i="125" s="1"/>
  <c r="L10" i="125" s="1"/>
  <c r="M10" i="125" s="1"/>
  <c r="N10" i="125" s="1"/>
  <c r="O10" i="125" s="1"/>
  <c r="P10" i="125" s="1"/>
  <c r="Q10" i="125" s="1"/>
  <c r="AF12" i="126"/>
  <c r="X12" i="126"/>
  <c r="P12" i="126"/>
  <c r="D10" i="126"/>
  <c r="D8" i="117" s="1"/>
  <c r="D9" i="36" s="1"/>
  <c r="U12" i="126"/>
  <c r="AE12" i="126"/>
  <c r="W12" i="126"/>
  <c r="O12" i="126"/>
  <c r="M12" i="126"/>
  <c r="AD12" i="126"/>
  <c r="V12" i="126"/>
  <c r="N12" i="126"/>
  <c r="I11" i="126"/>
  <c r="AC12" i="126"/>
  <c r="I12" i="126"/>
  <c r="R26" i="123"/>
  <c r="AC26" i="123"/>
  <c r="I13" i="125"/>
  <c r="J13" i="125" s="1"/>
  <c r="K13" i="125" s="1"/>
  <c r="L13" i="125" s="1"/>
  <c r="M13" i="125" s="1"/>
  <c r="N13" i="125" s="1"/>
  <c r="O13" i="125" s="1"/>
  <c r="P13" i="125" s="1"/>
  <c r="Q13" i="125" s="1"/>
  <c r="K12" i="126"/>
  <c r="AA12" i="126"/>
  <c r="AJ13" i="124"/>
  <c r="J5" i="125"/>
  <c r="X11" i="126"/>
  <c r="Y11" i="126"/>
  <c r="S26" i="123"/>
  <c r="AG26" i="123"/>
  <c r="AJ8" i="124"/>
  <c r="AI17" i="124"/>
  <c r="AJ8" i="125"/>
  <c r="W15" i="125"/>
  <c r="X15" i="125"/>
  <c r="AE15" i="125"/>
  <c r="AF15" i="125"/>
  <c r="L12" i="126"/>
  <c r="AB12" i="126"/>
  <c r="D24" i="123"/>
  <c r="D5" i="117" s="1"/>
  <c r="P11" i="126"/>
  <c r="Q11" i="126"/>
  <c r="Y12" i="126"/>
  <c r="AJ24" i="123"/>
  <c r="T26" i="123"/>
  <c r="AH26" i="123"/>
  <c r="AJ15" i="124"/>
  <c r="T17" i="124"/>
  <c r="AB17" i="124"/>
  <c r="AG15" i="125"/>
  <c r="Q12" i="126"/>
  <c r="AG12" i="126"/>
  <c r="J7" i="124"/>
  <c r="K7" i="124" s="1"/>
  <c r="L7" i="124" s="1"/>
  <c r="M7" i="124" s="1"/>
  <c r="N7" i="124" s="1"/>
  <c r="O7" i="124" s="1"/>
  <c r="P7" i="124" s="1"/>
  <c r="Q7" i="124" s="1"/>
  <c r="V17" i="124"/>
  <c r="I11" i="125"/>
  <c r="J11" i="125" s="1"/>
  <c r="K11" i="125" s="1"/>
  <c r="L11" i="125" s="1"/>
  <c r="M11" i="125" s="1"/>
  <c r="N11" i="125" s="1"/>
  <c r="O11" i="125" s="1"/>
  <c r="P11" i="125" s="1"/>
  <c r="Q11" i="125" s="1"/>
  <c r="AJ11" i="125" s="1"/>
  <c r="R12" i="126"/>
  <c r="AH12" i="126"/>
  <c r="N25" i="123"/>
  <c r="V25" i="123"/>
  <c r="AD25" i="123"/>
  <c r="U25" i="123"/>
  <c r="Y26" i="123"/>
  <c r="S12" i="126"/>
  <c r="AI12" i="126"/>
  <c r="I11" i="124"/>
  <c r="J11" i="124" s="1"/>
  <c r="K11" i="124" s="1"/>
  <c r="L11" i="124" s="1"/>
  <c r="M11" i="124" s="1"/>
  <c r="N11" i="124" s="1"/>
  <c r="O11" i="124" s="1"/>
  <c r="P11" i="124" s="1"/>
  <c r="Q11" i="124" s="1"/>
  <c r="AJ6" i="124" l="1"/>
  <c r="AJ18" i="106"/>
  <c r="D67" i="106"/>
  <c r="D55" i="50"/>
  <c r="AJ7" i="125"/>
  <c r="J14" i="125"/>
  <c r="K5" i="125"/>
  <c r="AJ10" i="124"/>
  <c r="AJ9" i="125"/>
  <c r="J16" i="124"/>
  <c r="K5" i="124"/>
  <c r="AJ11" i="124"/>
  <c r="AJ9" i="124"/>
  <c r="AH18" i="124"/>
  <c r="Z18" i="124"/>
  <c r="R18" i="124"/>
  <c r="J18" i="124"/>
  <c r="AG18" i="124"/>
  <c r="Y18" i="124"/>
  <c r="AF18" i="124"/>
  <c r="X18" i="124"/>
  <c r="D16" i="124"/>
  <c r="AE18" i="124"/>
  <c r="U18" i="124"/>
  <c r="AI18" i="124"/>
  <c r="T18" i="124"/>
  <c r="AD18" i="124"/>
  <c r="S18" i="124"/>
  <c r="AC18" i="124"/>
  <c r="V18" i="124"/>
  <c r="AB18" i="124"/>
  <c r="W18" i="124"/>
  <c r="AA18" i="124"/>
  <c r="AE16" i="125"/>
  <c r="W16" i="125"/>
  <c r="AB16" i="125"/>
  <c r="AD16" i="125"/>
  <c r="V16" i="125"/>
  <c r="I15" i="125"/>
  <c r="AC16" i="125"/>
  <c r="U16" i="125"/>
  <c r="T16" i="125"/>
  <c r="Z16" i="125"/>
  <c r="Y16" i="125"/>
  <c r="I16" i="125"/>
  <c r="X16" i="125"/>
  <c r="AI16" i="125"/>
  <c r="S16" i="125"/>
  <c r="AA16" i="125"/>
  <c r="D14" i="125"/>
  <c r="AH16" i="125"/>
  <c r="R16" i="125"/>
  <c r="AF16" i="125"/>
  <c r="AG16" i="125"/>
  <c r="I14" i="125"/>
  <c r="AJ10" i="125"/>
  <c r="I16" i="124"/>
  <c r="J17" i="124" s="1"/>
  <c r="AJ7" i="124"/>
  <c r="AJ13" i="125"/>
  <c r="AJ12" i="124"/>
  <c r="I18" i="124" l="1"/>
  <c r="I17" i="124"/>
  <c r="K17" i="124"/>
  <c r="K16" i="124"/>
  <c r="L5" i="124"/>
  <c r="J15" i="125"/>
  <c r="J16" i="125"/>
  <c r="K14" i="125"/>
  <c r="L5" i="125"/>
  <c r="L16" i="124" l="1"/>
  <c r="M5" i="124"/>
  <c r="L17" i="124"/>
  <c r="K18" i="124"/>
  <c r="K16" i="125"/>
  <c r="L14" i="125"/>
  <c r="L6" i="117" s="1"/>
  <c r="L11" i="50" s="1"/>
  <c r="M5" i="125"/>
  <c r="K15" i="125"/>
  <c r="M14" i="125" l="1"/>
  <c r="M6" i="117" s="1"/>
  <c r="M11" i="50" s="1"/>
  <c r="N5" i="125"/>
  <c r="M15" i="125"/>
  <c r="L16" i="125"/>
  <c r="L15" i="125"/>
  <c r="N5" i="124"/>
  <c r="M16" i="124"/>
  <c r="L18" i="124"/>
  <c r="M18" i="124" l="1"/>
  <c r="O5" i="124"/>
  <c r="N16" i="124"/>
  <c r="N14" i="125"/>
  <c r="N6" i="117" s="1"/>
  <c r="N11" i="50" s="1"/>
  <c r="O5" i="125"/>
  <c r="M17" i="124"/>
  <c r="M16" i="125"/>
  <c r="N15" i="125" l="1"/>
  <c r="P5" i="125"/>
  <c r="O14" i="125"/>
  <c r="N16" i="125"/>
  <c r="P5" i="124"/>
  <c r="O16" i="124"/>
  <c r="O7" i="117" s="1"/>
  <c r="N18" i="124"/>
  <c r="N17" i="124"/>
  <c r="O17" i="124" l="1"/>
  <c r="O15" i="125"/>
  <c r="O6" i="117"/>
  <c r="O11" i="50" s="1"/>
  <c r="O18" i="124"/>
  <c r="P16" i="124"/>
  <c r="P7" i="117" s="1"/>
  <c r="Q5" i="124"/>
  <c r="O16" i="125"/>
  <c r="P14" i="125"/>
  <c r="Q5" i="125"/>
  <c r="P15" i="125" l="1"/>
  <c r="P6" i="117"/>
  <c r="P11" i="50" s="1"/>
  <c r="Q14" i="125"/>
  <c r="Q6" i="117" s="1"/>
  <c r="Q11" i="50" s="1"/>
  <c r="AJ5" i="125"/>
  <c r="AJ14" i="125" s="1"/>
  <c r="P18" i="124"/>
  <c r="Q15" i="125"/>
  <c r="P16" i="125"/>
  <c r="Q16" i="124"/>
  <c r="Q7" i="117" s="1"/>
  <c r="AJ5" i="124"/>
  <c r="AJ16" i="124" s="1"/>
  <c r="P17" i="124"/>
  <c r="AJ11" i="106" l="1"/>
  <c r="AI11" i="50"/>
  <c r="R17" i="124"/>
  <c r="Q18" i="124"/>
  <c r="Q17" i="124"/>
  <c r="R15" i="125"/>
  <c r="Q16" i="125"/>
  <c r="AI6" i="122" l="1"/>
  <c r="AH6" i="122"/>
  <c r="AG6" i="122"/>
  <c r="AG9" i="50" s="1"/>
  <c r="S50" i="106" s="1"/>
  <c r="AF6" i="122"/>
  <c r="AE6" i="122"/>
  <c r="AE9" i="50" s="1"/>
  <c r="AD6" i="122"/>
  <c r="AC6" i="122"/>
  <c r="AC9" i="50" s="1"/>
  <c r="AB6" i="122"/>
  <c r="AB9" i="50" s="1"/>
  <c r="AA6" i="122"/>
  <c r="AA9" i="50" s="1"/>
  <c r="Z6" i="122"/>
  <c r="Y6" i="122"/>
  <c r="Y9" i="50" s="1"/>
  <c r="X6" i="122"/>
  <c r="W6" i="122"/>
  <c r="W9" i="50" s="1"/>
  <c r="V6" i="122"/>
  <c r="U6" i="122"/>
  <c r="U9" i="50" s="1"/>
  <c r="T6" i="122"/>
  <c r="T9" i="50" s="1"/>
  <c r="S6" i="122"/>
  <c r="S9" i="50" s="1"/>
  <c r="C6" i="122"/>
  <c r="C9" i="50" s="1"/>
  <c r="H8" i="75"/>
  <c r="AG16" i="121"/>
  <c r="AF16" i="121"/>
  <c r="AI15" i="121"/>
  <c r="AH15" i="121"/>
  <c r="AG15" i="121"/>
  <c r="AF15" i="121"/>
  <c r="AE15" i="121"/>
  <c r="AD15" i="121"/>
  <c r="AC15" i="121"/>
  <c r="AB15" i="121"/>
  <c r="AA15" i="121"/>
  <c r="Z15" i="121"/>
  <c r="Y15" i="121"/>
  <c r="X15" i="121"/>
  <c r="Y16" i="121" s="1"/>
  <c r="W15" i="121"/>
  <c r="X16" i="121" s="1"/>
  <c r="V15" i="121"/>
  <c r="W16" i="121" s="1"/>
  <c r="U15" i="121"/>
  <c r="T15" i="121"/>
  <c r="S15" i="121"/>
  <c r="R15" i="121"/>
  <c r="Q15" i="121"/>
  <c r="L15" i="121"/>
  <c r="K15" i="121"/>
  <c r="J15" i="121"/>
  <c r="I15" i="121"/>
  <c r="H15" i="121"/>
  <c r="X17" i="121" s="1"/>
  <c r="C15" i="121"/>
  <c r="AJ13" i="121"/>
  <c r="AJ12" i="121"/>
  <c r="AJ11" i="121"/>
  <c r="AJ10" i="121"/>
  <c r="AJ9" i="121"/>
  <c r="AJ8" i="121"/>
  <c r="AJ7" i="121"/>
  <c r="AJ6" i="121"/>
  <c r="AJ5" i="121"/>
  <c r="AD17" i="121" l="1"/>
  <c r="I38" i="50"/>
  <c r="O50" i="106"/>
  <c r="Q38" i="50"/>
  <c r="I50" i="106"/>
  <c r="K38" i="50"/>
  <c r="K50" i="106"/>
  <c r="M38" i="50"/>
  <c r="M50" i="106"/>
  <c r="O38" i="50"/>
  <c r="Q50" i="106"/>
  <c r="S38" i="50"/>
  <c r="H38" i="50"/>
  <c r="N50" i="106"/>
  <c r="P38" i="50"/>
  <c r="V7" i="122"/>
  <c r="C50" i="106"/>
  <c r="C38" i="50"/>
  <c r="R16" i="121"/>
  <c r="Q7" i="102"/>
  <c r="Q12" i="102" s="1"/>
  <c r="Q14" i="50"/>
  <c r="Z16" i="121"/>
  <c r="Y7" i="102"/>
  <c r="Y12" i="102" s="1"/>
  <c r="Y14" i="50"/>
  <c r="AH16" i="121"/>
  <c r="AG7" i="102"/>
  <c r="AG12" i="102" s="1"/>
  <c r="AG14" i="50"/>
  <c r="S55" i="106" s="1"/>
  <c r="AC17" i="121"/>
  <c r="C7" i="102"/>
  <c r="C12" i="102" s="1"/>
  <c r="C14" i="50"/>
  <c r="AI16" i="121"/>
  <c r="L17" i="121"/>
  <c r="AF17" i="121"/>
  <c r="B18" i="121"/>
  <c r="Z7" i="102"/>
  <c r="Z12" i="102" s="1"/>
  <c r="Z14" i="50"/>
  <c r="AB16" i="121"/>
  <c r="AA7" i="102"/>
  <c r="AA12" i="102" s="1"/>
  <c r="AA14" i="50"/>
  <c r="AD16" i="121"/>
  <c r="AC7" i="102"/>
  <c r="AC12" i="102" s="1"/>
  <c r="AC14" i="50"/>
  <c r="U17" i="121"/>
  <c r="AH7" i="102"/>
  <c r="AH12" i="102" s="1"/>
  <c r="AH14" i="50"/>
  <c r="T55" i="106" s="1"/>
  <c r="AC16" i="121"/>
  <c r="AB7" i="102"/>
  <c r="AB12" i="102" s="1"/>
  <c r="AB14" i="50"/>
  <c r="J16" i="121"/>
  <c r="I7" i="102"/>
  <c r="I12" i="102" s="1"/>
  <c r="I14" i="50"/>
  <c r="J7" i="102"/>
  <c r="J12" i="102" s="1"/>
  <c r="J14" i="50"/>
  <c r="V7" i="102"/>
  <c r="V12" i="102" s="1"/>
  <c r="V14" i="50"/>
  <c r="AD7" i="102"/>
  <c r="AD12" i="102" s="1"/>
  <c r="AD14" i="50"/>
  <c r="V17" i="121"/>
  <c r="T16" i="121"/>
  <c r="S7" i="102"/>
  <c r="S12" i="102" s="1"/>
  <c r="S14" i="50"/>
  <c r="U16" i="121"/>
  <c r="T7" i="102"/>
  <c r="T12" i="102" s="1"/>
  <c r="T14" i="50"/>
  <c r="T17" i="121"/>
  <c r="L16" i="121"/>
  <c r="K7" i="102"/>
  <c r="K12" i="102" s="1"/>
  <c r="K14" i="50"/>
  <c r="W7" i="102"/>
  <c r="W12" i="102" s="1"/>
  <c r="W14" i="50"/>
  <c r="AE7" i="102"/>
  <c r="AE12" i="102" s="1"/>
  <c r="AE14" i="50"/>
  <c r="R7" i="102"/>
  <c r="R12" i="102" s="1"/>
  <c r="R14" i="50"/>
  <c r="D15" i="121"/>
  <c r="D7" i="102" s="1"/>
  <c r="AI17" i="121"/>
  <c r="H7" i="102"/>
  <c r="H14" i="50"/>
  <c r="I16" i="121"/>
  <c r="V16" i="121"/>
  <c r="U7" i="102"/>
  <c r="U12" i="102" s="1"/>
  <c r="U14" i="50"/>
  <c r="L7" i="102"/>
  <c r="L12" i="102" s="1"/>
  <c r="L14" i="50"/>
  <c r="X7" i="102"/>
  <c r="X12" i="102" s="1"/>
  <c r="X14" i="50"/>
  <c r="AF7" i="102"/>
  <c r="AF12" i="102" s="1"/>
  <c r="AF14" i="50"/>
  <c r="R55" i="106" s="1"/>
  <c r="AE16" i="121"/>
  <c r="AB17" i="121"/>
  <c r="T7" i="122"/>
  <c r="AE7" i="122"/>
  <c r="AD9" i="50"/>
  <c r="AB7" i="122"/>
  <c r="U7" i="122"/>
  <c r="AG7" i="122"/>
  <c r="AF9" i="50"/>
  <c r="R50" i="106" s="1"/>
  <c r="AC7" i="122"/>
  <c r="Y7" i="122"/>
  <c r="X9" i="50"/>
  <c r="AD7" i="122"/>
  <c r="W7" i="122"/>
  <c r="V9" i="50"/>
  <c r="H6" i="122"/>
  <c r="AD8" i="122" s="1"/>
  <c r="AA7" i="122"/>
  <c r="Z9" i="50"/>
  <c r="AI7" i="122"/>
  <c r="AH9" i="50"/>
  <c r="T50" i="106" s="1"/>
  <c r="B9" i="122"/>
  <c r="Y8" i="122"/>
  <c r="AB8" i="122"/>
  <c r="X7" i="122"/>
  <c r="AF7" i="122"/>
  <c r="I8" i="75"/>
  <c r="T8" i="122"/>
  <c r="Z7" i="122"/>
  <c r="AH7" i="122"/>
  <c r="W8" i="122"/>
  <c r="AE8" i="122"/>
  <c r="M15" i="121"/>
  <c r="W17" i="121"/>
  <c r="AE17" i="121"/>
  <c r="K16" i="121"/>
  <c r="S16" i="121"/>
  <c r="AA16" i="121"/>
  <c r="I17" i="121"/>
  <c r="Q17" i="121"/>
  <c r="Y17" i="121"/>
  <c r="AG17" i="121"/>
  <c r="J17" i="121"/>
  <c r="R17" i="121"/>
  <c r="Z17" i="121"/>
  <c r="AH17" i="121"/>
  <c r="K17" i="121"/>
  <c r="S17" i="121"/>
  <c r="AA17" i="121"/>
  <c r="P50" i="106" l="1"/>
  <c r="R38" i="50"/>
  <c r="J50" i="106"/>
  <c r="L38" i="50"/>
  <c r="L50" i="106"/>
  <c r="N38" i="50"/>
  <c r="H50" i="106"/>
  <c r="J38" i="50"/>
  <c r="B7" i="102"/>
  <c r="B14" i="50"/>
  <c r="O55" i="106"/>
  <c r="Q43" i="50"/>
  <c r="Q55" i="106"/>
  <c r="S43" i="50"/>
  <c r="H43" i="50"/>
  <c r="N55" i="106"/>
  <c r="P43" i="50"/>
  <c r="K55" i="106"/>
  <c r="M43" i="50"/>
  <c r="M7" i="102"/>
  <c r="M12" i="102" s="1"/>
  <c r="M14" i="50"/>
  <c r="P55" i="106"/>
  <c r="R43" i="50"/>
  <c r="H55" i="106"/>
  <c r="J43" i="50"/>
  <c r="M55" i="106"/>
  <c r="O43" i="50"/>
  <c r="I43" i="50"/>
  <c r="J55" i="106"/>
  <c r="L43" i="50"/>
  <c r="D14" i="50"/>
  <c r="I55" i="106"/>
  <c r="K43" i="50"/>
  <c r="C55" i="106"/>
  <c r="C43" i="50"/>
  <c r="H12" i="102"/>
  <c r="L55" i="106"/>
  <c r="N43" i="50"/>
  <c r="Z8" i="122"/>
  <c r="B8" i="75"/>
  <c r="B9" i="50"/>
  <c r="U8" i="122"/>
  <c r="AC8" i="122"/>
  <c r="X8" i="122"/>
  <c r="AF8" i="122"/>
  <c r="H9" i="50"/>
  <c r="AI8" i="122"/>
  <c r="AH8" i="122"/>
  <c r="AA8" i="122"/>
  <c r="S8" i="122"/>
  <c r="AG8" i="122"/>
  <c r="D6" i="122"/>
  <c r="V8" i="122"/>
  <c r="J8" i="75"/>
  <c r="I6" i="122"/>
  <c r="I9" i="50" s="1"/>
  <c r="M17" i="121"/>
  <c r="N15" i="121"/>
  <c r="M16" i="121"/>
  <c r="B50" i="106" l="1"/>
  <c r="B38" i="50"/>
  <c r="N7" i="102"/>
  <c r="N12" i="102" s="1"/>
  <c r="N14" i="50"/>
  <c r="D55" i="106"/>
  <c r="D43" i="50"/>
  <c r="B55" i="106"/>
  <c r="B43" i="50"/>
  <c r="D9" i="50"/>
  <c r="K8" i="75"/>
  <c r="J6" i="122"/>
  <c r="J9" i="50" s="1"/>
  <c r="J7" i="122"/>
  <c r="I8" i="122"/>
  <c r="I7" i="122"/>
  <c r="O15" i="121"/>
  <c r="O16" i="121" s="1"/>
  <c r="P15" i="121"/>
  <c r="AJ14" i="121"/>
  <c r="AJ15" i="121" s="1"/>
  <c r="N17" i="121"/>
  <c r="N16" i="121"/>
  <c r="D50" i="106" l="1"/>
  <c r="D38" i="50"/>
  <c r="P7" i="102"/>
  <c r="P12" i="102" s="1"/>
  <c r="P14" i="50"/>
  <c r="O7" i="102"/>
  <c r="O14" i="50"/>
  <c r="J8" i="122"/>
  <c r="L8" i="75"/>
  <c r="K6" i="122"/>
  <c r="K9" i="50" s="1"/>
  <c r="P17" i="121"/>
  <c r="Q16" i="121"/>
  <c r="P16" i="121"/>
  <c r="O17" i="121"/>
  <c r="O12" i="102" l="1"/>
  <c r="AI7" i="102"/>
  <c r="AJ14" i="106"/>
  <c r="AI14" i="50"/>
  <c r="K8" i="122"/>
  <c r="K7" i="122"/>
  <c r="M8" i="75"/>
  <c r="L6" i="122"/>
  <c r="L9" i="50" s="1"/>
  <c r="N8" i="75" l="1"/>
  <c r="M6" i="122"/>
  <c r="M9" i="50" s="1"/>
  <c r="M7" i="122"/>
  <c r="L8" i="122"/>
  <c r="L7" i="122"/>
  <c r="M8" i="122" l="1"/>
  <c r="N6" i="122"/>
  <c r="O8" i="75"/>
  <c r="N7" i="122" l="1"/>
  <c r="N9" i="50"/>
  <c r="O6" i="122"/>
  <c r="O9" i="50" s="1"/>
  <c r="P8" i="75"/>
  <c r="N8" i="122"/>
  <c r="O7" i="122" l="1"/>
  <c r="Q8" i="75"/>
  <c r="P6" i="122"/>
  <c r="P9" i="50" s="1"/>
  <c r="O8" i="122"/>
  <c r="P7" i="122" l="1"/>
  <c r="R8" i="75"/>
  <c r="AI8" i="75" s="1"/>
  <c r="Q6" i="122"/>
  <c r="Q9" i="50" s="1"/>
  <c r="P8" i="122"/>
  <c r="Q8" i="122" l="1"/>
  <c r="R6" i="122"/>
  <c r="R9" i="50" s="1"/>
  <c r="AJ5" i="122"/>
  <c r="AJ6" i="122" s="1"/>
  <c r="Q7" i="122"/>
  <c r="AJ9" i="106" l="1"/>
  <c r="S7" i="122"/>
  <c r="R8" i="122"/>
  <c r="R7" i="122"/>
  <c r="AJ6" i="114" l="1"/>
  <c r="AJ7" i="114"/>
  <c r="AJ5" i="114"/>
  <c r="AJ8" i="114"/>
  <c r="I6" i="50" l="1"/>
  <c r="J6" i="50"/>
  <c r="K6" i="50"/>
  <c r="L6" i="50"/>
  <c r="L6" i="106" s="1"/>
  <c r="M6" i="50"/>
  <c r="M6" i="106" s="1"/>
  <c r="N6" i="50"/>
  <c r="N6" i="106" s="1"/>
  <c r="O6" i="50"/>
  <c r="O6" i="106" s="1"/>
  <c r="P6" i="50"/>
  <c r="P6" i="106" s="1"/>
  <c r="Q6" i="50"/>
  <c r="Q6" i="106" s="1"/>
  <c r="R6" i="50"/>
  <c r="R6" i="106" s="1"/>
  <c r="S6" i="50"/>
  <c r="S6" i="106" s="1"/>
  <c r="T6" i="50"/>
  <c r="U6" i="50"/>
  <c r="V6" i="50"/>
  <c r="W6" i="50"/>
  <c r="X6" i="50"/>
  <c r="Y6" i="50"/>
  <c r="Z6" i="50"/>
  <c r="AA6" i="50"/>
  <c r="AB6" i="50"/>
  <c r="AC6" i="50"/>
  <c r="AD6" i="50"/>
  <c r="AE6" i="50"/>
  <c r="AF6" i="50"/>
  <c r="AF6" i="106" s="1"/>
  <c r="R47" i="106" s="1"/>
  <c r="AG6" i="50"/>
  <c r="AG6" i="106" s="1"/>
  <c r="S47" i="106" s="1"/>
  <c r="AH6" i="50"/>
  <c r="AH6" i="106" s="1"/>
  <c r="T47" i="106" s="1"/>
  <c r="H6" i="50"/>
  <c r="C6" i="50"/>
  <c r="B6" i="50"/>
  <c r="AD19" i="50"/>
  <c r="AE19" i="50"/>
  <c r="AF19" i="50"/>
  <c r="R58" i="106" s="1"/>
  <c r="AG19" i="50"/>
  <c r="S58" i="106" s="1"/>
  <c r="AH19" i="50"/>
  <c r="T58" i="106" s="1"/>
  <c r="R60" i="106"/>
  <c r="S60" i="106"/>
  <c r="T60" i="106"/>
  <c r="AD21" i="50"/>
  <c r="AE21" i="50"/>
  <c r="AF21" i="50"/>
  <c r="R62" i="106" s="1"/>
  <c r="AG21" i="50"/>
  <c r="S62" i="106" s="1"/>
  <c r="AH21" i="50"/>
  <c r="T62" i="106" s="1"/>
  <c r="W6" i="106" l="1"/>
  <c r="I47" i="106" s="1"/>
  <c r="K35" i="50"/>
  <c r="AD6" i="106"/>
  <c r="P47" i="106" s="1"/>
  <c r="R35" i="50"/>
  <c r="V6" i="106"/>
  <c r="H47" i="106" s="1"/>
  <c r="J35" i="50"/>
  <c r="AE6" i="106"/>
  <c r="Q47" i="106" s="1"/>
  <c r="S35" i="50"/>
  <c r="AC6" i="106"/>
  <c r="O47" i="106" s="1"/>
  <c r="Q35" i="50"/>
  <c r="U6" i="106"/>
  <c r="I35" i="50"/>
  <c r="C47" i="106"/>
  <c r="C35" i="50"/>
  <c r="AB6" i="106"/>
  <c r="N47" i="106" s="1"/>
  <c r="P35" i="50"/>
  <c r="T6" i="106"/>
  <c r="H35" i="50"/>
  <c r="H6" i="106"/>
  <c r="AA6" i="106"/>
  <c r="M47" i="106" s="1"/>
  <c r="O35" i="50"/>
  <c r="K6" i="106"/>
  <c r="Z6" i="106"/>
  <c r="L47" i="106" s="1"/>
  <c r="N35" i="50"/>
  <c r="J6" i="106"/>
  <c r="X6" i="106"/>
  <c r="J47" i="106" s="1"/>
  <c r="L35" i="50"/>
  <c r="Y6" i="106"/>
  <c r="K47" i="106" s="1"/>
  <c r="M35" i="50"/>
  <c r="I6" i="106"/>
  <c r="P62" i="106"/>
  <c r="R50" i="50"/>
  <c r="Q58" i="106"/>
  <c r="S46" i="50"/>
  <c r="P58" i="106"/>
  <c r="R46" i="50"/>
  <c r="Q60" i="106"/>
  <c r="S48" i="50"/>
  <c r="P60" i="106"/>
  <c r="R48" i="50"/>
  <c r="Q62" i="106"/>
  <c r="S50" i="50"/>
  <c r="B47" i="106"/>
  <c r="B35" i="50"/>
  <c r="D6" i="50"/>
  <c r="T12" i="36"/>
  <c r="U12" i="36"/>
  <c r="V12" i="36"/>
  <c r="W12" i="36"/>
  <c r="X12" i="36"/>
  <c r="Y12" i="36"/>
  <c r="Z12" i="36"/>
  <c r="AA12" i="36"/>
  <c r="AB12" i="36"/>
  <c r="AC12" i="36"/>
  <c r="AD12" i="36"/>
  <c r="AE12" i="36"/>
  <c r="AF12" i="36"/>
  <c r="AG12" i="36"/>
  <c r="AH12" i="36"/>
  <c r="AI12" i="36"/>
  <c r="D47" i="106" l="1"/>
  <c r="D35" i="50"/>
  <c r="AJ6" i="106"/>
  <c r="E30" i="36"/>
  <c r="F30" i="36"/>
  <c r="G30" i="36"/>
  <c r="B6" i="120"/>
  <c r="B21" i="50" s="1"/>
  <c r="V6" i="120"/>
  <c r="V21" i="50" s="1"/>
  <c r="C6" i="120"/>
  <c r="C21" i="50" s="1"/>
  <c r="B5" i="120"/>
  <c r="B19" i="50" s="1"/>
  <c r="AI7" i="120"/>
  <c r="AH7" i="120"/>
  <c r="AI8" i="120" s="1"/>
  <c r="AG7" i="120"/>
  <c r="AF7" i="120"/>
  <c r="AE7" i="120"/>
  <c r="AF8" i="120" s="1"/>
  <c r="AD7" i="120"/>
  <c r="AE8" i="120" s="1"/>
  <c r="AC6" i="120"/>
  <c r="AC21" i="50" s="1"/>
  <c r="AB6" i="120"/>
  <c r="AB21" i="50" s="1"/>
  <c r="Z6" i="120"/>
  <c r="Z21" i="50" s="1"/>
  <c r="W6" i="120"/>
  <c r="W21" i="50" s="1"/>
  <c r="U6" i="120"/>
  <c r="U21" i="50" s="1"/>
  <c r="T6" i="120"/>
  <c r="T21" i="50" s="1"/>
  <c r="S6" i="120"/>
  <c r="S21" i="50" s="1"/>
  <c r="R6" i="120"/>
  <c r="R21" i="50" s="1"/>
  <c r="H5" i="120"/>
  <c r="H19" i="50" s="1"/>
  <c r="C5" i="120"/>
  <c r="C19" i="50" s="1"/>
  <c r="C58" i="106" l="1"/>
  <c r="C46" i="50"/>
  <c r="M60" i="106"/>
  <c r="O48" i="50"/>
  <c r="L62" i="106"/>
  <c r="N50" i="50"/>
  <c r="B60" i="106"/>
  <c r="B48" i="50"/>
  <c r="B58" i="106"/>
  <c r="B46" i="50"/>
  <c r="O60" i="106"/>
  <c r="Q48" i="50"/>
  <c r="C60" i="106"/>
  <c r="C48" i="50"/>
  <c r="N60" i="106"/>
  <c r="P48" i="50"/>
  <c r="L60" i="106"/>
  <c r="N48" i="50"/>
  <c r="O62" i="106"/>
  <c r="Q50" i="50"/>
  <c r="I48" i="50"/>
  <c r="H50" i="50"/>
  <c r="C62" i="106"/>
  <c r="C50" i="50"/>
  <c r="N62" i="106"/>
  <c r="P50" i="50"/>
  <c r="H60" i="106"/>
  <c r="J48" i="50"/>
  <c r="I50" i="50"/>
  <c r="H62" i="106"/>
  <c r="J50" i="50"/>
  <c r="I60" i="106"/>
  <c r="K48" i="50"/>
  <c r="I62" i="106"/>
  <c r="K50" i="50"/>
  <c r="B62" i="106"/>
  <c r="B50" i="50"/>
  <c r="AG8" i="120"/>
  <c r="D19" i="50"/>
  <c r="AA6" i="120"/>
  <c r="AA21" i="50" s="1"/>
  <c r="C7" i="120"/>
  <c r="I6" i="120"/>
  <c r="I21" i="50" s="1"/>
  <c r="I5" i="120"/>
  <c r="I19" i="50" s="1"/>
  <c r="X6" i="120"/>
  <c r="X21" i="50" s="1"/>
  <c r="AC5" i="120"/>
  <c r="Y6" i="120"/>
  <c r="Y21" i="50" s="1"/>
  <c r="AH8" i="120"/>
  <c r="AB5" i="120"/>
  <c r="D5" i="120"/>
  <c r="D6" i="120"/>
  <c r="H6" i="120"/>
  <c r="H21" i="50" s="1"/>
  <c r="J62" i="106" l="1"/>
  <c r="L50" i="50"/>
  <c r="J60" i="106"/>
  <c r="L48" i="50"/>
  <c r="H48" i="50"/>
  <c r="M62" i="106"/>
  <c r="O50" i="50"/>
  <c r="K60" i="106"/>
  <c r="M48" i="50"/>
  <c r="K62" i="106"/>
  <c r="M50" i="50"/>
  <c r="D58" i="106"/>
  <c r="D46" i="50"/>
  <c r="AB7" i="120"/>
  <c r="AB19" i="50"/>
  <c r="AC7" i="120"/>
  <c r="AD8" i="120" s="1"/>
  <c r="AC19" i="50"/>
  <c r="D21" i="50"/>
  <c r="J5" i="120"/>
  <c r="J19" i="50" s="1"/>
  <c r="R5" i="120"/>
  <c r="H7" i="120"/>
  <c r="D62" i="106" l="1"/>
  <c r="D50" i="50"/>
  <c r="D60" i="106"/>
  <c r="D48" i="50"/>
  <c r="O58" i="106"/>
  <c r="Q46" i="50"/>
  <c r="N58" i="106"/>
  <c r="P46" i="50"/>
  <c r="AI13" i="145"/>
  <c r="AH13" i="145"/>
  <c r="AG13" i="145"/>
  <c r="AF13" i="145"/>
  <c r="AE13" i="145"/>
  <c r="AD13" i="145"/>
  <c r="AC13" i="145"/>
  <c r="R7" i="120"/>
  <c r="R19" i="50"/>
  <c r="AI16" i="138"/>
  <c r="AF16" i="138"/>
  <c r="AH16" i="138"/>
  <c r="AG16" i="138"/>
  <c r="AE16" i="138"/>
  <c r="AC16" i="138"/>
  <c r="AD16" i="138"/>
  <c r="AC8" i="120"/>
  <c r="S5" i="120"/>
  <c r="J6" i="120"/>
  <c r="J21" i="50" s="1"/>
  <c r="AG9" i="120"/>
  <c r="AF9" i="120"/>
  <c r="D7" i="120"/>
  <c r="AD9" i="120"/>
  <c r="AB9" i="120"/>
  <c r="AI9" i="120"/>
  <c r="R9" i="120"/>
  <c r="AH9" i="120"/>
  <c r="AE9" i="120"/>
  <c r="AC9" i="120"/>
  <c r="K5" i="120"/>
  <c r="K19" i="50" s="1"/>
  <c r="I7" i="120"/>
  <c r="I9" i="120" s="1"/>
  <c r="J7" i="120" l="1"/>
  <c r="J9" i="120" s="1"/>
  <c r="S7" i="120"/>
  <c r="S19" i="50"/>
  <c r="L5" i="120"/>
  <c r="L19" i="50" s="1"/>
  <c r="J8" i="120"/>
  <c r="I8" i="120"/>
  <c r="T5" i="120"/>
  <c r="K6" i="120"/>
  <c r="T7" i="120" l="1"/>
  <c r="T9" i="120" s="1"/>
  <c r="T19" i="50"/>
  <c r="S8" i="120"/>
  <c r="S9" i="120"/>
  <c r="K7" i="120"/>
  <c r="K8" i="120" s="1"/>
  <c r="K21" i="50"/>
  <c r="L6" i="120"/>
  <c r="L21" i="50" s="1"/>
  <c r="M5" i="120"/>
  <c r="M19" i="50" s="1"/>
  <c r="U5" i="120"/>
  <c r="T8" i="120" l="1"/>
  <c r="H46" i="50"/>
  <c r="E47" i="50"/>
  <c r="K9" i="120"/>
  <c r="U7" i="120"/>
  <c r="U8" i="120" s="1"/>
  <c r="U19" i="50"/>
  <c r="L7" i="120"/>
  <c r="L8" i="120" s="1"/>
  <c r="V5" i="120"/>
  <c r="N5" i="120"/>
  <c r="N19" i="50" s="1"/>
  <c r="M6" i="120"/>
  <c r="M21" i="50" s="1"/>
  <c r="I46" i="50" l="1"/>
  <c r="F47" i="50"/>
  <c r="U9" i="120"/>
  <c r="L9" i="120"/>
  <c r="V7" i="120"/>
  <c r="V9" i="120" s="1"/>
  <c r="V19" i="50"/>
  <c r="M7" i="120"/>
  <c r="M8" i="120" s="1"/>
  <c r="W5" i="120"/>
  <c r="O5" i="120"/>
  <c r="O19" i="50" s="1"/>
  <c r="N6" i="120"/>
  <c r="H58" i="106" l="1"/>
  <c r="J46" i="50"/>
  <c r="G47" i="50"/>
  <c r="V8" i="120"/>
  <c r="M9" i="120"/>
  <c r="W7" i="120"/>
  <c r="W9" i="120" s="1"/>
  <c r="W19" i="50"/>
  <c r="N7" i="120"/>
  <c r="N8" i="120" s="1"/>
  <c r="N21" i="50"/>
  <c r="P5" i="120"/>
  <c r="P19" i="50" s="1"/>
  <c r="O6" i="120"/>
  <c r="O21" i="50" s="1"/>
  <c r="X5" i="120"/>
  <c r="I58" i="106" l="1"/>
  <c r="K46" i="50"/>
  <c r="W8" i="120"/>
  <c r="N9" i="120"/>
  <c r="O7" i="120"/>
  <c r="O8" i="120" s="1"/>
  <c r="X7" i="120"/>
  <c r="X8" i="120" s="1"/>
  <c r="X19" i="50"/>
  <c r="Q5" i="120"/>
  <c r="Q19" i="50" s="1"/>
  <c r="P6" i="120"/>
  <c r="Q6" i="120"/>
  <c r="Y5" i="120"/>
  <c r="J58" i="106" l="1"/>
  <c r="L46" i="50"/>
  <c r="O9" i="120"/>
  <c r="X9" i="120"/>
  <c r="Y7" i="120"/>
  <c r="Y9" i="120" s="1"/>
  <c r="Y19" i="50"/>
  <c r="P7" i="120"/>
  <c r="P9" i="120" s="1"/>
  <c r="P21" i="50"/>
  <c r="AJ6" i="120"/>
  <c r="Q21" i="50"/>
  <c r="Z5" i="120"/>
  <c r="Q7" i="120"/>
  <c r="K58" i="106" l="1"/>
  <c r="M46" i="50"/>
  <c r="AJ19" i="106"/>
  <c r="AJ21" i="106"/>
  <c r="Y8" i="120"/>
  <c r="Z7" i="120"/>
  <c r="Z8" i="120" s="1"/>
  <c r="Z19" i="50"/>
  <c r="P8" i="120"/>
  <c r="AA5" i="120"/>
  <c r="AA19" i="50" s="1"/>
  <c r="R8" i="120"/>
  <c r="Q9" i="120"/>
  <c r="Q8" i="120"/>
  <c r="M58" i="106" l="1"/>
  <c r="O46" i="50"/>
  <c r="L58" i="106"/>
  <c r="N46" i="50"/>
  <c r="Z9" i="120"/>
  <c r="AA7" i="120"/>
  <c r="AJ5" i="120"/>
  <c r="AJ7" i="120" s="1"/>
  <c r="AJ17" i="106" l="1"/>
  <c r="AB8" i="120"/>
  <c r="AA9" i="120"/>
  <c r="AA8" i="120"/>
  <c r="AI7" i="119" l="1"/>
  <c r="AD7" i="119"/>
  <c r="AC7" i="119"/>
  <c r="AB7" i="119"/>
  <c r="AA7" i="119"/>
  <c r="V7" i="119"/>
  <c r="U7" i="119"/>
  <c r="T7" i="119"/>
  <c r="S7" i="119"/>
  <c r="AI6" i="119"/>
  <c r="AH6" i="119"/>
  <c r="AG6" i="119"/>
  <c r="AH7" i="119" s="1"/>
  <c r="AF6" i="119"/>
  <c r="AG7" i="119" s="1"/>
  <c r="AE6" i="119"/>
  <c r="AE7" i="119" s="1"/>
  <c r="AD6" i="119"/>
  <c r="AC6" i="119"/>
  <c r="AB6" i="119"/>
  <c r="AA6" i="119"/>
  <c r="Z6" i="119"/>
  <c r="Y6" i="119"/>
  <c r="Z7" i="119" s="1"/>
  <c r="X6" i="119"/>
  <c r="Y7" i="119" s="1"/>
  <c r="W6" i="119"/>
  <c r="W7" i="119" s="1"/>
  <c r="V6" i="119"/>
  <c r="U6" i="119"/>
  <c r="T6" i="119"/>
  <c r="S6" i="119"/>
  <c r="S12" i="36" s="1"/>
  <c r="R6" i="119"/>
  <c r="R12" i="36" s="1"/>
  <c r="Q6" i="119"/>
  <c r="P6" i="119"/>
  <c r="O6" i="119"/>
  <c r="N6" i="119"/>
  <c r="N12" i="36" s="1"/>
  <c r="N34" i="106" s="1"/>
  <c r="M6" i="119"/>
  <c r="M12" i="36" s="1"/>
  <c r="M34" i="106" s="1"/>
  <c r="L6" i="119"/>
  <c r="L12" i="36" s="1"/>
  <c r="L34" i="106" s="1"/>
  <c r="K6" i="119"/>
  <c r="K12" i="36" s="1"/>
  <c r="K34" i="106" s="1"/>
  <c r="J6" i="119"/>
  <c r="J12" i="36" s="1"/>
  <c r="J34" i="106" s="1"/>
  <c r="I6" i="119"/>
  <c r="H6" i="119"/>
  <c r="C6" i="119"/>
  <c r="C12" i="36" s="1"/>
  <c r="AJ5" i="119"/>
  <c r="AJ6" i="119" s="1"/>
  <c r="BU149" i="118"/>
  <c r="AO149" i="118"/>
  <c r="I149" i="118"/>
  <c r="H149" i="118"/>
  <c r="BV5" i="118"/>
  <c r="BW5" i="118" s="1"/>
  <c r="BW149" i="118" s="1"/>
  <c r="AP5" i="118"/>
  <c r="AP149" i="118" s="1"/>
  <c r="J5" i="118"/>
  <c r="J149" i="118" s="1"/>
  <c r="L7" i="119" l="1"/>
  <c r="M7" i="119"/>
  <c r="O7" i="119"/>
  <c r="O12" i="36"/>
  <c r="O34" i="106" s="1"/>
  <c r="N7" i="119"/>
  <c r="AE8" i="119"/>
  <c r="H12" i="36"/>
  <c r="H34" i="106" s="1"/>
  <c r="K7" i="119"/>
  <c r="J7" i="119"/>
  <c r="I12" i="36"/>
  <c r="I34" i="106" s="1"/>
  <c r="X8" i="119"/>
  <c r="AF8" i="119"/>
  <c r="D6" i="119"/>
  <c r="D12" i="36" s="1"/>
  <c r="C34" i="106"/>
  <c r="C75" i="106" s="1"/>
  <c r="C30" i="36"/>
  <c r="B9" i="119"/>
  <c r="B12" i="36" s="1"/>
  <c r="R7" i="119"/>
  <c r="Q12" i="36"/>
  <c r="Q7" i="119"/>
  <c r="P12" i="36"/>
  <c r="P8" i="119"/>
  <c r="P7" i="119"/>
  <c r="X7" i="119"/>
  <c r="AF7" i="119"/>
  <c r="M8" i="119"/>
  <c r="U8" i="119"/>
  <c r="AC8" i="119"/>
  <c r="I7" i="119"/>
  <c r="N8" i="119"/>
  <c r="V8" i="119"/>
  <c r="AD8" i="119"/>
  <c r="I8" i="119"/>
  <c r="Q8" i="119"/>
  <c r="Y8" i="119"/>
  <c r="AG8" i="119"/>
  <c r="J8" i="119"/>
  <c r="R8" i="119"/>
  <c r="Z8" i="119"/>
  <c r="AH8" i="119"/>
  <c r="K8" i="119"/>
  <c r="S8" i="119"/>
  <c r="AA8" i="119"/>
  <c r="AI8" i="119"/>
  <c r="L8" i="119"/>
  <c r="T8" i="119"/>
  <c r="AB8" i="119"/>
  <c r="O8" i="119"/>
  <c r="W8" i="119"/>
  <c r="K5" i="118"/>
  <c r="K149" i="118" s="1"/>
  <c r="BV149" i="118"/>
  <c r="AQ5" i="118"/>
  <c r="B34" i="106" l="1"/>
  <c r="B75" i="106" s="1"/>
  <c r="B30" i="36"/>
  <c r="D34" i="106"/>
  <c r="D75" i="106" s="1"/>
  <c r="D30" i="36"/>
  <c r="L5" i="118"/>
  <c r="L149" i="118" s="1"/>
  <c r="BX5" i="118"/>
  <c r="AQ149" i="118"/>
  <c r="AR5" i="118"/>
  <c r="M5" i="118" l="1"/>
  <c r="M149" i="118" s="1"/>
  <c r="AR149" i="118"/>
  <c r="AS5" i="118"/>
  <c r="BX149" i="118"/>
  <c r="BY5" i="118"/>
  <c r="N5" i="118" l="1"/>
  <c r="N149" i="118" s="1"/>
  <c r="BY149" i="118"/>
  <c r="BZ5" i="118"/>
  <c r="AS149" i="118"/>
  <c r="AT5" i="118"/>
  <c r="O5" i="118" l="1"/>
  <c r="P5" i="118" s="1"/>
  <c r="BZ149" i="118"/>
  <c r="CA5" i="118"/>
  <c r="AT149" i="118"/>
  <c r="AU5" i="118"/>
  <c r="O149" i="118" l="1"/>
  <c r="AU149" i="118"/>
  <c r="AV5" i="118"/>
  <c r="P149" i="118"/>
  <c r="Q5" i="118"/>
  <c r="CA149" i="118"/>
  <c r="CB5" i="118"/>
  <c r="CB149" i="118" l="1"/>
  <c r="CC5" i="118"/>
  <c r="Q149" i="118"/>
  <c r="R5" i="118"/>
  <c r="AV149" i="118"/>
  <c r="AW5" i="118"/>
  <c r="AW149" i="118" l="1"/>
  <c r="AX5" i="118"/>
  <c r="CC149" i="118"/>
  <c r="CD5" i="118"/>
  <c r="R149" i="118"/>
  <c r="S5" i="118"/>
  <c r="S149" i="118" l="1"/>
  <c r="T5" i="118"/>
  <c r="CD149" i="118"/>
  <c r="CE5" i="118"/>
  <c r="AX149" i="118"/>
  <c r="AY5" i="118"/>
  <c r="AY149" i="118" l="1"/>
  <c r="AZ5" i="118"/>
  <c r="CE149" i="118"/>
  <c r="CF5" i="118"/>
  <c r="T149" i="118"/>
  <c r="U5" i="118"/>
  <c r="U149" i="118" l="1"/>
  <c r="V5" i="118"/>
  <c r="CF149" i="118"/>
  <c r="CG5" i="118"/>
  <c r="AZ149" i="118"/>
  <c r="BA5" i="118"/>
  <c r="BA149" i="118" l="1"/>
  <c r="BB5" i="118"/>
  <c r="CG149" i="118"/>
  <c r="CH5" i="118"/>
  <c r="V149" i="118"/>
  <c r="W5" i="118"/>
  <c r="W149" i="118" l="1"/>
  <c r="X5" i="118"/>
  <c r="CH149" i="118"/>
  <c r="CI5" i="118"/>
  <c r="BB149" i="118"/>
  <c r="BC5" i="118"/>
  <c r="BC149" i="118" l="1"/>
  <c r="BD5" i="118"/>
  <c r="CI149" i="118"/>
  <c r="CJ5" i="118"/>
  <c r="X149" i="118"/>
  <c r="Y5" i="118"/>
  <c r="Y149" i="118" l="1"/>
  <c r="Z5" i="118"/>
  <c r="CJ149" i="118"/>
  <c r="CK5" i="118"/>
  <c r="BD149" i="118"/>
  <c r="BE5" i="118"/>
  <c r="BE149" i="118" l="1"/>
  <c r="BF5" i="118"/>
  <c r="CK149" i="118"/>
  <c r="CL5" i="118"/>
  <c r="Z149" i="118"/>
  <c r="AA5" i="118"/>
  <c r="CL149" i="118" l="1"/>
  <c r="CM5" i="118"/>
  <c r="BF149" i="118"/>
  <c r="BG5" i="118"/>
  <c r="AA149" i="118"/>
  <c r="AB5" i="118"/>
  <c r="AB149" i="118" l="1"/>
  <c r="AC5" i="118"/>
  <c r="BG149" i="118"/>
  <c r="BH5" i="118"/>
  <c r="CM149" i="118"/>
  <c r="CN5" i="118"/>
  <c r="CN149" i="118" l="1"/>
  <c r="CO5" i="118"/>
  <c r="AC149" i="118"/>
  <c r="AD5" i="118"/>
  <c r="BH149" i="118"/>
  <c r="BI5" i="118"/>
  <c r="BI149" i="118" l="1"/>
  <c r="BJ5" i="118"/>
  <c r="AD149" i="118"/>
  <c r="AE5" i="118"/>
  <c r="CO149" i="118"/>
  <c r="CP5" i="118"/>
  <c r="CP149" i="118" l="1"/>
  <c r="CQ5" i="118"/>
  <c r="BJ149" i="118"/>
  <c r="BK5" i="118"/>
  <c r="AE149" i="118"/>
  <c r="AF5" i="118"/>
  <c r="AF149" i="118" l="1"/>
  <c r="AG5" i="118"/>
  <c r="BK149" i="118"/>
  <c r="BL5" i="118"/>
  <c r="CQ149" i="118"/>
  <c r="CR5" i="118"/>
  <c r="CR149" i="118" l="1"/>
  <c r="CS5" i="118"/>
  <c r="BL149" i="118"/>
  <c r="BM5" i="118"/>
  <c r="AG149" i="118"/>
  <c r="AH5" i="118"/>
  <c r="AH149" i="118" l="1"/>
  <c r="AI5" i="118"/>
  <c r="CS149" i="118"/>
  <c r="CT5" i="118"/>
  <c r="BM149" i="118"/>
  <c r="BN5" i="118"/>
  <c r="BN149" i="118" l="1"/>
  <c r="BO5" i="118"/>
  <c r="CT149" i="118"/>
  <c r="CU5" i="118"/>
  <c r="AI149" i="118"/>
  <c r="AJ5" i="118"/>
  <c r="AJ149" i="118" l="1"/>
  <c r="AK5" i="118"/>
  <c r="CU149" i="118"/>
  <c r="CV5" i="118"/>
  <c r="BO149" i="118"/>
  <c r="BP5" i="118"/>
  <c r="BP149" i="118" l="1"/>
  <c r="BQ5" i="118"/>
  <c r="CV149" i="118"/>
  <c r="CW5" i="118"/>
  <c r="AK149" i="118"/>
  <c r="AL5" i="118"/>
  <c r="AL149" i="118" l="1"/>
  <c r="CW149" i="118"/>
  <c r="CX5" i="118"/>
  <c r="BQ149" i="118"/>
  <c r="BR5" i="118"/>
  <c r="BR149" i="118" l="1"/>
  <c r="BS5" i="118"/>
  <c r="CX149" i="118"/>
  <c r="CY5" i="118"/>
  <c r="BS149" i="118" l="1"/>
  <c r="CY149" i="118"/>
  <c r="G140" i="118" l="1"/>
  <c r="G152" i="118" l="1"/>
  <c r="C6" i="139" l="1"/>
  <c r="C15" i="139" l="1"/>
  <c r="D140" i="118"/>
  <c r="E140" i="118" l="1"/>
  <c r="D152" i="118" l="1"/>
  <c r="C5" i="139"/>
  <c r="C14" i="139" l="1"/>
  <c r="C7" i="139"/>
  <c r="E152" i="118"/>
  <c r="C10" i="36" l="1"/>
  <c r="C16" i="139"/>
  <c r="C28" i="36" l="1"/>
  <c r="C32" i="106"/>
  <c r="C73" i="106" s="1"/>
  <c r="C150" i="118"/>
  <c r="B5" i="139" s="1"/>
  <c r="B14" i="139" l="1"/>
  <c r="C143" i="118"/>
  <c r="C155" i="118" s="1"/>
  <c r="C151" i="118"/>
  <c r="P140" i="118"/>
  <c r="AL150" i="118"/>
  <c r="AI5" i="139" s="1"/>
  <c r="U14" i="139" l="1"/>
  <c r="C152" i="118"/>
  <c r="B6" i="139"/>
  <c r="CB150" i="118"/>
  <c r="CN140" i="118"/>
  <c r="CO140" i="118"/>
  <c r="AH150" i="118"/>
  <c r="AE5" i="139" s="1"/>
  <c r="U150" i="118"/>
  <c r="R5" i="139" s="1"/>
  <c r="CT140" i="118"/>
  <c r="CU150" i="118"/>
  <c r="CT150" i="118"/>
  <c r="AK140" i="118"/>
  <c r="BX140" i="118"/>
  <c r="CQ140" i="118"/>
  <c r="X140" i="118"/>
  <c r="AJ151" i="118"/>
  <c r="AG6" i="139" s="1"/>
  <c r="BJ151" i="118"/>
  <c r="CX151" i="118"/>
  <c r="K150" i="118"/>
  <c r="H5" i="139" s="1"/>
  <c r="Q150" i="118"/>
  <c r="N5" i="139" s="1"/>
  <c r="CG140" i="118"/>
  <c r="BY140" i="118"/>
  <c r="AD150" i="118"/>
  <c r="AA5" i="139" s="1"/>
  <c r="M140" i="118"/>
  <c r="Z140" i="118"/>
  <c r="AA140" i="118"/>
  <c r="AB140" i="118"/>
  <c r="BZ140" i="118"/>
  <c r="CR140" i="118"/>
  <c r="O150" i="118"/>
  <c r="L5" i="139" s="1"/>
  <c r="AF140" i="118"/>
  <c r="CP140" i="118"/>
  <c r="AC140" i="118"/>
  <c r="CL150" i="118"/>
  <c r="CI140" i="118"/>
  <c r="L140" i="118"/>
  <c r="AG150" i="118"/>
  <c r="AD5" i="139" s="1"/>
  <c r="AH140" i="118"/>
  <c r="AJ140" i="118"/>
  <c r="AK141" i="118" s="1"/>
  <c r="CH140" i="118"/>
  <c r="N140" i="118"/>
  <c r="BS140" i="118"/>
  <c r="S140" i="118"/>
  <c r="CJ140" i="118"/>
  <c r="L150" i="118"/>
  <c r="I5" i="139" s="1"/>
  <c r="AB151" i="118"/>
  <c r="Y6" i="139" s="1"/>
  <c r="BR140" i="118"/>
  <c r="BY150" i="118"/>
  <c r="CP150" i="118"/>
  <c r="V150" i="118"/>
  <c r="S5" i="139" s="1"/>
  <c r="AI140" i="118"/>
  <c r="CC140" i="118"/>
  <c r="AH151" i="118"/>
  <c r="AE6" i="139" s="1"/>
  <c r="Q15" i="139" s="1"/>
  <c r="CW150" i="118"/>
  <c r="CM140" i="118"/>
  <c r="CV140" i="118"/>
  <c r="Q140" i="118"/>
  <c r="CV150" i="118"/>
  <c r="CX150" i="118"/>
  <c r="AD140" i="118"/>
  <c r="CK140" i="118"/>
  <c r="CI150" i="118"/>
  <c r="CY150" i="118"/>
  <c r="AJ150" i="118"/>
  <c r="CF140" i="118"/>
  <c r="CO150" i="118"/>
  <c r="M150" i="118"/>
  <c r="J5" i="139" s="1"/>
  <c r="BR150" i="118"/>
  <c r="AL140" i="118"/>
  <c r="AE140" i="118"/>
  <c r="AF141" i="118" s="1"/>
  <c r="CS150" i="118"/>
  <c r="CX140" i="118"/>
  <c r="CE140" i="118"/>
  <c r="CB140" i="118"/>
  <c r="CS140" i="118"/>
  <c r="CM150" i="118"/>
  <c r="CU140" i="118"/>
  <c r="CL140" i="118"/>
  <c r="BQ140" i="118"/>
  <c r="AF150" i="118"/>
  <c r="AC5" i="139" s="1"/>
  <c r="S150" i="118"/>
  <c r="P5" i="139" s="1"/>
  <c r="CY140" i="118"/>
  <c r="CD140" i="118"/>
  <c r="CD150" i="118"/>
  <c r="CW140" i="118"/>
  <c r="U140" i="118"/>
  <c r="CA140" i="118"/>
  <c r="BZ150" i="118"/>
  <c r="AL151" i="118"/>
  <c r="CN150" i="118"/>
  <c r="R140" i="118"/>
  <c r="S141" i="118" s="1"/>
  <c r="W140" i="118"/>
  <c r="AG140" i="118"/>
  <c r="W150" i="118"/>
  <c r="T5" i="139" s="1"/>
  <c r="V140" i="118"/>
  <c r="T140" i="118"/>
  <c r="O140" i="118"/>
  <c r="P141" i="118" s="1"/>
  <c r="CJ150" i="118"/>
  <c r="BO151" i="118"/>
  <c r="CU151" i="118"/>
  <c r="CG151" i="118"/>
  <c r="BG151" i="118"/>
  <c r="O151" i="118"/>
  <c r="L6" i="139" s="1"/>
  <c r="AE151" i="118"/>
  <c r="AB6" i="139" s="1"/>
  <c r="N15" i="139" s="1"/>
  <c r="CH151" i="118"/>
  <c r="AG151" i="118"/>
  <c r="AD6" i="139" s="1"/>
  <c r="P15" i="139" s="1"/>
  <c r="R151" i="118"/>
  <c r="O6" i="139" s="1"/>
  <c r="BM151" i="118"/>
  <c r="S151" i="118"/>
  <c r="P6" i="139" s="1"/>
  <c r="CV151" i="118"/>
  <c r="BS151" i="118"/>
  <c r="Z151" i="118"/>
  <c r="W6" i="139" s="1"/>
  <c r="I15" i="139" s="1"/>
  <c r="CC151" i="118"/>
  <c r="M151" i="118"/>
  <c r="J6" i="139" s="1"/>
  <c r="J7" i="139" s="1"/>
  <c r="CP151" i="118"/>
  <c r="K151" i="118"/>
  <c r="H6" i="139" s="1"/>
  <c r="CG150" i="118"/>
  <c r="X150" i="118"/>
  <c r="U5" i="139" s="1"/>
  <c r="BP151" i="118"/>
  <c r="CK151" i="118"/>
  <c r="BX151" i="118"/>
  <c r="CA151" i="118"/>
  <c r="W151" i="118"/>
  <c r="T6" i="139" s="1"/>
  <c r="E15" i="139" s="1"/>
  <c r="CT151" i="118"/>
  <c r="CW151" i="118"/>
  <c r="CF151" i="118"/>
  <c r="AC151" i="118"/>
  <c r="Z6" i="139" s="1"/>
  <c r="L15" i="139" s="1"/>
  <c r="BR151" i="118"/>
  <c r="AK150" i="118"/>
  <c r="AH5" i="139" s="1"/>
  <c r="AA150" i="118"/>
  <c r="X5" i="139" s="1"/>
  <c r="BS150" i="118"/>
  <c r="R150" i="118"/>
  <c r="O5" i="139" s="1"/>
  <c r="BQ150" i="118"/>
  <c r="CQ150" i="118"/>
  <c r="BN151" i="118"/>
  <c r="CN151" i="118"/>
  <c r="CQ151" i="118"/>
  <c r="AI151" i="118"/>
  <c r="AF6" i="139" s="1"/>
  <c r="R15" i="139" s="1"/>
  <c r="CE151" i="118"/>
  <c r="CO151" i="118"/>
  <c r="AK151" i="118"/>
  <c r="AH6" i="139" s="1"/>
  <c r="T15" i="139" s="1"/>
  <c r="AE150" i="118"/>
  <c r="AB5" i="139" s="1"/>
  <c r="CF150" i="118"/>
  <c r="CH150" i="118"/>
  <c r="CI151" i="118"/>
  <c r="CE150" i="118"/>
  <c r="CR150" i="118"/>
  <c r="N150" i="118"/>
  <c r="K5" i="139" s="1"/>
  <c r="BY151" i="118"/>
  <c r="AA151" i="118"/>
  <c r="X6" i="139" s="1"/>
  <c r="J15" i="139" s="1"/>
  <c r="AD151" i="118"/>
  <c r="AA6" i="139" s="1"/>
  <c r="M15" i="139" s="1"/>
  <c r="CJ151" i="118"/>
  <c r="CB151" i="118"/>
  <c r="CB152" i="118" s="1"/>
  <c r="BH151" i="118"/>
  <c r="CR151" i="118"/>
  <c r="BL151" i="118"/>
  <c r="CY151" i="118"/>
  <c r="Z150" i="118"/>
  <c r="W5" i="139" s="1"/>
  <c r="CK150" i="118"/>
  <c r="AB150" i="118"/>
  <c r="Y5" i="139" s="1"/>
  <c r="K14" i="139" s="1"/>
  <c r="CM151" i="118"/>
  <c r="CC150" i="118"/>
  <c r="AI150" i="118"/>
  <c r="AF5" i="139" s="1"/>
  <c r="AC150" i="118"/>
  <c r="Z5" i="139" s="1"/>
  <c r="P150" i="118"/>
  <c r="M5" i="139" s="1"/>
  <c r="BX150" i="118"/>
  <c r="CD151" i="118"/>
  <c r="CD152" i="118" s="1"/>
  <c r="BQ151" i="118"/>
  <c r="P151" i="118"/>
  <c r="M6" i="139" s="1"/>
  <c r="T151" i="118"/>
  <c r="Q6" i="139" s="1"/>
  <c r="Q151" i="118"/>
  <c r="CS151" i="118"/>
  <c r="BI151" i="118"/>
  <c r="N151" i="118"/>
  <c r="K6" i="139" s="1"/>
  <c r="L151" i="118"/>
  <c r="I6" i="139" s="1"/>
  <c r="BK151" i="118"/>
  <c r="CA150" i="118"/>
  <c r="U151" i="118"/>
  <c r="R6" i="139" s="1"/>
  <c r="K140" i="118"/>
  <c r="CL151" i="118"/>
  <c r="Y151" i="118"/>
  <c r="V6" i="139" s="1"/>
  <c r="AF151" i="118"/>
  <c r="X151" i="118"/>
  <c r="U6" i="139" s="1"/>
  <c r="F15" i="139" s="1"/>
  <c r="V151" i="118"/>
  <c r="S6" i="139" s="1"/>
  <c r="BZ151" i="118"/>
  <c r="AH141" i="118" l="1"/>
  <c r="X141" i="118"/>
  <c r="R7" i="139"/>
  <c r="M141" i="118"/>
  <c r="D14" i="139"/>
  <c r="W141" i="118"/>
  <c r="AJ141" i="118"/>
  <c r="R141" i="118"/>
  <c r="AL141" i="118"/>
  <c r="O141" i="118"/>
  <c r="AE141" i="118"/>
  <c r="AD141" i="118"/>
  <c r="AC141" i="118"/>
  <c r="AB141" i="118"/>
  <c r="V141" i="118"/>
  <c r="AI141" i="118"/>
  <c r="U141" i="118"/>
  <c r="AA141" i="118"/>
  <c r="S142" i="118"/>
  <c r="AA142" i="118"/>
  <c r="AI142" i="118"/>
  <c r="P142" i="118"/>
  <c r="AH142" i="118"/>
  <c r="T142" i="118"/>
  <c r="AB142" i="118"/>
  <c r="AJ142" i="118"/>
  <c r="AL142" i="118"/>
  <c r="AF142" i="118"/>
  <c r="M142" i="118"/>
  <c r="U142" i="118"/>
  <c r="AC142" i="118"/>
  <c r="AK142" i="118"/>
  <c r="N142" i="118"/>
  <c r="V142" i="118"/>
  <c r="AD142" i="118"/>
  <c r="X142" i="118"/>
  <c r="O142" i="118"/>
  <c r="W142" i="118"/>
  <c r="AE142" i="118"/>
  <c r="Q142" i="118"/>
  <c r="AG142" i="118"/>
  <c r="R142" i="118"/>
  <c r="Z142" i="118"/>
  <c r="T141" i="118"/>
  <c r="AG141" i="118"/>
  <c r="N141" i="118"/>
  <c r="Q141" i="118"/>
  <c r="O7" i="139"/>
  <c r="O10" i="36" s="1"/>
  <c r="O32" i="106" s="1"/>
  <c r="Q152" i="118"/>
  <c r="N6" i="139"/>
  <c r="N7" i="139" s="1"/>
  <c r="AF152" i="118"/>
  <c r="AC6" i="139"/>
  <c r="O15" i="139" s="1"/>
  <c r="W7" i="139"/>
  <c r="I14" i="139"/>
  <c r="T14" i="139"/>
  <c r="AH7" i="139"/>
  <c r="O14" i="139"/>
  <c r="L14" i="139"/>
  <c r="Z7" i="139"/>
  <c r="M7" i="139"/>
  <c r="AJ152" i="118"/>
  <c r="AG5" i="139"/>
  <c r="S14" i="139" s="1"/>
  <c r="AL152" i="118"/>
  <c r="AI6" i="139"/>
  <c r="AA7" i="139"/>
  <c r="M14" i="139"/>
  <c r="G15" i="139"/>
  <c r="H15" i="139"/>
  <c r="J10" i="36"/>
  <c r="J32" i="106" s="1"/>
  <c r="Y7" i="139"/>
  <c r="K15" i="139"/>
  <c r="I7" i="139"/>
  <c r="P14" i="139"/>
  <c r="AD7" i="139"/>
  <c r="Q14" i="139"/>
  <c r="AE7" i="139"/>
  <c r="K7" i="139"/>
  <c r="E14" i="139"/>
  <c r="T7" i="139"/>
  <c r="B15" i="139"/>
  <c r="B10" i="139"/>
  <c r="R10" i="36"/>
  <c r="R32" i="106" s="1"/>
  <c r="N14" i="139"/>
  <c r="AB7" i="139"/>
  <c r="S7" i="139"/>
  <c r="S8" i="139" s="1"/>
  <c r="R14" i="139"/>
  <c r="AF7" i="139"/>
  <c r="P7" i="139"/>
  <c r="L7" i="139"/>
  <c r="J14" i="139"/>
  <c r="X7" i="139"/>
  <c r="U7" i="139"/>
  <c r="F14" i="139"/>
  <c r="H7" i="139"/>
  <c r="D6" i="139"/>
  <c r="D15" i="139" s="1"/>
  <c r="S15" i="139"/>
  <c r="L152" i="118"/>
  <c r="AG152" i="118"/>
  <c r="AB152" i="118"/>
  <c r="V152" i="118"/>
  <c r="CN152" i="118"/>
  <c r="CG152" i="118"/>
  <c r="BX152" i="118"/>
  <c r="AI152" i="118"/>
  <c r="Z152" i="118"/>
  <c r="CY152" i="118"/>
  <c r="CF152" i="118"/>
  <c r="BR152" i="118"/>
  <c r="S152" i="118"/>
  <c r="AE152" i="118"/>
  <c r="CC152" i="118"/>
  <c r="CK152" i="118"/>
  <c r="AD152" i="118"/>
  <c r="O152" i="118"/>
  <c r="CU152" i="118"/>
  <c r="CP152" i="118"/>
  <c r="CM152" i="118"/>
  <c r="BZ152" i="118"/>
  <c r="CT152" i="118"/>
  <c r="R152" i="118"/>
  <c r="CE152" i="118"/>
  <c r="CO152" i="118"/>
  <c r="CA152" i="118"/>
  <c r="K152" i="118"/>
  <c r="BY152" i="118"/>
  <c r="CX152" i="118"/>
  <c r="U152" i="118"/>
  <c r="M152" i="118"/>
  <c r="CV152" i="118"/>
  <c r="AH152" i="118"/>
  <c r="CW152" i="118"/>
  <c r="CL152" i="118"/>
  <c r="CQ152" i="118"/>
  <c r="AM140" i="118"/>
  <c r="CS152" i="118"/>
  <c r="CR152" i="118"/>
  <c r="CI152" i="118"/>
  <c r="AC152" i="118"/>
  <c r="BS152" i="118"/>
  <c r="W152" i="118"/>
  <c r="P152" i="118"/>
  <c r="AA152" i="118"/>
  <c r="X152" i="118"/>
  <c r="CJ152" i="118"/>
  <c r="L141" i="118"/>
  <c r="L142" i="118"/>
  <c r="N152" i="118"/>
  <c r="BQ152" i="118"/>
  <c r="AK152" i="118"/>
  <c r="AM151" i="118"/>
  <c r="T150" i="118"/>
  <c r="CH152" i="118"/>
  <c r="Y140" i="118"/>
  <c r="Z141" i="118" s="1"/>
  <c r="Y150" i="118"/>
  <c r="AJ6" i="139" l="1"/>
  <c r="Y142" i="118"/>
  <c r="Y141" i="118"/>
  <c r="AG7" i="139"/>
  <c r="AH8" i="139" s="1"/>
  <c r="T17" i="139" s="1"/>
  <c r="AC7" i="139"/>
  <c r="AC9" i="139" s="1"/>
  <c r="O18" i="139" s="1"/>
  <c r="M8" i="139"/>
  <c r="L10" i="36"/>
  <c r="L32" i="106" s="1"/>
  <c r="AD10" i="36"/>
  <c r="P16" i="139"/>
  <c r="AE8" i="139"/>
  <c r="Q17" i="139" s="1"/>
  <c r="Y152" i="118"/>
  <c r="Z153" i="118" s="1"/>
  <c r="V5" i="139"/>
  <c r="P10" i="36"/>
  <c r="P32" i="106" s="1"/>
  <c r="B19" i="139"/>
  <c r="B10" i="36"/>
  <c r="T152" i="118"/>
  <c r="T153" i="118" s="1"/>
  <c r="Q5" i="139"/>
  <c r="AF10" i="36"/>
  <c r="R16" i="139"/>
  <c r="J8" i="139"/>
  <c r="I10" i="36"/>
  <c r="I32" i="106" s="1"/>
  <c r="N8" i="139"/>
  <c r="M10" i="36"/>
  <c r="M32" i="106" s="1"/>
  <c r="W10" i="36"/>
  <c r="I16" i="139"/>
  <c r="X8" i="139"/>
  <c r="J17" i="139" s="1"/>
  <c r="P9" i="139"/>
  <c r="X9" i="139"/>
  <c r="J18" i="139" s="1"/>
  <c r="AF9" i="139"/>
  <c r="R18" i="139" s="1"/>
  <c r="Y9" i="139"/>
  <c r="K18" i="139" s="1"/>
  <c r="J9" i="139"/>
  <c r="R9" i="139"/>
  <c r="Z9" i="139"/>
  <c r="L18" i="139" s="1"/>
  <c r="AH9" i="139"/>
  <c r="T18" i="139" s="1"/>
  <c r="O9" i="139"/>
  <c r="K9" i="139"/>
  <c r="S9" i="139"/>
  <c r="AA9" i="139"/>
  <c r="M18" i="139" s="1"/>
  <c r="AD9" i="139"/>
  <c r="P18" i="139" s="1"/>
  <c r="L9" i="139"/>
  <c r="T9" i="139"/>
  <c r="E18" i="139" s="1"/>
  <c r="AB9" i="139"/>
  <c r="N18" i="139" s="1"/>
  <c r="I9" i="139"/>
  <c r="N9" i="139"/>
  <c r="H10" i="36"/>
  <c r="H32" i="106" s="1"/>
  <c r="D7" i="139"/>
  <c r="M9" i="139"/>
  <c r="U9" i="139"/>
  <c r="F18" i="139" s="1"/>
  <c r="I8" i="139"/>
  <c r="W9" i="139"/>
  <c r="I18" i="139" s="1"/>
  <c r="AE9" i="139"/>
  <c r="Q18" i="139" s="1"/>
  <c r="E16" i="139"/>
  <c r="U8" i="139"/>
  <c r="F17" i="139" s="1"/>
  <c r="T10" i="36"/>
  <c r="L16" i="139"/>
  <c r="AA8" i="139"/>
  <c r="M17" i="139" s="1"/>
  <c r="Z10" i="36"/>
  <c r="N10" i="36"/>
  <c r="N32" i="106" s="1"/>
  <c r="O8" i="139"/>
  <c r="T8" i="139"/>
  <c r="E17" i="139" s="1"/>
  <c r="S10" i="36"/>
  <c r="S32" i="106" s="1"/>
  <c r="K16" i="139"/>
  <c r="Z8" i="139"/>
  <c r="L17" i="139" s="1"/>
  <c r="Y10" i="36"/>
  <c r="F16" i="139"/>
  <c r="U10" i="36"/>
  <c r="U32" i="106" s="1"/>
  <c r="N16" i="139"/>
  <c r="AB10" i="36"/>
  <c r="L8" i="139"/>
  <c r="K10" i="36"/>
  <c r="K32" i="106" s="1"/>
  <c r="M16" i="139"/>
  <c r="AB8" i="139"/>
  <c r="N17" i="139" s="1"/>
  <c r="AA10" i="36"/>
  <c r="X10" i="36"/>
  <c r="J16" i="139"/>
  <c r="Y8" i="139"/>
  <c r="K17" i="139" s="1"/>
  <c r="AE10" i="36"/>
  <c r="AF8" i="139"/>
  <c r="R17" i="139" s="1"/>
  <c r="Q16" i="139"/>
  <c r="K8" i="139"/>
  <c r="U15" i="139"/>
  <c r="AI7" i="139"/>
  <c r="AI8" i="139" s="1"/>
  <c r="U17" i="139" s="1"/>
  <c r="AJ153" i="118"/>
  <c r="P8" i="139"/>
  <c r="T16" i="139"/>
  <c r="AH10" i="36"/>
  <c r="AH32" i="106" s="1"/>
  <c r="T73" i="106" s="1"/>
  <c r="AG153" i="118"/>
  <c r="AI153" i="118"/>
  <c r="S153" i="118"/>
  <c r="AF153" i="118"/>
  <c r="AE153" i="118"/>
  <c r="Q153" i="118"/>
  <c r="R153" i="118"/>
  <c r="M153" i="118"/>
  <c r="AB153" i="118"/>
  <c r="O153" i="118"/>
  <c r="AH153" i="118"/>
  <c r="AD153" i="118"/>
  <c r="V153" i="118"/>
  <c r="AL154" i="118"/>
  <c r="AI154" i="118"/>
  <c r="AH154" i="118"/>
  <c r="L153" i="118"/>
  <c r="V154" i="118"/>
  <c r="O154" i="118"/>
  <c r="Q154" i="118"/>
  <c r="W154" i="118"/>
  <c r="AE154" i="118"/>
  <c r="AG154" i="118"/>
  <c r="AD154" i="118"/>
  <c r="L154" i="118"/>
  <c r="AB154" i="118"/>
  <c r="R154" i="118"/>
  <c r="K154" i="118"/>
  <c r="AJ154" i="118"/>
  <c r="AF154" i="118"/>
  <c r="Z154" i="118"/>
  <c r="M154" i="118"/>
  <c r="S154" i="118"/>
  <c r="U154" i="118"/>
  <c r="AC154" i="118"/>
  <c r="AC153" i="118"/>
  <c r="AA154" i="118"/>
  <c r="N153" i="118"/>
  <c r="AL153" i="118"/>
  <c r="AK153" i="118"/>
  <c r="N154" i="118"/>
  <c r="X153" i="118"/>
  <c r="Y153" i="118"/>
  <c r="AK154" i="118"/>
  <c r="P153" i="118"/>
  <c r="W153" i="118"/>
  <c r="P154" i="118"/>
  <c r="AA153" i="118"/>
  <c r="AM150" i="118"/>
  <c r="AM152" i="118" s="1"/>
  <c r="X154" i="118"/>
  <c r="S16" i="139" l="1"/>
  <c r="Y154" i="118"/>
  <c r="T154" i="118"/>
  <c r="E28" i="36"/>
  <c r="T32" i="106"/>
  <c r="O28" i="36"/>
  <c r="AB32" i="106"/>
  <c r="N73" i="106" s="1"/>
  <c r="Q28" i="36"/>
  <c r="AD32" i="106"/>
  <c r="P73" i="106" s="1"/>
  <c r="K28" i="36"/>
  <c r="X32" i="106"/>
  <c r="J73" i="106" s="1"/>
  <c r="S28" i="36"/>
  <c r="AF32" i="106"/>
  <c r="R73" i="106" s="1"/>
  <c r="N28" i="36"/>
  <c r="AA32" i="106"/>
  <c r="M73" i="106" s="1"/>
  <c r="M28" i="36"/>
  <c r="Z32" i="106"/>
  <c r="L73" i="106" s="1"/>
  <c r="R28" i="36"/>
  <c r="AE32" i="106"/>
  <c r="Q73" i="106" s="1"/>
  <c r="L28" i="36"/>
  <c r="Y32" i="106"/>
  <c r="K73" i="106" s="1"/>
  <c r="J28" i="36"/>
  <c r="W32" i="106"/>
  <c r="I73" i="106" s="1"/>
  <c r="B28" i="36"/>
  <c r="B32" i="106"/>
  <c r="B73" i="106" s="1"/>
  <c r="F28" i="36"/>
  <c r="H28" i="36"/>
  <c r="Q7" i="139"/>
  <c r="Q9" i="139" s="1"/>
  <c r="AJ5" i="139"/>
  <c r="AJ7" i="139" s="1"/>
  <c r="U153" i="118"/>
  <c r="AC10" i="36"/>
  <c r="AG9" i="139"/>
  <c r="S18" i="139" s="1"/>
  <c r="AD8" i="139"/>
  <c r="P17" i="139" s="1"/>
  <c r="AC8" i="139"/>
  <c r="O17" i="139" s="1"/>
  <c r="O16" i="139"/>
  <c r="AG8" i="139"/>
  <c r="S17" i="139" s="1"/>
  <c r="AG10" i="36"/>
  <c r="V7" i="139"/>
  <c r="G14" i="139"/>
  <c r="H14" i="139"/>
  <c r="U16" i="139"/>
  <c r="AI10" i="36"/>
  <c r="AI32" i="106" s="1"/>
  <c r="U73" i="106" s="1"/>
  <c r="D10" i="36"/>
  <c r="D32" i="106" s="1"/>
  <c r="D73" i="106" s="1"/>
  <c r="D16" i="139"/>
  <c r="AI9" i="139"/>
  <c r="U18" i="139" s="1"/>
  <c r="F140" i="118"/>
  <c r="Q10" i="36" l="1"/>
  <c r="Q32" i="106" s="1"/>
  <c r="R8" i="139"/>
  <c r="Q8" i="139"/>
  <c r="P28" i="36"/>
  <c r="AC32" i="106"/>
  <c r="O73" i="106" s="1"/>
  <c r="T28" i="36"/>
  <c r="AG32" i="106"/>
  <c r="S73" i="106" s="1"/>
  <c r="D28" i="36"/>
  <c r="G16" i="139"/>
  <c r="H16" i="139"/>
  <c r="W8" i="139"/>
  <c r="I17" i="139" s="1"/>
  <c r="V10" i="36"/>
  <c r="V9" i="139"/>
  <c r="V8" i="139"/>
  <c r="AY151" i="118"/>
  <c r="AU151" i="118"/>
  <c r="F152" i="118"/>
  <c r="BD151" i="118"/>
  <c r="AW151" i="118"/>
  <c r="BP150" i="118"/>
  <c r="BP152" i="118" s="1"/>
  <c r="BP140" i="118"/>
  <c r="BA140" i="118"/>
  <c r="BA150" i="118"/>
  <c r="AY140" i="118"/>
  <c r="AY150" i="118"/>
  <c r="BH140" i="118"/>
  <c r="BH150" i="118"/>
  <c r="BH152" i="118" s="1"/>
  <c r="AV140" i="118"/>
  <c r="AV150" i="118"/>
  <c r="BB151" i="118"/>
  <c r="BE151" i="118"/>
  <c r="BK140" i="118"/>
  <c r="BK150" i="118"/>
  <c r="BK152" i="118" s="1"/>
  <c r="BI150" i="118"/>
  <c r="BI152" i="118" s="1"/>
  <c r="BI140" i="118"/>
  <c r="BC140" i="118"/>
  <c r="BC150" i="118"/>
  <c r="AU140" i="118"/>
  <c r="AU150" i="118"/>
  <c r="AZ151" i="118"/>
  <c r="AV151" i="118"/>
  <c r="BN140" i="118"/>
  <c r="BN150" i="118"/>
  <c r="BN152" i="118" s="1"/>
  <c r="BG150" i="118"/>
  <c r="BG152" i="118" s="1"/>
  <c r="BG140" i="118"/>
  <c r="AS140" i="118"/>
  <c r="AS150" i="118"/>
  <c r="AX140" i="118"/>
  <c r="AX150" i="118"/>
  <c r="AR151" i="118"/>
  <c r="BM140" i="118"/>
  <c r="BM150" i="118"/>
  <c r="BM152" i="118" s="1"/>
  <c r="AT140" i="118"/>
  <c r="AT150" i="118"/>
  <c r="AR140" i="118"/>
  <c r="AR150" i="118"/>
  <c r="AS151" i="118"/>
  <c r="BE140" i="118"/>
  <c r="BE150" i="118"/>
  <c r="AT151" i="118"/>
  <c r="AX151" i="118"/>
  <c r="BJ150" i="118"/>
  <c r="BJ152" i="118" s="1"/>
  <c r="BJ140" i="118"/>
  <c r="AW140" i="118"/>
  <c r="AW150" i="118"/>
  <c r="BD140" i="118"/>
  <c r="BD150" i="118"/>
  <c r="BB140" i="118"/>
  <c r="BB150" i="118"/>
  <c r="BF151" i="118"/>
  <c r="BC151" i="118"/>
  <c r="BA151" i="118"/>
  <c r="BL140" i="118"/>
  <c r="BL150" i="118"/>
  <c r="BL152" i="118" s="1"/>
  <c r="BO150" i="118"/>
  <c r="BO152" i="118" s="1"/>
  <c r="BO140" i="118"/>
  <c r="BF140" i="118"/>
  <c r="BF150" i="118"/>
  <c r="AZ140" i="118"/>
  <c r="AZ150" i="118"/>
  <c r="AZ152" i="118" l="1"/>
  <c r="I28" i="36"/>
  <c r="V32" i="106"/>
  <c r="H73" i="106" s="1"/>
  <c r="G28" i="36"/>
  <c r="G17" i="139"/>
  <c r="H17" i="139"/>
  <c r="H18" i="139"/>
  <c r="G18" i="139"/>
  <c r="AU152" i="118"/>
  <c r="BD152" i="118"/>
  <c r="BE152" i="118"/>
  <c r="AY152" i="118"/>
  <c r="AT152" i="118"/>
  <c r="BB152" i="118"/>
  <c r="AR152" i="118"/>
  <c r="AS152" i="118"/>
  <c r="BC152" i="118"/>
  <c r="AW152" i="118"/>
  <c r="BA152" i="118"/>
  <c r="AV152" i="118"/>
  <c r="BF152" i="118"/>
  <c r="AX152" i="118"/>
  <c r="F12" i="76" l="1"/>
  <c r="G12" i="76"/>
  <c r="H12" i="76"/>
  <c r="J12" i="76"/>
  <c r="E12" i="76"/>
  <c r="D12" i="76"/>
  <c r="C12" i="76"/>
  <c r="B12" i="76"/>
  <c r="A12" i="76"/>
  <c r="A6" i="76"/>
  <c r="A7" i="76"/>
  <c r="A8" i="76"/>
  <c r="AI9" i="117"/>
  <c r="AG9" i="117"/>
  <c r="AA9" i="117"/>
  <c r="N27" i="36" s="1"/>
  <c r="Y9" i="117"/>
  <c r="L27" i="36" s="1"/>
  <c r="S9" i="117"/>
  <c r="Q9" i="117"/>
  <c r="K9" i="117"/>
  <c r="H9" i="76" s="1"/>
  <c r="I9" i="117"/>
  <c r="AJ8" i="117"/>
  <c r="AJ6" i="117"/>
  <c r="AJ7" i="117"/>
  <c r="AH9" i="117"/>
  <c r="AF9" i="117"/>
  <c r="AE9" i="117"/>
  <c r="R27" i="36" s="1"/>
  <c r="AD9" i="117"/>
  <c r="AC9" i="117"/>
  <c r="P27" i="36" s="1"/>
  <c r="AB9" i="117"/>
  <c r="O27" i="36" s="1"/>
  <c r="Z9" i="117"/>
  <c r="M27" i="36" s="1"/>
  <c r="X9" i="117"/>
  <c r="W9" i="117"/>
  <c r="J27" i="36" s="1"/>
  <c r="V9" i="117"/>
  <c r="I27" i="36" s="1"/>
  <c r="U9" i="117"/>
  <c r="T9" i="117"/>
  <c r="R9" i="117"/>
  <c r="P9" i="117"/>
  <c r="O9" i="117"/>
  <c r="N9" i="117"/>
  <c r="M9" i="117"/>
  <c r="L9" i="117"/>
  <c r="J9" i="117"/>
  <c r="H9" i="117"/>
  <c r="C9" i="117"/>
  <c r="H4" i="117"/>
  <c r="I4" i="117" s="1"/>
  <c r="J4" i="117" s="1"/>
  <c r="K4" i="117" s="1"/>
  <c r="L4" i="117" s="1"/>
  <c r="M4" i="117" s="1"/>
  <c r="N4" i="117" s="1"/>
  <c r="O4" i="117" s="1"/>
  <c r="P4" i="117" s="1"/>
  <c r="Q4" i="117" s="1"/>
  <c r="R4" i="117" s="1"/>
  <c r="S4" i="117" s="1"/>
  <c r="T4" i="117" s="1"/>
  <c r="U4" i="117" s="1"/>
  <c r="V4" i="117" s="1"/>
  <c r="W4" i="117" s="1"/>
  <c r="X4" i="117" s="1"/>
  <c r="Y4" i="117" s="1"/>
  <c r="Z4" i="117" s="1"/>
  <c r="AA4" i="117" s="1"/>
  <c r="AB4" i="117" s="1"/>
  <c r="AC4" i="117" s="1"/>
  <c r="AD4" i="117" s="1"/>
  <c r="AE4" i="117" s="1"/>
  <c r="AF4" i="117" s="1"/>
  <c r="AG4" i="117" s="1"/>
  <c r="AH4" i="117" s="1"/>
  <c r="AI4" i="117" s="1"/>
  <c r="F27" i="36" l="1"/>
  <c r="H27" i="36"/>
  <c r="C27" i="36"/>
  <c r="B12" i="117"/>
  <c r="B27" i="36" s="1"/>
  <c r="G27" i="36"/>
  <c r="O10" i="117"/>
  <c r="Q10" i="117"/>
  <c r="AG10" i="117"/>
  <c r="Y10" i="117"/>
  <c r="S10" i="117"/>
  <c r="K10" i="117"/>
  <c r="J10" i="117"/>
  <c r="U10" i="117"/>
  <c r="AE10" i="117"/>
  <c r="G9" i="76"/>
  <c r="S27" i="36"/>
  <c r="AA10" i="117"/>
  <c r="AH10" i="117"/>
  <c r="T27" i="36"/>
  <c r="F9" i="76"/>
  <c r="Q27" i="36"/>
  <c r="K27" i="36"/>
  <c r="M10" i="117"/>
  <c r="W10" i="117"/>
  <c r="E27" i="36"/>
  <c r="X10" i="117"/>
  <c r="AF10" i="117"/>
  <c r="AI10" i="117"/>
  <c r="P10" i="117"/>
  <c r="AC10" i="117"/>
  <c r="L10" i="117"/>
  <c r="AB10" i="117"/>
  <c r="Z11" i="117"/>
  <c r="AI11" i="117"/>
  <c r="AA11" i="117"/>
  <c r="S11" i="117"/>
  <c r="K11" i="117"/>
  <c r="AG11" i="117"/>
  <c r="Y11" i="117"/>
  <c r="Q11" i="117"/>
  <c r="I11" i="117"/>
  <c r="AF11" i="117"/>
  <c r="X11" i="117"/>
  <c r="P11" i="117"/>
  <c r="D9" i="117"/>
  <c r="D27" i="36" s="1"/>
  <c r="AH11" i="117"/>
  <c r="AE11" i="117"/>
  <c r="W11" i="117"/>
  <c r="O11" i="117"/>
  <c r="R11" i="117"/>
  <c r="AD11" i="117"/>
  <c r="V11" i="117"/>
  <c r="N11" i="117"/>
  <c r="I10" i="117"/>
  <c r="AC11" i="117"/>
  <c r="U11" i="117"/>
  <c r="M11" i="117"/>
  <c r="AB11" i="117"/>
  <c r="T11" i="117"/>
  <c r="L11" i="117"/>
  <c r="J11" i="117"/>
  <c r="R10" i="117"/>
  <c r="T10" i="117"/>
  <c r="N10" i="117"/>
  <c r="V10" i="117"/>
  <c r="AD10" i="117"/>
  <c r="Z10" i="117"/>
  <c r="AJ5" i="117"/>
  <c r="AJ9" i="117" s="1"/>
  <c r="AJ9" i="36" l="1"/>
  <c r="AJ12" i="36"/>
  <c r="L12" i="76" s="1"/>
  <c r="AI7" i="116"/>
  <c r="AI14" i="36" s="1"/>
  <c r="AH7" i="116"/>
  <c r="AG7" i="116"/>
  <c r="AF7" i="116"/>
  <c r="AE7" i="116"/>
  <c r="AE14" i="36" s="1"/>
  <c r="AD7" i="116"/>
  <c r="AC7" i="116"/>
  <c r="AB7" i="116"/>
  <c r="AB14" i="36" s="1"/>
  <c r="AA7" i="116"/>
  <c r="AA14" i="36" s="1"/>
  <c r="Z7" i="116"/>
  <c r="X7" i="116"/>
  <c r="W7" i="116"/>
  <c r="V7" i="116"/>
  <c r="U7" i="116"/>
  <c r="I16" i="116" s="1"/>
  <c r="T7" i="116"/>
  <c r="S7" i="116"/>
  <c r="S14" i="36" s="1"/>
  <c r="S36" i="106" s="1"/>
  <c r="R7" i="116"/>
  <c r="R14" i="36" s="1"/>
  <c r="R36" i="106" s="1"/>
  <c r="Q7" i="116"/>
  <c r="Q14" i="36" s="1"/>
  <c r="Q36" i="106" s="1"/>
  <c r="P7" i="116"/>
  <c r="O7" i="116"/>
  <c r="O14" i="36" s="1"/>
  <c r="O36" i="106" s="1"/>
  <c r="N7" i="116"/>
  <c r="N14" i="36" s="1"/>
  <c r="N36" i="106" s="1"/>
  <c r="M7" i="116"/>
  <c r="L7" i="116"/>
  <c r="L14" i="36" s="1"/>
  <c r="L36" i="106" s="1"/>
  <c r="K7" i="116"/>
  <c r="K14" i="36" s="1"/>
  <c r="J7" i="116"/>
  <c r="J14" i="36" s="1"/>
  <c r="I7" i="116"/>
  <c r="I14" i="36" s="1"/>
  <c r="H7" i="116"/>
  <c r="C7" i="116"/>
  <c r="AJ6" i="116"/>
  <c r="AJ5" i="116"/>
  <c r="V14" i="36" l="1"/>
  <c r="J16" i="116"/>
  <c r="G14" i="76"/>
  <c r="J36" i="106"/>
  <c r="Z18" i="116"/>
  <c r="T18" i="116"/>
  <c r="AI18" i="116"/>
  <c r="AG18" i="116"/>
  <c r="V18" i="116"/>
  <c r="AD18" i="116"/>
  <c r="U18" i="116"/>
  <c r="AC18" i="116"/>
  <c r="W18" i="116"/>
  <c r="X18" i="116"/>
  <c r="AE18" i="116"/>
  <c r="AF18" i="116"/>
  <c r="AH18" i="116"/>
  <c r="Y18" i="116"/>
  <c r="AA18" i="116"/>
  <c r="AB18" i="116"/>
  <c r="F14" i="76"/>
  <c r="I36" i="106"/>
  <c r="T14" i="36"/>
  <c r="H16" i="116"/>
  <c r="H14" i="76"/>
  <c r="K36" i="106"/>
  <c r="B10" i="116"/>
  <c r="C16" i="116"/>
  <c r="G32" i="36"/>
  <c r="AB9" i="116"/>
  <c r="P18" i="116" s="1"/>
  <c r="AH8" i="116"/>
  <c r="AJ7" i="116"/>
  <c r="N8" i="116"/>
  <c r="V8" i="116"/>
  <c r="J17" i="116" s="1"/>
  <c r="AD8" i="116"/>
  <c r="Q8" i="116"/>
  <c r="AG8" i="116"/>
  <c r="AA8" i="116"/>
  <c r="AI8" i="116"/>
  <c r="AC9" i="116"/>
  <c r="Q18" i="116" s="1"/>
  <c r="AH14" i="36"/>
  <c r="AG14" i="36"/>
  <c r="K8" i="116"/>
  <c r="R8" i="116"/>
  <c r="S8" i="116"/>
  <c r="O9" i="116"/>
  <c r="H14" i="36"/>
  <c r="H36" i="106" s="1"/>
  <c r="P14" i="36"/>
  <c r="P36" i="106" s="1"/>
  <c r="O8" i="116"/>
  <c r="AE8" i="116"/>
  <c r="P8" i="116"/>
  <c r="U9" i="116"/>
  <c r="I18" i="116" s="1"/>
  <c r="M14" i="36"/>
  <c r="M36" i="106" s="1"/>
  <c r="AF8" i="116"/>
  <c r="AF14" i="36"/>
  <c r="AE9" i="116"/>
  <c r="S18" i="116" s="1"/>
  <c r="U14" i="36"/>
  <c r="AD14" i="36"/>
  <c r="M8" i="116"/>
  <c r="U8" i="116"/>
  <c r="I17" i="116" s="1"/>
  <c r="AC8" i="116"/>
  <c r="J8" i="116"/>
  <c r="M9" i="116"/>
  <c r="C14" i="36"/>
  <c r="AC14" i="36"/>
  <c r="Z14" i="36"/>
  <c r="Z8" i="116"/>
  <c r="N17" i="116" s="1"/>
  <c r="Y14" i="36"/>
  <c r="Y8" i="116"/>
  <c r="M17" i="116" s="1"/>
  <c r="X14" i="36"/>
  <c r="X8" i="116"/>
  <c r="W8" i="116"/>
  <c r="K17" i="116" s="1"/>
  <c r="W14" i="36"/>
  <c r="W9" i="116"/>
  <c r="K18" i="116" s="1"/>
  <c r="I8" i="116"/>
  <c r="N9" i="116"/>
  <c r="V9" i="116"/>
  <c r="J18" i="116" s="1"/>
  <c r="AD9" i="116"/>
  <c r="R18" i="116" s="1"/>
  <c r="D7" i="116"/>
  <c r="D16" i="116" s="1"/>
  <c r="P9" i="116"/>
  <c r="X9" i="116"/>
  <c r="L18" i="116" s="1"/>
  <c r="AF9" i="116"/>
  <c r="L8" i="116"/>
  <c r="T8" i="116"/>
  <c r="H17" i="116" s="1"/>
  <c r="AB8" i="116"/>
  <c r="I9" i="116"/>
  <c r="Q9" i="116"/>
  <c r="Y9" i="116"/>
  <c r="M18" i="116" s="1"/>
  <c r="AG9" i="116"/>
  <c r="J9" i="116"/>
  <c r="R9" i="116"/>
  <c r="Z9" i="116"/>
  <c r="N18" i="116" s="1"/>
  <c r="AH9" i="116"/>
  <c r="K9" i="116"/>
  <c r="S9" i="116"/>
  <c r="AA9" i="116"/>
  <c r="O18" i="116" s="1"/>
  <c r="AI9" i="116"/>
  <c r="L9" i="116"/>
  <c r="T9" i="116"/>
  <c r="H18" i="116" s="1"/>
  <c r="Y36" i="106" l="1"/>
  <c r="K77" i="106" s="1"/>
  <c r="L32" i="36"/>
  <c r="AJ36" i="106"/>
  <c r="E32" i="36"/>
  <c r="T36" i="106"/>
  <c r="F32" i="36"/>
  <c r="U36" i="106"/>
  <c r="H32" i="36"/>
  <c r="V36" i="106"/>
  <c r="H77" i="106" s="1"/>
  <c r="I32" i="36"/>
  <c r="C32" i="36"/>
  <c r="C36" i="106"/>
  <c r="C77" i="106" s="1"/>
  <c r="B14" i="36"/>
  <c r="B19" i="116"/>
  <c r="AJ14" i="36"/>
  <c r="AI6" i="115"/>
  <c r="AI11" i="36" s="1"/>
  <c r="AI33" i="106" s="1"/>
  <c r="U74" i="106" s="1"/>
  <c r="AH6" i="115"/>
  <c r="AH11" i="36" s="1"/>
  <c r="AH33" i="106" s="1"/>
  <c r="T74" i="106" s="1"/>
  <c r="AG6" i="115"/>
  <c r="AG11" i="36" s="1"/>
  <c r="AF6" i="115"/>
  <c r="AE6" i="115"/>
  <c r="AD6" i="115"/>
  <c r="AC6" i="115"/>
  <c r="AB6" i="115"/>
  <c r="AA6" i="115"/>
  <c r="AA11" i="36" s="1"/>
  <c r="Z6" i="115"/>
  <c r="Z11" i="36" s="1"/>
  <c r="Y6" i="115"/>
  <c r="Y11" i="36" s="1"/>
  <c r="X6" i="115"/>
  <c r="W6" i="115"/>
  <c r="V6" i="115"/>
  <c r="U6" i="115"/>
  <c r="T6" i="115"/>
  <c r="S6" i="115"/>
  <c r="S11" i="36" s="1"/>
  <c r="S33" i="106" s="1"/>
  <c r="R6" i="115"/>
  <c r="R11" i="36" s="1"/>
  <c r="R33" i="106" s="1"/>
  <c r="Q6" i="115"/>
  <c r="Q11" i="36" s="1"/>
  <c r="Q33" i="106" s="1"/>
  <c r="P6" i="115"/>
  <c r="O6" i="115"/>
  <c r="N6" i="115"/>
  <c r="M6" i="115"/>
  <c r="L6" i="115"/>
  <c r="K6" i="115"/>
  <c r="K11" i="36" s="1"/>
  <c r="J6" i="115"/>
  <c r="J11" i="36" s="1"/>
  <c r="I6" i="115"/>
  <c r="I11" i="36" s="1"/>
  <c r="H6" i="115"/>
  <c r="C6" i="115"/>
  <c r="AJ5" i="115"/>
  <c r="AJ6" i="115" s="1"/>
  <c r="B32" i="36" l="1"/>
  <c r="B36" i="106"/>
  <c r="B77" i="106" s="1"/>
  <c r="F11" i="76"/>
  <c r="I33" i="106"/>
  <c r="Y33" i="106"/>
  <c r="K74" i="106" s="1"/>
  <c r="L29" i="36"/>
  <c r="AG33" i="106"/>
  <c r="S74" i="106" s="1"/>
  <c r="T29" i="36"/>
  <c r="Z33" i="106"/>
  <c r="L74" i="106" s="1"/>
  <c r="M29" i="36"/>
  <c r="G11" i="76"/>
  <c r="J33" i="106"/>
  <c r="H11" i="76"/>
  <c r="K33" i="106"/>
  <c r="AA33" i="106"/>
  <c r="M74" i="106" s="1"/>
  <c r="N29" i="36"/>
  <c r="K7" i="115"/>
  <c r="L7" i="115"/>
  <c r="AH7" i="115"/>
  <c r="AI7" i="115"/>
  <c r="W7" i="115"/>
  <c r="V11" i="36"/>
  <c r="B9" i="115"/>
  <c r="B11" i="36" s="1"/>
  <c r="C11" i="36"/>
  <c r="P7" i="115"/>
  <c r="O11" i="36"/>
  <c r="O33" i="106" s="1"/>
  <c r="X7" i="115"/>
  <c r="W11" i="36"/>
  <c r="AF7" i="115"/>
  <c r="AE11" i="36"/>
  <c r="R7" i="115"/>
  <c r="O8" i="115"/>
  <c r="AB8" i="115"/>
  <c r="H11" i="36"/>
  <c r="H33" i="106" s="1"/>
  <c r="Q7" i="115"/>
  <c r="P11" i="36"/>
  <c r="P33" i="106" s="1"/>
  <c r="Y7" i="115"/>
  <c r="X11" i="36"/>
  <c r="AG7" i="115"/>
  <c r="AF11" i="36"/>
  <c r="S7" i="115"/>
  <c r="P8" i="115"/>
  <c r="N7" i="115"/>
  <c r="M11" i="36"/>
  <c r="M33" i="106" s="1"/>
  <c r="T7" i="115"/>
  <c r="W8" i="115"/>
  <c r="V7" i="115"/>
  <c r="U11" i="36"/>
  <c r="AD7" i="115"/>
  <c r="AC11" i="36"/>
  <c r="O7" i="115"/>
  <c r="N11" i="36"/>
  <c r="N33" i="106" s="1"/>
  <c r="Z7" i="115"/>
  <c r="X8" i="115"/>
  <c r="AA7" i="115"/>
  <c r="AE8" i="115"/>
  <c r="AE7" i="115"/>
  <c r="AD11" i="36"/>
  <c r="M7" i="115"/>
  <c r="L11" i="36"/>
  <c r="L33" i="106" s="1"/>
  <c r="U7" i="115"/>
  <c r="T11" i="36"/>
  <c r="AC7" i="115"/>
  <c r="AB11" i="36"/>
  <c r="J7" i="115"/>
  <c r="AB7" i="115"/>
  <c r="AF8" i="115"/>
  <c r="M8" i="115"/>
  <c r="U8" i="115"/>
  <c r="AC8" i="115"/>
  <c r="I7" i="115"/>
  <c r="N8" i="115"/>
  <c r="V8" i="115"/>
  <c r="AD8" i="115"/>
  <c r="I8" i="115"/>
  <c r="Q8" i="115"/>
  <c r="Y8" i="115"/>
  <c r="AG8" i="115"/>
  <c r="D6" i="115"/>
  <c r="D11" i="36" s="1"/>
  <c r="D33" i="106" s="1"/>
  <c r="D74" i="106" s="1"/>
  <c r="J8" i="115"/>
  <c r="R8" i="115"/>
  <c r="Z8" i="115"/>
  <c r="AH8" i="115"/>
  <c r="K8" i="115"/>
  <c r="S8" i="115"/>
  <c r="AA8" i="115"/>
  <c r="AI8" i="115"/>
  <c r="L8" i="115"/>
  <c r="T8" i="115"/>
  <c r="AF33" i="106" l="1"/>
  <c r="R74" i="106" s="1"/>
  <c r="S29" i="36"/>
  <c r="B29" i="36"/>
  <c r="B33" i="106"/>
  <c r="B74" i="106" s="1"/>
  <c r="AC33" i="106"/>
  <c r="O74" i="106" s="1"/>
  <c r="P29" i="36"/>
  <c r="X33" i="106"/>
  <c r="J74" i="106" s="1"/>
  <c r="K29" i="36"/>
  <c r="AE33" i="106"/>
  <c r="Q74" i="106" s="1"/>
  <c r="R29" i="36"/>
  <c r="V33" i="106"/>
  <c r="I29" i="36"/>
  <c r="C29" i="36"/>
  <c r="C33" i="106"/>
  <c r="C74" i="106" s="1"/>
  <c r="E29" i="36"/>
  <c r="T33" i="106"/>
  <c r="E75" i="106" s="1"/>
  <c r="AD33" i="106"/>
  <c r="P74" i="106" s="1"/>
  <c r="Q29" i="36"/>
  <c r="AB33" i="106"/>
  <c r="N74" i="106" s="1"/>
  <c r="O29" i="36"/>
  <c r="W33" i="106"/>
  <c r="I74" i="106" s="1"/>
  <c r="J29" i="36"/>
  <c r="F29" i="36"/>
  <c r="U33" i="106"/>
  <c r="F75" i="106" s="1"/>
  <c r="H29" i="36"/>
  <c r="D29" i="36"/>
  <c r="G29" i="36"/>
  <c r="AJ11" i="36"/>
  <c r="AI9" i="114"/>
  <c r="AI13" i="36" s="1"/>
  <c r="AI35" i="106" s="1"/>
  <c r="U76" i="106" s="1"/>
  <c r="AH9" i="114"/>
  <c r="AG9" i="114"/>
  <c r="AG13" i="36" s="1"/>
  <c r="AF9" i="114"/>
  <c r="AE9" i="114"/>
  <c r="AE13" i="36" s="1"/>
  <c r="AD9" i="114"/>
  <c r="AC9" i="114"/>
  <c r="AB9" i="114"/>
  <c r="AA9" i="114"/>
  <c r="Z9" i="114"/>
  <c r="Y9" i="114"/>
  <c r="Y13" i="36" s="1"/>
  <c r="X9" i="114"/>
  <c r="W9" i="114"/>
  <c r="W13" i="36" s="1"/>
  <c r="V9" i="114"/>
  <c r="U9" i="114"/>
  <c r="T9" i="114"/>
  <c r="S9" i="114"/>
  <c r="R9" i="114"/>
  <c r="Q9" i="114"/>
  <c r="Q13" i="36" s="1"/>
  <c r="Q35" i="106" s="1"/>
  <c r="P9" i="114"/>
  <c r="O9" i="114"/>
  <c r="O13" i="36" s="1"/>
  <c r="O35" i="106" s="1"/>
  <c r="N9" i="114"/>
  <c r="M9" i="114"/>
  <c r="L9" i="114"/>
  <c r="K9" i="114"/>
  <c r="J9" i="114"/>
  <c r="I9" i="114"/>
  <c r="I13" i="36" s="1"/>
  <c r="H9" i="114"/>
  <c r="C9" i="114"/>
  <c r="AG35" i="106" l="1"/>
  <c r="S76" i="106" s="1"/>
  <c r="T31" i="36"/>
  <c r="Y35" i="106"/>
  <c r="K76" i="106" s="1"/>
  <c r="L31" i="36"/>
  <c r="F13" i="76"/>
  <c r="I35" i="106"/>
  <c r="W35" i="106"/>
  <c r="I76" i="106" s="1"/>
  <c r="J31" i="36"/>
  <c r="AE35" i="106"/>
  <c r="Q76" i="106" s="1"/>
  <c r="R31" i="36"/>
  <c r="H74" i="106"/>
  <c r="G75" i="106"/>
  <c r="AJ33" i="106"/>
  <c r="AF10" i="114"/>
  <c r="AC11" i="114"/>
  <c r="J10" i="114"/>
  <c r="M11" i="114"/>
  <c r="O11" i="114"/>
  <c r="S10" i="114"/>
  <c r="R13" i="36"/>
  <c r="R35" i="106" s="1"/>
  <c r="AC10" i="114"/>
  <c r="AB13" i="36"/>
  <c r="AJ9" i="114"/>
  <c r="N10" i="114"/>
  <c r="M13" i="36"/>
  <c r="M35" i="106" s="1"/>
  <c r="V10" i="114"/>
  <c r="U13" i="36"/>
  <c r="AD10" i="114"/>
  <c r="AC13" i="36"/>
  <c r="P10" i="114"/>
  <c r="U11" i="114"/>
  <c r="AA10" i="114"/>
  <c r="Z13" i="36"/>
  <c r="T10" i="114"/>
  <c r="S13" i="36"/>
  <c r="S35" i="106" s="1"/>
  <c r="AE10" i="114"/>
  <c r="AD13" i="36"/>
  <c r="R10" i="114"/>
  <c r="W11" i="114"/>
  <c r="AI10" i="114"/>
  <c r="AH13" i="36"/>
  <c r="AH35" i="106" s="1"/>
  <c r="T76" i="106" s="1"/>
  <c r="U10" i="114"/>
  <c r="T13" i="36"/>
  <c r="W10" i="114"/>
  <c r="V13" i="36"/>
  <c r="B12" i="114"/>
  <c r="B13" i="36" s="1"/>
  <c r="C13" i="36"/>
  <c r="X10" i="114"/>
  <c r="K10" i="114"/>
  <c r="J13" i="36"/>
  <c r="L10" i="114"/>
  <c r="K13" i="36"/>
  <c r="M10" i="114"/>
  <c r="L13" i="36"/>
  <c r="L35" i="106" s="1"/>
  <c r="O10" i="114"/>
  <c r="N13" i="36"/>
  <c r="N35" i="106" s="1"/>
  <c r="AB11" i="114"/>
  <c r="H13" i="36"/>
  <c r="H35" i="106" s="1"/>
  <c r="Q10" i="114"/>
  <c r="P13" i="36"/>
  <c r="P35" i="106" s="1"/>
  <c r="Y10" i="114"/>
  <c r="X13" i="36"/>
  <c r="AG10" i="114"/>
  <c r="AF13" i="36"/>
  <c r="Z10" i="114"/>
  <c r="AE11" i="114"/>
  <c r="AH10" i="114"/>
  <c r="AB10" i="114"/>
  <c r="AA13" i="36"/>
  <c r="I10" i="114"/>
  <c r="N11" i="114"/>
  <c r="V11" i="114"/>
  <c r="AD11" i="114"/>
  <c r="D9" i="114"/>
  <c r="D13" i="36" s="1"/>
  <c r="D35" i="106" s="1"/>
  <c r="D76" i="106" s="1"/>
  <c r="P11" i="114"/>
  <c r="X11" i="114"/>
  <c r="AF11" i="114"/>
  <c r="I11" i="114"/>
  <c r="Q11" i="114"/>
  <c r="Y11" i="114"/>
  <c r="AG11" i="114"/>
  <c r="J11" i="114"/>
  <c r="R11" i="114"/>
  <c r="Z11" i="114"/>
  <c r="AH11" i="114"/>
  <c r="K11" i="114"/>
  <c r="S11" i="114"/>
  <c r="AA11" i="114"/>
  <c r="AI11" i="114"/>
  <c r="L11" i="114"/>
  <c r="T11" i="114"/>
  <c r="C31" i="36" l="1"/>
  <c r="C35" i="106"/>
  <c r="C76" i="106" s="1"/>
  <c r="B31" i="36"/>
  <c r="B35" i="106"/>
  <c r="B76" i="106" s="1"/>
  <c r="AB35" i="106"/>
  <c r="N76" i="106" s="1"/>
  <c r="O31" i="36"/>
  <c r="V35" i="106"/>
  <c r="H76" i="106" s="1"/>
  <c r="I31" i="36"/>
  <c r="AD35" i="106"/>
  <c r="P76" i="106" s="1"/>
  <c r="Q31" i="36"/>
  <c r="AC35" i="106"/>
  <c r="O76" i="106" s="1"/>
  <c r="P31" i="36"/>
  <c r="H13" i="76"/>
  <c r="K35" i="106"/>
  <c r="AF35" i="106"/>
  <c r="R76" i="106" s="1"/>
  <c r="S31" i="36"/>
  <c r="X35" i="106"/>
  <c r="J76" i="106" s="1"/>
  <c r="K31" i="36"/>
  <c r="AA35" i="106"/>
  <c r="M76" i="106" s="1"/>
  <c r="N31" i="36"/>
  <c r="E31" i="36"/>
  <c r="T35" i="106"/>
  <c r="F31" i="36"/>
  <c r="U35" i="106"/>
  <c r="H31" i="36"/>
  <c r="G13" i="76"/>
  <c r="J35" i="106"/>
  <c r="Z35" i="106"/>
  <c r="L76" i="106" s="1"/>
  <c r="M31" i="36"/>
  <c r="G31" i="36"/>
  <c r="D31" i="36"/>
  <c r="AJ13" i="36"/>
  <c r="AI11" i="113"/>
  <c r="AI5" i="36" s="1"/>
  <c r="AI27" i="106" s="1"/>
  <c r="U68" i="106" s="1"/>
  <c r="AH11" i="113"/>
  <c r="AH5" i="36" s="1"/>
  <c r="AH27" i="106" s="1"/>
  <c r="T68" i="106" s="1"/>
  <c r="AG11" i="113"/>
  <c r="AF11" i="113"/>
  <c r="AE11" i="113"/>
  <c r="AD11" i="113"/>
  <c r="AD5" i="36" s="1"/>
  <c r="AC11" i="113"/>
  <c r="AC5" i="36" s="1"/>
  <c r="AB11" i="113"/>
  <c r="AB5" i="36" s="1"/>
  <c r="AA11" i="113"/>
  <c r="AA5" i="36" s="1"/>
  <c r="Z11" i="113"/>
  <c r="Z5" i="36" s="1"/>
  <c r="Y11" i="113"/>
  <c r="X11" i="113"/>
  <c r="W11" i="113"/>
  <c r="V11" i="113"/>
  <c r="V5" i="36" s="1"/>
  <c r="U11" i="113"/>
  <c r="U5" i="36" s="1"/>
  <c r="T11" i="113"/>
  <c r="T5" i="36" s="1"/>
  <c r="T27" i="106" s="1"/>
  <c r="S11" i="113"/>
  <c r="S5" i="36" s="1"/>
  <c r="S27" i="106" s="1"/>
  <c r="R11" i="113"/>
  <c r="R5" i="36" s="1"/>
  <c r="R27" i="106" s="1"/>
  <c r="Q11" i="113"/>
  <c r="P11" i="113"/>
  <c r="O11" i="113"/>
  <c r="N11" i="113"/>
  <c r="N5" i="36" s="1"/>
  <c r="N27" i="106" s="1"/>
  <c r="M11" i="113"/>
  <c r="M5" i="36" s="1"/>
  <c r="M27" i="106" s="1"/>
  <c r="L11" i="113"/>
  <c r="L5" i="36" s="1"/>
  <c r="L27" i="106" s="1"/>
  <c r="K11" i="113"/>
  <c r="K5" i="36" s="1"/>
  <c r="J11" i="113"/>
  <c r="J5" i="36" s="1"/>
  <c r="I11" i="113"/>
  <c r="H11" i="113"/>
  <c r="C11" i="113"/>
  <c r="C5" i="36" s="1"/>
  <c r="C27" i="106" s="1"/>
  <c r="C68" i="106" s="1"/>
  <c r="U27" i="106" l="1"/>
  <c r="H23" i="36"/>
  <c r="AC27" i="106"/>
  <c r="O68" i="106" s="1"/>
  <c r="P23" i="36"/>
  <c r="V27" i="106"/>
  <c r="H68" i="106" s="1"/>
  <c r="I23" i="36"/>
  <c r="G5" i="76"/>
  <c r="J27" i="106"/>
  <c r="AB27" i="106"/>
  <c r="N68" i="106" s="1"/>
  <c r="O23" i="36"/>
  <c r="AD27" i="106"/>
  <c r="P68" i="106" s="1"/>
  <c r="Q23" i="36"/>
  <c r="H5" i="76"/>
  <c r="K27" i="106"/>
  <c r="Z27" i="106"/>
  <c r="L68" i="106" s="1"/>
  <c r="M23" i="36"/>
  <c r="AA27" i="106"/>
  <c r="M68" i="106" s="1"/>
  <c r="N23" i="36"/>
  <c r="U12" i="113"/>
  <c r="V12" i="113"/>
  <c r="K12" i="113"/>
  <c r="L12" i="113"/>
  <c r="AB12" i="113"/>
  <c r="M12" i="113"/>
  <c r="AC12" i="113"/>
  <c r="AA12" i="113"/>
  <c r="O12" i="113"/>
  <c r="O5" i="36"/>
  <c r="O27" i="106" s="1"/>
  <c r="AE12" i="113"/>
  <c r="AE5" i="36"/>
  <c r="N12" i="113"/>
  <c r="AD12" i="113"/>
  <c r="W12" i="113"/>
  <c r="W5" i="36"/>
  <c r="AF13" i="113"/>
  <c r="H5" i="36"/>
  <c r="H27" i="106" s="1"/>
  <c r="Q12" i="113"/>
  <c r="P5" i="36"/>
  <c r="P27" i="106" s="1"/>
  <c r="Y12" i="113"/>
  <c r="X5" i="36"/>
  <c r="AG12" i="113"/>
  <c r="AF5" i="36"/>
  <c r="S12" i="113"/>
  <c r="AI12" i="113"/>
  <c r="AJ11" i="113"/>
  <c r="J12" i="113"/>
  <c r="I5" i="36"/>
  <c r="R12" i="113"/>
  <c r="Q5" i="36"/>
  <c r="Q27" i="106" s="1"/>
  <c r="Z12" i="113"/>
  <c r="Y5" i="36"/>
  <c r="AH12" i="113"/>
  <c r="AG5" i="36"/>
  <c r="T12" i="113"/>
  <c r="B14" i="113"/>
  <c r="B5" i="36" s="1"/>
  <c r="B27" i="106" s="1"/>
  <c r="B68" i="106" s="1"/>
  <c r="Y13" i="113"/>
  <c r="AH13" i="113"/>
  <c r="AA13" i="113"/>
  <c r="P12" i="113"/>
  <c r="X12" i="113"/>
  <c r="AF12" i="113"/>
  <c r="M13" i="113"/>
  <c r="U13" i="113"/>
  <c r="AC13" i="113"/>
  <c r="I12" i="113"/>
  <c r="N13" i="113"/>
  <c r="V13" i="113"/>
  <c r="AD13" i="113"/>
  <c r="I13" i="113"/>
  <c r="Q13" i="113"/>
  <c r="AG13" i="113"/>
  <c r="J13" i="113"/>
  <c r="R13" i="113"/>
  <c r="Z13" i="113"/>
  <c r="K13" i="113"/>
  <c r="S13" i="113"/>
  <c r="AI13" i="113"/>
  <c r="L13" i="113"/>
  <c r="T13" i="113"/>
  <c r="AB13" i="113"/>
  <c r="O13" i="113"/>
  <c r="W13" i="113"/>
  <c r="AE13" i="113"/>
  <c r="D11" i="113"/>
  <c r="D5" i="36" s="1"/>
  <c r="D27" i="106" s="1"/>
  <c r="D68" i="106" s="1"/>
  <c r="P13" i="113"/>
  <c r="X13" i="113"/>
  <c r="F5" i="76" l="1"/>
  <c r="I27" i="106"/>
  <c r="X27" i="106"/>
  <c r="J68" i="106" s="1"/>
  <c r="K23" i="36"/>
  <c r="AG27" i="106"/>
  <c r="S68" i="106" s="1"/>
  <c r="T23" i="36"/>
  <c r="AE27" i="106"/>
  <c r="Q68" i="106" s="1"/>
  <c r="R23" i="36"/>
  <c r="Y27" i="106"/>
  <c r="K68" i="106" s="1"/>
  <c r="L23" i="36"/>
  <c r="AF27" i="106"/>
  <c r="R68" i="106" s="1"/>
  <c r="S23" i="36"/>
  <c r="W27" i="106"/>
  <c r="I68" i="106" s="1"/>
  <c r="J23" i="36"/>
  <c r="AI15" i="112"/>
  <c r="AI6" i="36" s="1"/>
  <c r="AI28" i="106" s="1"/>
  <c r="U69" i="106" s="1"/>
  <c r="AH15" i="112"/>
  <c r="AG15" i="112"/>
  <c r="AG6" i="36" s="1"/>
  <c r="AF15" i="112"/>
  <c r="AF6" i="36" s="1"/>
  <c r="AE15" i="112"/>
  <c r="AE6" i="36" s="1"/>
  <c r="AD15" i="112"/>
  <c r="AC15" i="112"/>
  <c r="AB15" i="112"/>
  <c r="AA15" i="112"/>
  <c r="Z15" i="112"/>
  <c r="Y15" i="112"/>
  <c r="Y6" i="36" s="1"/>
  <c r="X15" i="112"/>
  <c r="X6" i="36" s="1"/>
  <c r="W15" i="112"/>
  <c r="W6" i="36" s="1"/>
  <c r="V15" i="112"/>
  <c r="U15" i="112"/>
  <c r="T15" i="112"/>
  <c r="S15" i="112"/>
  <c r="R15" i="112"/>
  <c r="Q15" i="112"/>
  <c r="Q6" i="36" s="1"/>
  <c r="Q28" i="106" s="1"/>
  <c r="P15" i="112"/>
  <c r="P6" i="36" s="1"/>
  <c r="P28" i="106" s="1"/>
  <c r="O15" i="112"/>
  <c r="O6" i="36" s="1"/>
  <c r="O28" i="106" s="1"/>
  <c r="N15" i="112"/>
  <c r="M15" i="112"/>
  <c r="L15" i="112"/>
  <c r="K15" i="112"/>
  <c r="J15" i="112"/>
  <c r="I15" i="112"/>
  <c r="I6" i="36" s="1"/>
  <c r="I28" i="106" s="1"/>
  <c r="H15" i="112"/>
  <c r="AJ14" i="112"/>
  <c r="AJ13" i="112"/>
  <c r="AJ12" i="112"/>
  <c r="AJ11" i="112"/>
  <c r="AJ10" i="112"/>
  <c r="AJ9" i="112"/>
  <c r="AJ8" i="112"/>
  <c r="AJ7" i="112"/>
  <c r="AJ6" i="112"/>
  <c r="AJ5" i="112"/>
  <c r="W28" i="106" l="1"/>
  <c r="I69" i="106" s="1"/>
  <c r="J24" i="36"/>
  <c r="AE28" i="106"/>
  <c r="Q69" i="106" s="1"/>
  <c r="R24" i="36"/>
  <c r="X28" i="106"/>
  <c r="J69" i="106" s="1"/>
  <c r="K24" i="36"/>
  <c r="AF28" i="106"/>
  <c r="R69" i="106" s="1"/>
  <c r="S24" i="36"/>
  <c r="Y28" i="106"/>
  <c r="K69" i="106" s="1"/>
  <c r="L24" i="36"/>
  <c r="AG28" i="106"/>
  <c r="S69" i="106" s="1"/>
  <c r="T24" i="36"/>
  <c r="F6" i="76"/>
  <c r="J6" i="76"/>
  <c r="AC17" i="112"/>
  <c r="R16" i="112"/>
  <c r="Y16" i="112"/>
  <c r="N17" i="112"/>
  <c r="X16" i="112"/>
  <c r="O17" i="112"/>
  <c r="AA16" i="112"/>
  <c r="Z6" i="36"/>
  <c r="V17" i="112"/>
  <c r="M16" i="112"/>
  <c r="L6" i="36"/>
  <c r="L28" i="106" s="1"/>
  <c r="U16" i="112"/>
  <c r="T6" i="36"/>
  <c r="AC16" i="112"/>
  <c r="AB6" i="36"/>
  <c r="I16" i="112"/>
  <c r="AF16" i="112"/>
  <c r="W17" i="112"/>
  <c r="AJ15" i="112"/>
  <c r="N16" i="112"/>
  <c r="M6" i="36"/>
  <c r="M28" i="106" s="1"/>
  <c r="V16" i="112"/>
  <c r="U6" i="36"/>
  <c r="AD16" i="112"/>
  <c r="AC6" i="36"/>
  <c r="J16" i="112"/>
  <c r="AG16" i="112"/>
  <c r="AB17" i="112"/>
  <c r="H6" i="36"/>
  <c r="H28" i="106" s="1"/>
  <c r="S16" i="112"/>
  <c r="R6" i="36"/>
  <c r="R28" i="106" s="1"/>
  <c r="AI16" i="112"/>
  <c r="AH6" i="36"/>
  <c r="AH28" i="106" s="1"/>
  <c r="T69" i="106" s="1"/>
  <c r="U17" i="112"/>
  <c r="L16" i="112"/>
  <c r="K6" i="36"/>
  <c r="K28" i="106" s="1"/>
  <c r="AB16" i="112"/>
  <c r="AA6" i="36"/>
  <c r="Z16" i="112"/>
  <c r="O16" i="112"/>
  <c r="N6" i="36"/>
  <c r="N28" i="106" s="1"/>
  <c r="W16" i="112"/>
  <c r="V6" i="36"/>
  <c r="AE16" i="112"/>
  <c r="AD6" i="36"/>
  <c r="P16" i="112"/>
  <c r="AH16" i="112"/>
  <c r="AD17" i="112"/>
  <c r="K16" i="112"/>
  <c r="J6" i="36"/>
  <c r="J28" i="106" s="1"/>
  <c r="T16" i="112"/>
  <c r="S6" i="36"/>
  <c r="S28" i="106" s="1"/>
  <c r="B18" i="112"/>
  <c r="B6" i="36" s="1"/>
  <c r="C6" i="36"/>
  <c r="Q16" i="112"/>
  <c r="M17" i="112"/>
  <c r="AE17" i="112"/>
  <c r="D15" i="112"/>
  <c r="D6" i="36" s="1"/>
  <c r="P17" i="112"/>
  <c r="X17" i="112"/>
  <c r="AF17" i="112"/>
  <c r="I17" i="112"/>
  <c r="Q17" i="112"/>
  <c r="Y17" i="112"/>
  <c r="AG17" i="112"/>
  <c r="J17" i="112"/>
  <c r="R17" i="112"/>
  <c r="Z17" i="112"/>
  <c r="AH17" i="112"/>
  <c r="K17" i="112"/>
  <c r="S17" i="112"/>
  <c r="AA17" i="112"/>
  <c r="AI17" i="112"/>
  <c r="L17" i="112"/>
  <c r="T17" i="112"/>
  <c r="AC28" i="106" l="1"/>
  <c r="O69" i="106" s="1"/>
  <c r="P24" i="36"/>
  <c r="Z28" i="106"/>
  <c r="L69" i="106" s="1"/>
  <c r="M24" i="36"/>
  <c r="F24" i="36"/>
  <c r="U28" i="106"/>
  <c r="H24" i="36"/>
  <c r="AB28" i="106"/>
  <c r="N69" i="106" s="1"/>
  <c r="O24" i="36"/>
  <c r="AA28" i="106"/>
  <c r="M69" i="106" s="1"/>
  <c r="N24" i="36"/>
  <c r="AD28" i="106"/>
  <c r="P69" i="106" s="1"/>
  <c r="Q24" i="36"/>
  <c r="E24" i="36"/>
  <c r="T28" i="106"/>
  <c r="V28" i="106"/>
  <c r="H69" i="106" s="1"/>
  <c r="I24" i="36"/>
  <c r="B24" i="36"/>
  <c r="B28" i="106"/>
  <c r="B69" i="106" s="1"/>
  <c r="D24" i="36"/>
  <c r="D28" i="106"/>
  <c r="D69" i="106" s="1"/>
  <c r="C24" i="36"/>
  <c r="C28" i="106"/>
  <c r="C69" i="106" s="1"/>
  <c r="G24" i="36"/>
  <c r="E69" i="106"/>
  <c r="F69" i="106"/>
  <c r="G69" i="106"/>
  <c r="H6" i="76"/>
  <c r="G6" i="76"/>
  <c r="AJ27" i="106"/>
  <c r="C6" i="76"/>
  <c r="B6" i="76"/>
  <c r="D6" i="76"/>
  <c r="E6" i="76"/>
  <c r="AJ6" i="36"/>
  <c r="L6" i="76" s="1"/>
  <c r="AI19" i="111"/>
  <c r="AI7" i="36" s="1"/>
  <c r="AI29" i="106" s="1"/>
  <c r="U70" i="106" s="1"/>
  <c r="AH19" i="111"/>
  <c r="AG19" i="111"/>
  <c r="AF19" i="111"/>
  <c r="AE19" i="111"/>
  <c r="AE7" i="36" s="1"/>
  <c r="AD19" i="111"/>
  <c r="AC19" i="111"/>
  <c r="AC7" i="36" s="1"/>
  <c r="AB19" i="111"/>
  <c r="AA19" i="111"/>
  <c r="Z19" i="111"/>
  <c r="Y19" i="111"/>
  <c r="X19" i="111"/>
  <c r="W19" i="111"/>
  <c r="W7" i="36" s="1"/>
  <c r="V19" i="111"/>
  <c r="U19" i="111"/>
  <c r="U7" i="36" s="1"/>
  <c r="T19" i="111"/>
  <c r="S19" i="111"/>
  <c r="R19" i="111"/>
  <c r="Q19" i="111"/>
  <c r="P19" i="111"/>
  <c r="O19" i="111"/>
  <c r="O7" i="36" s="1"/>
  <c r="O29" i="106" s="1"/>
  <c r="N19" i="111"/>
  <c r="M19" i="111"/>
  <c r="M7" i="36" s="1"/>
  <c r="M29" i="106" s="1"/>
  <c r="L19" i="111"/>
  <c r="K19" i="111"/>
  <c r="J19" i="111"/>
  <c r="I19" i="111"/>
  <c r="H19" i="111"/>
  <c r="C19" i="111"/>
  <c r="AJ18" i="111"/>
  <c r="AJ17" i="111"/>
  <c r="AJ16" i="111"/>
  <c r="AJ15" i="111"/>
  <c r="AI7" i="111"/>
  <c r="AI8" i="36" s="1"/>
  <c r="AI30" i="106" s="1"/>
  <c r="U71" i="106" s="1"/>
  <c r="AH7" i="111"/>
  <c r="AG7" i="111"/>
  <c r="AG8" i="36" s="1"/>
  <c r="AF7" i="111"/>
  <c r="AE7" i="111"/>
  <c r="AE8" i="36" s="1"/>
  <c r="AD7" i="111"/>
  <c r="AC7" i="111"/>
  <c r="AB7" i="111"/>
  <c r="AA7" i="111"/>
  <c r="Z7" i="111"/>
  <c r="Y7" i="111"/>
  <c r="Y8" i="36" s="1"/>
  <c r="X7" i="111"/>
  <c r="W7" i="111"/>
  <c r="W8" i="36" s="1"/>
  <c r="V7" i="111"/>
  <c r="U7" i="111"/>
  <c r="T7" i="111"/>
  <c r="S7" i="111"/>
  <c r="R7" i="111"/>
  <c r="Q7" i="111"/>
  <c r="Q8" i="36" s="1"/>
  <c r="Q30" i="106" s="1"/>
  <c r="P7" i="111"/>
  <c r="O7" i="111"/>
  <c r="O8" i="36" s="1"/>
  <c r="O30" i="106" s="1"/>
  <c r="N7" i="111"/>
  <c r="M7" i="111"/>
  <c r="L7" i="111"/>
  <c r="K7" i="111"/>
  <c r="J7" i="111"/>
  <c r="I7" i="111"/>
  <c r="I8" i="36" s="1"/>
  <c r="I30" i="106" s="1"/>
  <c r="H7" i="111"/>
  <c r="C7" i="111"/>
  <c r="AJ6" i="111"/>
  <c r="AJ5" i="111"/>
  <c r="D7" i="111" l="1"/>
  <c r="Y30" i="106"/>
  <c r="K71" i="106" s="1"/>
  <c r="L26" i="36"/>
  <c r="AG30" i="106"/>
  <c r="S71" i="106" s="1"/>
  <c r="T26" i="36"/>
  <c r="F25" i="36"/>
  <c r="U29" i="106"/>
  <c r="H25" i="36"/>
  <c r="AC29" i="106"/>
  <c r="O70" i="106" s="1"/>
  <c r="P25" i="36"/>
  <c r="W30" i="106"/>
  <c r="I71" i="106" s="1"/>
  <c r="J26" i="36"/>
  <c r="AE30" i="106"/>
  <c r="Q71" i="106" s="1"/>
  <c r="R26" i="36"/>
  <c r="W29" i="106"/>
  <c r="I70" i="106" s="1"/>
  <c r="J25" i="36"/>
  <c r="AE29" i="106"/>
  <c r="Q70" i="106" s="1"/>
  <c r="R25" i="36"/>
  <c r="F70" i="106"/>
  <c r="J8" i="76"/>
  <c r="F8" i="76"/>
  <c r="O9" i="111"/>
  <c r="P8" i="111"/>
  <c r="AC21" i="111"/>
  <c r="AJ7" i="111"/>
  <c r="AF8" i="111"/>
  <c r="M9" i="111"/>
  <c r="AC9" i="111"/>
  <c r="AJ19" i="111"/>
  <c r="P20" i="111"/>
  <c r="U21" i="111"/>
  <c r="L20" i="111"/>
  <c r="K7" i="36"/>
  <c r="K29" i="106" s="1"/>
  <c r="T20" i="111"/>
  <c r="S7" i="36"/>
  <c r="S29" i="106" s="1"/>
  <c r="AB20" i="111"/>
  <c r="AA7" i="36"/>
  <c r="M21" i="111"/>
  <c r="K8" i="111"/>
  <c r="J8" i="36"/>
  <c r="J30" i="106" s="1"/>
  <c r="S8" i="111"/>
  <c r="R8" i="36"/>
  <c r="R30" i="106" s="1"/>
  <c r="AA8" i="111"/>
  <c r="Z8" i="36"/>
  <c r="AI8" i="111"/>
  <c r="AH8" i="36"/>
  <c r="AH30" i="106" s="1"/>
  <c r="T71" i="106" s="1"/>
  <c r="AH8" i="111"/>
  <c r="M20" i="111"/>
  <c r="L7" i="36"/>
  <c r="L29" i="106" s="1"/>
  <c r="U20" i="111"/>
  <c r="T7" i="36"/>
  <c r="AC20" i="111"/>
  <c r="AB7" i="36"/>
  <c r="N20" i="111"/>
  <c r="S21" i="111"/>
  <c r="W20" i="111"/>
  <c r="V7" i="36"/>
  <c r="AE20" i="111"/>
  <c r="AD7" i="36"/>
  <c r="V20" i="111"/>
  <c r="AA21" i="111"/>
  <c r="AB8" i="111"/>
  <c r="AA8" i="36"/>
  <c r="AC8" i="111"/>
  <c r="AB8" i="36"/>
  <c r="J8" i="111"/>
  <c r="AD8" i="111"/>
  <c r="AC8" i="36"/>
  <c r="X20" i="111"/>
  <c r="T8" i="111"/>
  <c r="S8" i="36"/>
  <c r="S30" i="106" s="1"/>
  <c r="M8" i="111"/>
  <c r="L8" i="36"/>
  <c r="L30" i="106" s="1"/>
  <c r="B22" i="111"/>
  <c r="B7" i="36" s="1"/>
  <c r="C7" i="36"/>
  <c r="O8" i="111"/>
  <c r="N8" i="36"/>
  <c r="N30" i="106" s="1"/>
  <c r="W8" i="111"/>
  <c r="V8" i="36"/>
  <c r="AE8" i="111"/>
  <c r="AD8" i="36"/>
  <c r="R8" i="111"/>
  <c r="W9" i="111"/>
  <c r="AB21" i="111"/>
  <c r="H7" i="36"/>
  <c r="H29" i="106" s="1"/>
  <c r="Q20" i="111"/>
  <c r="P7" i="36"/>
  <c r="P29" i="106" s="1"/>
  <c r="Y20" i="111"/>
  <c r="X7" i="36"/>
  <c r="AG20" i="111"/>
  <c r="AF7" i="36"/>
  <c r="AD20" i="111"/>
  <c r="AI21" i="111"/>
  <c r="V8" i="111"/>
  <c r="U8" i="36"/>
  <c r="X8" i="111"/>
  <c r="J20" i="111"/>
  <c r="I7" i="36"/>
  <c r="I29" i="106" s="1"/>
  <c r="R20" i="111"/>
  <c r="Q7" i="36"/>
  <c r="Q29" i="106" s="1"/>
  <c r="Z20" i="111"/>
  <c r="Y7" i="36"/>
  <c r="AH20" i="111"/>
  <c r="AG7" i="36"/>
  <c r="AF20" i="111"/>
  <c r="L8" i="111"/>
  <c r="K8" i="36"/>
  <c r="K30" i="106" s="1"/>
  <c r="U8" i="111"/>
  <c r="T8" i="36"/>
  <c r="T30" i="106" s="1"/>
  <c r="O20" i="111"/>
  <c r="N7" i="36"/>
  <c r="N29" i="106" s="1"/>
  <c r="N8" i="111"/>
  <c r="M8" i="36"/>
  <c r="M30" i="106" s="1"/>
  <c r="U9" i="111"/>
  <c r="B10" i="111"/>
  <c r="B8" i="36" s="1"/>
  <c r="C8" i="36"/>
  <c r="AD9" i="111"/>
  <c r="H8" i="36"/>
  <c r="H30" i="106" s="1"/>
  <c r="Q8" i="111"/>
  <c r="P8" i="36"/>
  <c r="P30" i="106" s="1"/>
  <c r="Y8" i="111"/>
  <c r="X8" i="36"/>
  <c r="AG8" i="111"/>
  <c r="AF8" i="36"/>
  <c r="Z8" i="111"/>
  <c r="AE9" i="111"/>
  <c r="K20" i="111"/>
  <c r="J7" i="36"/>
  <c r="J29" i="106" s="1"/>
  <c r="S20" i="111"/>
  <c r="R7" i="36"/>
  <c r="R29" i="106" s="1"/>
  <c r="AA20" i="111"/>
  <c r="Z7" i="36"/>
  <c r="AI20" i="111"/>
  <c r="AH7" i="36"/>
  <c r="AH29" i="106" s="1"/>
  <c r="T70" i="106" s="1"/>
  <c r="K21" i="111"/>
  <c r="D8" i="36"/>
  <c r="P9" i="111"/>
  <c r="X9" i="111"/>
  <c r="AF9" i="111"/>
  <c r="I20" i="111"/>
  <c r="N21" i="111"/>
  <c r="V21" i="111"/>
  <c r="AD21" i="111"/>
  <c r="I9" i="111"/>
  <c r="Q9" i="111"/>
  <c r="Y9" i="111"/>
  <c r="AG9" i="111"/>
  <c r="O21" i="111"/>
  <c r="W21" i="111"/>
  <c r="AE21" i="111"/>
  <c r="J9" i="111"/>
  <c r="R9" i="111"/>
  <c r="Z9" i="111"/>
  <c r="AH9" i="111"/>
  <c r="D19" i="111"/>
  <c r="D7" i="36" s="1"/>
  <c r="P21" i="111"/>
  <c r="X21" i="111"/>
  <c r="AF21" i="111"/>
  <c r="K9" i="111"/>
  <c r="S9" i="111"/>
  <c r="AA9" i="111"/>
  <c r="AI9" i="111"/>
  <c r="I21" i="111"/>
  <c r="Q21" i="111"/>
  <c r="Y21" i="111"/>
  <c r="AG21" i="111"/>
  <c r="L9" i="111"/>
  <c r="T9" i="111"/>
  <c r="AB9" i="111"/>
  <c r="J21" i="111"/>
  <c r="R21" i="111"/>
  <c r="Z21" i="111"/>
  <c r="AH21" i="111"/>
  <c r="I8" i="111"/>
  <c r="N9" i="111"/>
  <c r="V9" i="111"/>
  <c r="L21" i="111"/>
  <c r="T21" i="111"/>
  <c r="AD30" i="106" l="1"/>
  <c r="P71" i="106" s="1"/>
  <c r="Q26" i="36"/>
  <c r="AG29" i="106"/>
  <c r="S70" i="106" s="1"/>
  <c r="T25" i="36"/>
  <c r="AA30" i="106"/>
  <c r="M71" i="106" s="1"/>
  <c r="N26" i="36"/>
  <c r="Y29" i="106"/>
  <c r="K70" i="106" s="1"/>
  <c r="L25" i="36"/>
  <c r="D26" i="36"/>
  <c r="D30" i="106"/>
  <c r="D71" i="106" s="1"/>
  <c r="U30" i="106"/>
  <c r="H26" i="36"/>
  <c r="V30" i="106"/>
  <c r="H71" i="106" s="1"/>
  <c r="I26" i="36"/>
  <c r="AB29" i="106"/>
  <c r="N70" i="106" s="1"/>
  <c r="O25" i="36"/>
  <c r="AA29" i="106"/>
  <c r="M70" i="106" s="1"/>
  <c r="N25" i="36"/>
  <c r="V29" i="106"/>
  <c r="H70" i="106" s="1"/>
  <c r="I25" i="36"/>
  <c r="Z29" i="106"/>
  <c r="L70" i="106" s="1"/>
  <c r="M25" i="36"/>
  <c r="AF30" i="106"/>
  <c r="R71" i="106" s="1"/>
  <c r="S26" i="36"/>
  <c r="C26" i="36"/>
  <c r="C30" i="106"/>
  <c r="C71" i="106" s="1"/>
  <c r="AC30" i="106"/>
  <c r="O71" i="106" s="1"/>
  <c r="P26" i="36"/>
  <c r="Z30" i="106"/>
  <c r="L71" i="106" s="1"/>
  <c r="M26" i="36"/>
  <c r="AB30" i="106"/>
  <c r="N71" i="106" s="1"/>
  <c r="O26" i="36"/>
  <c r="D25" i="36"/>
  <c r="D29" i="106"/>
  <c r="D70" i="106" s="1"/>
  <c r="B26" i="36"/>
  <c r="B30" i="106"/>
  <c r="B71" i="106" s="1"/>
  <c r="AF29" i="106"/>
  <c r="R70" i="106" s="1"/>
  <c r="S25" i="36"/>
  <c r="C25" i="36"/>
  <c r="C29" i="106"/>
  <c r="C70" i="106" s="1"/>
  <c r="AD29" i="106"/>
  <c r="P70" i="106" s="1"/>
  <c r="Q25" i="36"/>
  <c r="E25" i="36"/>
  <c r="T29" i="106"/>
  <c r="X29" i="106"/>
  <c r="J70" i="106" s="1"/>
  <c r="K25" i="36"/>
  <c r="X30" i="106"/>
  <c r="J71" i="106" s="1"/>
  <c r="K26" i="36"/>
  <c r="B25" i="36"/>
  <c r="B29" i="106"/>
  <c r="B70" i="106" s="1"/>
  <c r="G71" i="106"/>
  <c r="G26" i="36"/>
  <c r="G25" i="36"/>
  <c r="F71" i="106"/>
  <c r="F26" i="36"/>
  <c r="E71" i="106"/>
  <c r="E26" i="36"/>
  <c r="E70" i="106"/>
  <c r="G70" i="106"/>
  <c r="G7" i="76"/>
  <c r="G8" i="76"/>
  <c r="D8" i="76"/>
  <c r="C8" i="76"/>
  <c r="J7" i="76"/>
  <c r="D7" i="76"/>
  <c r="B8" i="76"/>
  <c r="H8" i="76"/>
  <c r="C7" i="76"/>
  <c r="F7" i="76"/>
  <c r="AJ28" i="106"/>
  <c r="B7" i="76"/>
  <c r="H7" i="76"/>
  <c r="E8" i="76"/>
  <c r="AJ8" i="36"/>
  <c r="L8" i="76" s="1"/>
  <c r="E7" i="76"/>
  <c r="AJ7" i="36"/>
  <c r="L7" i="76" s="1"/>
  <c r="AJ29" i="106" l="1"/>
  <c r="F31" i="10"/>
  <c r="E31" i="10"/>
  <c r="H26" i="10" l="1"/>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G27" i="10"/>
  <c r="G28" i="10"/>
  <c r="B22" i="39"/>
  <c r="B19" i="39"/>
  <c r="B18" i="39"/>
  <c r="AG48" i="22" l="1"/>
  <c r="AH48" i="22"/>
  <c r="AI48" i="22"/>
  <c r="AJ48" i="22"/>
  <c r="AK48" i="22"/>
  <c r="AL48" i="22"/>
  <c r="AM48" i="22"/>
  <c r="AN48" i="22"/>
  <c r="AO48" i="22"/>
  <c r="AP48" i="22"/>
  <c r="AQ48" i="22"/>
  <c r="AR48" i="22"/>
  <c r="AS48" i="22"/>
  <c r="AT48" i="22"/>
  <c r="AU48" i="22"/>
  <c r="AV48" i="22"/>
  <c r="AW48" i="22"/>
  <c r="AX48" i="22"/>
  <c r="AY48" i="22"/>
  <c r="AZ48" i="22"/>
  <c r="BA48" i="22"/>
  <c r="BB48" i="22"/>
  <c r="BC48" i="22"/>
  <c r="BD48" i="22"/>
  <c r="BE48" i="22"/>
  <c r="BF48" i="22"/>
  <c r="BG48" i="22"/>
  <c r="BH48" i="22"/>
  <c r="AG49" i="22"/>
  <c r="AH49" i="22"/>
  <c r="AI49" i="22"/>
  <c r="AJ49" i="22"/>
  <c r="AK49" i="22"/>
  <c r="AL49" i="22"/>
  <c r="AM49" i="22"/>
  <c r="AN49" i="22"/>
  <c r="AO49" i="22"/>
  <c r="AP49" i="22"/>
  <c r="AQ49" i="22"/>
  <c r="AR49" i="22"/>
  <c r="AS49" i="22"/>
  <c r="AT49" i="22"/>
  <c r="AU49" i="22"/>
  <c r="AV49" i="22"/>
  <c r="AW49" i="22"/>
  <c r="AX49" i="22"/>
  <c r="AY49" i="22"/>
  <c r="AZ49" i="22"/>
  <c r="BA49" i="22"/>
  <c r="BB49" i="22"/>
  <c r="BC49" i="22"/>
  <c r="BD49" i="22"/>
  <c r="BE49" i="22"/>
  <c r="BF49" i="22"/>
  <c r="BG49" i="22"/>
  <c r="BH49" i="22"/>
  <c r="AF48" i="22"/>
  <c r="AF49"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BD41" i="22"/>
  <c r="BE41" i="22"/>
  <c r="BF41" i="22"/>
  <c r="BG41" i="22"/>
  <c r="BH41" i="22"/>
  <c r="AF42" i="22"/>
  <c r="AG42" i="22"/>
  <c r="AH42" i="22"/>
  <c r="AI42" i="22"/>
  <c r="AJ42" i="22"/>
  <c r="AK42" i="22"/>
  <c r="AL42" i="22"/>
  <c r="AM42" i="22"/>
  <c r="AN42" i="22"/>
  <c r="AO42" i="22"/>
  <c r="AP42" i="22"/>
  <c r="AQ42" i="22"/>
  <c r="AR42" i="22"/>
  <c r="AS42" i="22"/>
  <c r="AT42" i="22"/>
  <c r="AU42" i="22"/>
  <c r="AV42" i="22"/>
  <c r="AW42" i="22"/>
  <c r="AX42" i="22"/>
  <c r="AY42" i="22"/>
  <c r="AZ42" i="22"/>
  <c r="BA42" i="22"/>
  <c r="BB42" i="22"/>
  <c r="BC42" i="22"/>
  <c r="BD42" i="22"/>
  <c r="BE42" i="22"/>
  <c r="BF42" i="22"/>
  <c r="BG42" i="22"/>
  <c r="BH42" i="22"/>
  <c r="G45" i="106"/>
  <c r="F45" i="106"/>
  <c r="E45" i="106"/>
  <c r="A46" i="106"/>
  <c r="E58" i="106"/>
  <c r="F58" i="106"/>
  <c r="G58" i="106"/>
  <c r="E60" i="106"/>
  <c r="F60" i="106"/>
  <c r="G60" i="106"/>
  <c r="I31" i="10"/>
  <c r="J31" i="10"/>
  <c r="K31" i="10"/>
  <c r="L31" i="10"/>
  <c r="J19" i="22"/>
  <c r="J20" i="22" s="1"/>
  <c r="J26" i="22" s="1"/>
  <c r="J27" i="22" s="1"/>
  <c r="H19" i="22"/>
  <c r="H20" i="22" s="1"/>
  <c r="H26" i="22" s="1"/>
  <c r="H27" i="22" s="1"/>
  <c r="C6" i="22"/>
  <c r="G11" i="22" s="1"/>
  <c r="D14" i="76"/>
  <c r="A9" i="76"/>
  <c r="A10" i="76"/>
  <c r="A11" i="76"/>
  <c r="A13" i="76"/>
  <c r="A14" i="76"/>
  <c r="A15" i="76"/>
  <c r="F33" i="50"/>
  <c r="G33" i="50"/>
  <c r="G13" i="22" l="1"/>
  <c r="G33" i="22"/>
  <c r="I33" i="22"/>
  <c r="J11" i="22"/>
  <c r="H13" i="22"/>
  <c r="H33" i="22"/>
  <c r="J13" i="22"/>
  <c r="I11" i="22"/>
  <c r="H11" i="22"/>
  <c r="I13" i="22"/>
  <c r="J33" i="22"/>
  <c r="F15" i="75" l="1"/>
  <c r="G15" i="75"/>
  <c r="E15" i="75"/>
  <c r="A17" i="75"/>
  <c r="A18" i="75"/>
  <c r="A19" i="75"/>
  <c r="A20" i="75"/>
  <c r="A21" i="75"/>
  <c r="A22" i="75"/>
  <c r="A16" i="75"/>
  <c r="E33" i="50" l="1"/>
  <c r="A56" i="50"/>
  <c r="A57" i="50"/>
  <c r="A58" i="50"/>
  <c r="A59" i="50"/>
  <c r="AJ41" i="53" l="1"/>
  <c r="AJ43" i="53"/>
  <c r="AJ5" i="53"/>
  <c r="H16" i="100" l="1"/>
  <c r="I16" i="100"/>
  <c r="K16" i="100"/>
  <c r="L16" i="100"/>
  <c r="M16" i="100"/>
  <c r="N16" i="100"/>
  <c r="P16" i="100"/>
  <c r="R16" i="100"/>
  <c r="S17" i="100" s="1"/>
  <c r="AH6" i="100"/>
  <c r="AH7" i="100" s="1"/>
  <c r="AG6" i="100"/>
  <c r="AG7" i="100" s="1"/>
  <c r="AH8" i="100" s="1"/>
  <c r="AF6" i="100"/>
  <c r="AF7" i="100" s="1"/>
  <c r="AG8" i="100" s="1"/>
  <c r="AE6" i="100"/>
  <c r="AE7" i="100" s="1"/>
  <c r="AD6" i="100"/>
  <c r="AD7" i="100" s="1"/>
  <c r="AE8" i="100" s="1"/>
  <c r="AC6" i="100"/>
  <c r="AC7" i="100" s="1"/>
  <c r="AD8" i="100" s="1"/>
  <c r="AB6" i="100"/>
  <c r="AB7" i="100" s="1"/>
  <c r="AC8" i="100" s="1"/>
  <c r="AA6" i="100"/>
  <c r="AA7" i="100" s="1"/>
  <c r="AB8" i="100" s="1"/>
  <c r="Z6" i="100"/>
  <c r="Z7" i="100" s="1"/>
  <c r="Y6" i="100"/>
  <c r="Y7" i="100" s="1"/>
  <c r="Z8" i="100" s="1"/>
  <c r="X6" i="100"/>
  <c r="X7" i="100" s="1"/>
  <c r="Y8" i="100" s="1"/>
  <c r="W6" i="100"/>
  <c r="W7" i="100" s="1"/>
  <c r="X8" i="100" s="1"/>
  <c r="V6" i="100"/>
  <c r="V7" i="100" s="1"/>
  <c r="W8" i="100" s="1"/>
  <c r="U6" i="100"/>
  <c r="U7" i="100" s="1"/>
  <c r="V8" i="100" s="1"/>
  <c r="T6" i="100"/>
  <c r="T7" i="100" s="1"/>
  <c r="U8" i="100" s="1"/>
  <c r="S6" i="100"/>
  <c r="S7" i="100" s="1"/>
  <c r="T8" i="100" s="1"/>
  <c r="R6" i="100"/>
  <c r="R7" i="100" s="1"/>
  <c r="B6" i="100"/>
  <c r="B10" i="100" s="1"/>
  <c r="AF8" i="100" l="1"/>
  <c r="AA8" i="100"/>
  <c r="S8" i="100"/>
  <c r="L17" i="100"/>
  <c r="J6" i="100"/>
  <c r="J7" i="100" s="1"/>
  <c r="J25" i="50" s="1"/>
  <c r="J16" i="100"/>
  <c r="K17" i="100" s="1"/>
  <c r="Q6" i="100"/>
  <c r="Q7" i="100" s="1"/>
  <c r="R8" i="100" s="1"/>
  <c r="Q16" i="100"/>
  <c r="R17" i="100" s="1"/>
  <c r="O6" i="100"/>
  <c r="O7" i="100" s="1"/>
  <c r="O25" i="50" s="1"/>
  <c r="O25" i="106" s="1"/>
  <c r="O16" i="100"/>
  <c r="M17" i="100"/>
  <c r="N17" i="100"/>
  <c r="R18" i="100"/>
  <c r="AA18" i="100"/>
  <c r="S18" i="100"/>
  <c r="AB18" i="100"/>
  <c r="K18" i="100"/>
  <c r="T18" i="100"/>
  <c r="AC18" i="100"/>
  <c r="X18" i="100"/>
  <c r="L18" i="100"/>
  <c r="U18" i="100"/>
  <c r="AD18" i="100"/>
  <c r="I18" i="100"/>
  <c r="M18" i="100"/>
  <c r="V18" i="100"/>
  <c r="AE18" i="100"/>
  <c r="I17" i="100"/>
  <c r="N18" i="100"/>
  <c r="W18" i="100"/>
  <c r="AF18" i="100"/>
  <c r="AH18" i="100"/>
  <c r="P18" i="100"/>
  <c r="Z18" i="100"/>
  <c r="AG18" i="100"/>
  <c r="Y18" i="100"/>
  <c r="B15" i="76"/>
  <c r="T25" i="50"/>
  <c r="AB25" i="50"/>
  <c r="AD25" i="50"/>
  <c r="S25" i="50"/>
  <c r="S25" i="106" s="1"/>
  <c r="U25" i="50"/>
  <c r="AC25" i="50"/>
  <c r="H15" i="76"/>
  <c r="I6" i="100"/>
  <c r="I7" i="100" s="1"/>
  <c r="AH25" i="50"/>
  <c r="AH25" i="106" s="1"/>
  <c r="T66" i="106" s="1"/>
  <c r="Z25" i="50"/>
  <c r="R25" i="50"/>
  <c r="R25" i="106" s="1"/>
  <c r="AG25" i="50"/>
  <c r="AG25" i="106" s="1"/>
  <c r="S66" i="106" s="1"/>
  <c r="Y25" i="50"/>
  <c r="AA25" i="50"/>
  <c r="AF25" i="50"/>
  <c r="AF25" i="106" s="1"/>
  <c r="R66" i="106" s="1"/>
  <c r="X25" i="50"/>
  <c r="AE25" i="50"/>
  <c r="W25" i="50"/>
  <c r="G15" i="76"/>
  <c r="F15" i="76"/>
  <c r="V25" i="50"/>
  <c r="C15" i="76"/>
  <c r="E78" i="106"/>
  <c r="E15" i="76"/>
  <c r="G78" i="106"/>
  <c r="C25" i="50"/>
  <c r="D7" i="48"/>
  <c r="P6" i="100"/>
  <c r="P7" i="100" s="1"/>
  <c r="K6" i="100"/>
  <c r="K7" i="100" s="1"/>
  <c r="L6" i="100"/>
  <c r="L7" i="100" s="1"/>
  <c r="M6" i="100"/>
  <c r="M7" i="100" s="1"/>
  <c r="N6" i="100"/>
  <c r="N7" i="100" s="1"/>
  <c r="AI15" i="100"/>
  <c r="AI16" i="100" s="1"/>
  <c r="J18" i="100" l="1"/>
  <c r="T25" i="106"/>
  <c r="H54" i="50"/>
  <c r="X25" i="106"/>
  <c r="J66" i="106" s="1"/>
  <c r="L54" i="50"/>
  <c r="AA25" i="106"/>
  <c r="M66" i="106" s="1"/>
  <c r="O54" i="50"/>
  <c r="AC25" i="106"/>
  <c r="O66" i="106" s="1"/>
  <c r="Q54" i="50"/>
  <c r="V25" i="106"/>
  <c r="H66" i="106" s="1"/>
  <c r="J54" i="50"/>
  <c r="Y25" i="106"/>
  <c r="K66" i="106" s="1"/>
  <c r="M54" i="50"/>
  <c r="U25" i="106"/>
  <c r="I54" i="50"/>
  <c r="AD25" i="106"/>
  <c r="P66" i="106" s="1"/>
  <c r="R54" i="50"/>
  <c r="AE25" i="106"/>
  <c r="Q66" i="106" s="1"/>
  <c r="S54" i="50"/>
  <c r="W25" i="106"/>
  <c r="I66" i="106" s="1"/>
  <c r="K54" i="50"/>
  <c r="Z25" i="106"/>
  <c r="L66" i="106" s="1"/>
  <c r="N54" i="50"/>
  <c r="AB25" i="106"/>
  <c r="N66" i="106" s="1"/>
  <c r="P54" i="50"/>
  <c r="J17" i="100"/>
  <c r="C66" i="106"/>
  <c r="C54" i="50"/>
  <c r="J25" i="106"/>
  <c r="G54" i="50"/>
  <c r="F54" i="50"/>
  <c r="E54" i="50"/>
  <c r="Q8" i="100"/>
  <c r="Q18" i="100"/>
  <c r="M8" i="100"/>
  <c r="Q25" i="50"/>
  <c r="H7" i="100"/>
  <c r="AA9" i="100" s="1"/>
  <c r="P8" i="100"/>
  <c r="O17" i="100"/>
  <c r="P17" i="100"/>
  <c r="Q17" i="100"/>
  <c r="L8" i="100"/>
  <c r="O8" i="100"/>
  <c r="K8" i="100"/>
  <c r="N8" i="100"/>
  <c r="O18" i="100"/>
  <c r="J8" i="100"/>
  <c r="I25" i="50"/>
  <c r="F78" i="106"/>
  <c r="J15" i="76"/>
  <c r="C16" i="75"/>
  <c r="B16" i="75"/>
  <c r="AI12" i="50"/>
  <c r="O12" i="71" s="1"/>
  <c r="N25" i="50"/>
  <c r="N25" i="106" s="1"/>
  <c r="M25" i="50"/>
  <c r="M25" i="106" s="1"/>
  <c r="B25" i="50"/>
  <c r="L25" i="50"/>
  <c r="L25" i="106" s="1"/>
  <c r="P25" i="50"/>
  <c r="P25" i="106" s="1"/>
  <c r="K25" i="50"/>
  <c r="AJ15" i="36"/>
  <c r="L15" i="76" s="1"/>
  <c r="AI6" i="100"/>
  <c r="AI7" i="100" s="1"/>
  <c r="B66" i="106" l="1"/>
  <c r="B54" i="50"/>
  <c r="Q25" i="106"/>
  <c r="I25" i="106"/>
  <c r="K25" i="106"/>
  <c r="AJ37" i="106"/>
  <c r="H25" i="50"/>
  <c r="H25" i="106" s="1"/>
  <c r="Y9" i="100"/>
  <c r="AE9" i="100"/>
  <c r="AB9" i="100"/>
  <c r="I8" i="100"/>
  <c r="L9" i="100"/>
  <c r="S9" i="100"/>
  <c r="AG9" i="100"/>
  <c r="Q9" i="100"/>
  <c r="O9" i="100"/>
  <c r="K9" i="100"/>
  <c r="AF9" i="100"/>
  <c r="AD9" i="100"/>
  <c r="V9" i="100"/>
  <c r="AH9" i="100"/>
  <c r="AC9" i="100"/>
  <c r="Z9" i="100"/>
  <c r="X9" i="100"/>
  <c r="P9" i="100"/>
  <c r="J9" i="100"/>
  <c r="N9" i="100"/>
  <c r="T9" i="100"/>
  <c r="R9" i="100"/>
  <c r="U9" i="100"/>
  <c r="I9" i="100"/>
  <c r="W9" i="100"/>
  <c r="M9" i="100"/>
  <c r="E39" i="50"/>
  <c r="E51" i="106"/>
  <c r="G39" i="50"/>
  <c r="G51" i="106"/>
  <c r="F39" i="50"/>
  <c r="F51" i="106"/>
  <c r="D15" i="76"/>
  <c r="E40" i="50"/>
  <c r="E41" i="50"/>
  <c r="E54" i="106"/>
  <c r="F41" i="50"/>
  <c r="F54" i="106"/>
  <c r="F40" i="50"/>
  <c r="G40" i="50"/>
  <c r="G41" i="50"/>
  <c r="G54" i="106"/>
  <c r="AI13" i="50"/>
  <c r="O13" i="71" s="1"/>
  <c r="E55" i="50"/>
  <c r="F67" i="106"/>
  <c r="G55" i="50"/>
  <c r="AJ25" i="106" l="1"/>
  <c r="D25" i="50"/>
  <c r="AI25" i="50"/>
  <c r="G67" i="106"/>
  <c r="E67" i="106"/>
  <c r="F55" i="50"/>
  <c r="E53" i="106"/>
  <c r="F53" i="106"/>
  <c r="G53" i="106"/>
  <c r="D66" i="106" l="1"/>
  <c r="D54" i="50"/>
  <c r="AI26" i="50"/>
  <c r="E50" i="50" l="1"/>
  <c r="F50" i="50"/>
  <c r="G50" i="50"/>
  <c r="E45" i="50"/>
  <c r="F45" i="50"/>
  <c r="G45" i="50"/>
  <c r="E35" i="50"/>
  <c r="F47" i="106" l="1"/>
  <c r="E47" i="106"/>
  <c r="F35" i="50"/>
  <c r="G47" i="106"/>
  <c r="G35" i="50"/>
  <c r="AI20" i="50"/>
  <c r="AI6" i="50" l="1"/>
  <c r="F64" i="106" l="1"/>
  <c r="A9" i="84"/>
  <c r="A10" i="84"/>
  <c r="A11" i="84"/>
  <c r="A5" i="84"/>
  <c r="A6" i="84"/>
  <c r="A7" i="84"/>
  <c r="A8" i="84"/>
  <c r="F54" i="53"/>
  <c r="G54" i="53"/>
  <c r="H54" i="53"/>
  <c r="I54" i="53"/>
  <c r="J54" i="53"/>
  <c r="K54" i="53"/>
  <c r="L54" i="53"/>
  <c r="M54" i="53"/>
  <c r="N54" i="53"/>
  <c r="O54" i="53"/>
  <c r="P54" i="53"/>
  <c r="Q54" i="53"/>
  <c r="R54" i="53"/>
  <c r="S54" i="53"/>
  <c r="F55" i="53"/>
  <c r="G55" i="53"/>
  <c r="H55" i="53"/>
  <c r="I55" i="53"/>
  <c r="J55" i="53"/>
  <c r="K55" i="53"/>
  <c r="L55" i="53"/>
  <c r="M55" i="53"/>
  <c r="N55" i="53"/>
  <c r="O55" i="53"/>
  <c r="P55" i="53"/>
  <c r="Q55" i="53"/>
  <c r="R55" i="53"/>
  <c r="S55" i="53"/>
  <c r="F56" i="53"/>
  <c r="G56" i="53"/>
  <c r="H56" i="53"/>
  <c r="I56" i="53"/>
  <c r="J56" i="53"/>
  <c r="K56" i="53"/>
  <c r="L56" i="53"/>
  <c r="M56" i="53"/>
  <c r="N56" i="53"/>
  <c r="O56" i="53"/>
  <c r="P56" i="53"/>
  <c r="Q56" i="53"/>
  <c r="R56" i="53"/>
  <c r="S56" i="53"/>
  <c r="F57" i="53"/>
  <c r="G57" i="53"/>
  <c r="H57" i="53"/>
  <c r="I57" i="53"/>
  <c r="J57" i="53"/>
  <c r="K57" i="53"/>
  <c r="L57" i="53"/>
  <c r="M57" i="53"/>
  <c r="N57" i="53"/>
  <c r="O57" i="53"/>
  <c r="P57" i="53"/>
  <c r="Q57" i="53"/>
  <c r="R57" i="53"/>
  <c r="S57" i="53"/>
  <c r="F58" i="53"/>
  <c r="G58" i="53"/>
  <c r="H58" i="53"/>
  <c r="I58" i="53"/>
  <c r="J58" i="53"/>
  <c r="K58" i="53"/>
  <c r="L58" i="53"/>
  <c r="M58" i="53"/>
  <c r="N58" i="53"/>
  <c r="O58" i="53"/>
  <c r="P58" i="53"/>
  <c r="Q58" i="53"/>
  <c r="R58" i="53"/>
  <c r="S58" i="53"/>
  <c r="F59" i="53"/>
  <c r="G59" i="53"/>
  <c r="H59" i="53"/>
  <c r="I59" i="53"/>
  <c r="J59" i="53"/>
  <c r="K59" i="53"/>
  <c r="L59" i="53"/>
  <c r="M59" i="53"/>
  <c r="N59" i="53"/>
  <c r="O59" i="53"/>
  <c r="P59" i="53"/>
  <c r="Q59" i="53"/>
  <c r="R59" i="53"/>
  <c r="S59" i="53"/>
  <c r="F60" i="53"/>
  <c r="G60" i="53"/>
  <c r="H60" i="53"/>
  <c r="I60" i="53"/>
  <c r="J60" i="53"/>
  <c r="K60" i="53"/>
  <c r="L60" i="53"/>
  <c r="M60" i="53"/>
  <c r="N60" i="53"/>
  <c r="O60" i="53"/>
  <c r="P60" i="53"/>
  <c r="Q60" i="53"/>
  <c r="R60" i="53"/>
  <c r="S60" i="53"/>
  <c r="F61" i="53"/>
  <c r="G61" i="53"/>
  <c r="H61" i="53"/>
  <c r="I61" i="53"/>
  <c r="J61" i="53"/>
  <c r="K61" i="53"/>
  <c r="L61" i="53"/>
  <c r="M61" i="53"/>
  <c r="N61" i="53"/>
  <c r="O61" i="53"/>
  <c r="P61" i="53"/>
  <c r="Q61" i="53"/>
  <c r="R61" i="53"/>
  <c r="S61" i="53"/>
  <c r="F62" i="53"/>
  <c r="G62" i="53"/>
  <c r="H62" i="53"/>
  <c r="I62" i="53"/>
  <c r="J62" i="53"/>
  <c r="K62" i="53"/>
  <c r="L62" i="53"/>
  <c r="M62" i="53"/>
  <c r="N62" i="53"/>
  <c r="O62" i="53"/>
  <c r="P62" i="53"/>
  <c r="Q62" i="53"/>
  <c r="R62" i="53"/>
  <c r="S62" i="53"/>
  <c r="F63" i="53"/>
  <c r="G63" i="53"/>
  <c r="H63" i="53"/>
  <c r="I63" i="53"/>
  <c r="J63" i="53"/>
  <c r="K63" i="53"/>
  <c r="L63" i="53"/>
  <c r="M63" i="53"/>
  <c r="N63" i="53"/>
  <c r="O63" i="53"/>
  <c r="P63" i="53"/>
  <c r="Q63" i="53"/>
  <c r="R63" i="53"/>
  <c r="S63" i="53"/>
  <c r="F64" i="53"/>
  <c r="G64" i="53"/>
  <c r="H64" i="53"/>
  <c r="I64" i="53"/>
  <c r="J64" i="53"/>
  <c r="K64" i="53"/>
  <c r="L64" i="53"/>
  <c r="M64" i="53"/>
  <c r="N64" i="53"/>
  <c r="O64" i="53"/>
  <c r="P64" i="53"/>
  <c r="Q64" i="53"/>
  <c r="R64" i="53"/>
  <c r="S64" i="53"/>
  <c r="F65" i="53"/>
  <c r="G65" i="53"/>
  <c r="H65" i="53"/>
  <c r="I65" i="53"/>
  <c r="J65" i="53"/>
  <c r="K65" i="53"/>
  <c r="L65" i="53"/>
  <c r="M65" i="53"/>
  <c r="N65" i="53"/>
  <c r="O65" i="53"/>
  <c r="P65" i="53"/>
  <c r="Q65" i="53"/>
  <c r="R65" i="53"/>
  <c r="S65" i="53"/>
  <c r="F66" i="53"/>
  <c r="G66" i="53"/>
  <c r="H66" i="53"/>
  <c r="I66" i="53"/>
  <c r="J66" i="53"/>
  <c r="K66" i="53"/>
  <c r="L66" i="53"/>
  <c r="M66" i="53"/>
  <c r="N66" i="53"/>
  <c r="O66" i="53"/>
  <c r="P66" i="53"/>
  <c r="Q66" i="53"/>
  <c r="R66" i="53"/>
  <c r="S66" i="53"/>
  <c r="F67" i="53"/>
  <c r="G67" i="53"/>
  <c r="H67" i="53"/>
  <c r="I67" i="53"/>
  <c r="J67" i="53"/>
  <c r="K67" i="53"/>
  <c r="L67" i="53"/>
  <c r="M67" i="53"/>
  <c r="N67" i="53"/>
  <c r="O67" i="53"/>
  <c r="P67" i="53"/>
  <c r="Q67" i="53"/>
  <c r="R67" i="53"/>
  <c r="S67" i="53"/>
  <c r="F68" i="53"/>
  <c r="G68" i="53"/>
  <c r="H68" i="53"/>
  <c r="I68" i="53"/>
  <c r="J68" i="53"/>
  <c r="K68" i="53"/>
  <c r="L68" i="53"/>
  <c r="M68" i="53"/>
  <c r="N68" i="53"/>
  <c r="O68" i="53"/>
  <c r="P68" i="53"/>
  <c r="Q68" i="53"/>
  <c r="R68" i="53"/>
  <c r="S68" i="53"/>
  <c r="F69" i="53"/>
  <c r="G69" i="53"/>
  <c r="H69" i="53"/>
  <c r="I69" i="53"/>
  <c r="J69" i="53"/>
  <c r="K69" i="53"/>
  <c r="L69" i="53"/>
  <c r="M69" i="53"/>
  <c r="N69" i="53"/>
  <c r="O69" i="53"/>
  <c r="P69" i="53"/>
  <c r="Q69" i="53"/>
  <c r="R69" i="53"/>
  <c r="S69" i="53"/>
  <c r="F70" i="53"/>
  <c r="G70" i="53"/>
  <c r="H70" i="53"/>
  <c r="I70" i="53"/>
  <c r="J70" i="53"/>
  <c r="K70" i="53"/>
  <c r="L70" i="53"/>
  <c r="M70" i="53"/>
  <c r="N70" i="53"/>
  <c r="O70" i="53"/>
  <c r="P70" i="53"/>
  <c r="Q70" i="53"/>
  <c r="R70" i="53"/>
  <c r="S70" i="53"/>
  <c r="F71" i="53"/>
  <c r="G71" i="53"/>
  <c r="H71" i="53"/>
  <c r="I71" i="53"/>
  <c r="J71" i="53"/>
  <c r="K71" i="53"/>
  <c r="L71" i="53"/>
  <c r="M71" i="53"/>
  <c r="N71" i="53"/>
  <c r="O71" i="53"/>
  <c r="P71" i="53"/>
  <c r="Q71" i="53"/>
  <c r="R71" i="53"/>
  <c r="S71" i="53"/>
  <c r="F72" i="53"/>
  <c r="G72" i="53"/>
  <c r="H72" i="53"/>
  <c r="I72" i="53"/>
  <c r="J72" i="53"/>
  <c r="K72" i="53"/>
  <c r="L72" i="53"/>
  <c r="M72" i="53"/>
  <c r="N72" i="53"/>
  <c r="O72" i="53"/>
  <c r="P72" i="53"/>
  <c r="Q72" i="53"/>
  <c r="R72" i="53"/>
  <c r="S72" i="53"/>
  <c r="F73" i="53"/>
  <c r="G73" i="53"/>
  <c r="H73" i="53"/>
  <c r="I73" i="53"/>
  <c r="J73" i="53"/>
  <c r="K73" i="53"/>
  <c r="L73" i="53"/>
  <c r="M73" i="53"/>
  <c r="N73" i="53"/>
  <c r="O73" i="53"/>
  <c r="P73" i="53"/>
  <c r="Q73" i="53"/>
  <c r="R73" i="53"/>
  <c r="S73" i="53"/>
  <c r="F74" i="53"/>
  <c r="G74" i="53"/>
  <c r="H74" i="53"/>
  <c r="I74" i="53"/>
  <c r="J74" i="53"/>
  <c r="K74" i="53"/>
  <c r="L74" i="53"/>
  <c r="M74" i="53"/>
  <c r="N74" i="53"/>
  <c r="O74" i="53"/>
  <c r="P74" i="53"/>
  <c r="Q74" i="53"/>
  <c r="R74" i="53"/>
  <c r="S74" i="53"/>
  <c r="F75" i="53"/>
  <c r="G75" i="53"/>
  <c r="H75" i="53"/>
  <c r="I75" i="53"/>
  <c r="J75" i="53"/>
  <c r="K75" i="53"/>
  <c r="L75" i="53"/>
  <c r="M75" i="53"/>
  <c r="N75" i="53"/>
  <c r="O75" i="53"/>
  <c r="P75" i="53"/>
  <c r="Q75" i="53"/>
  <c r="R75" i="53"/>
  <c r="S75" i="53"/>
  <c r="F76" i="53"/>
  <c r="G76" i="53"/>
  <c r="H76" i="53"/>
  <c r="I76" i="53"/>
  <c r="J76" i="53"/>
  <c r="K76" i="53"/>
  <c r="L76" i="53"/>
  <c r="M76" i="53"/>
  <c r="N76" i="53"/>
  <c r="O76" i="53"/>
  <c r="P76" i="53"/>
  <c r="Q76" i="53"/>
  <c r="R76" i="53"/>
  <c r="S76" i="53"/>
  <c r="F77" i="53"/>
  <c r="G77" i="53"/>
  <c r="H77" i="53"/>
  <c r="I77" i="53"/>
  <c r="J77" i="53"/>
  <c r="K77" i="53"/>
  <c r="L77" i="53"/>
  <c r="M77" i="53"/>
  <c r="N77" i="53"/>
  <c r="O77" i="53"/>
  <c r="P77" i="53"/>
  <c r="Q77" i="53"/>
  <c r="R77" i="53"/>
  <c r="S77" i="53"/>
  <c r="F78" i="53"/>
  <c r="G78" i="53"/>
  <c r="H78" i="53"/>
  <c r="I78" i="53"/>
  <c r="J78" i="53"/>
  <c r="K78" i="53"/>
  <c r="L78" i="53"/>
  <c r="M78" i="53"/>
  <c r="N78" i="53"/>
  <c r="O78" i="53"/>
  <c r="P78" i="53"/>
  <c r="Q78" i="53"/>
  <c r="R78" i="53"/>
  <c r="S78" i="53"/>
  <c r="F79" i="53"/>
  <c r="G79" i="53"/>
  <c r="H79" i="53"/>
  <c r="I79" i="53"/>
  <c r="J79" i="53"/>
  <c r="K79" i="53"/>
  <c r="L79" i="53"/>
  <c r="M79" i="53"/>
  <c r="N79" i="53"/>
  <c r="O79" i="53"/>
  <c r="P79" i="53"/>
  <c r="Q79" i="53"/>
  <c r="R79" i="53"/>
  <c r="S79" i="53"/>
  <c r="E55" i="53"/>
  <c r="E56" i="53"/>
  <c r="E57" i="53"/>
  <c r="E58" i="53"/>
  <c r="E59" i="53"/>
  <c r="E60" i="53"/>
  <c r="E61" i="53"/>
  <c r="E62" i="53"/>
  <c r="E63" i="53"/>
  <c r="E64" i="53"/>
  <c r="E65" i="53"/>
  <c r="E66" i="53"/>
  <c r="E67" i="53"/>
  <c r="E68" i="53"/>
  <c r="E69" i="53"/>
  <c r="E70" i="53"/>
  <c r="E71" i="53"/>
  <c r="E72" i="53"/>
  <c r="E73" i="53"/>
  <c r="E74" i="53"/>
  <c r="E75" i="53"/>
  <c r="E76" i="53"/>
  <c r="E77" i="53"/>
  <c r="E78" i="53"/>
  <c r="E79" i="53"/>
  <c r="B54" i="53"/>
  <c r="C54" i="53"/>
  <c r="D54" i="53"/>
  <c r="B55" i="53"/>
  <c r="C55" i="53"/>
  <c r="D55" i="53"/>
  <c r="B56" i="53"/>
  <c r="C56" i="53"/>
  <c r="D56" i="53"/>
  <c r="B57" i="53"/>
  <c r="C57" i="53"/>
  <c r="D57" i="53"/>
  <c r="B58" i="53"/>
  <c r="C58" i="53"/>
  <c r="D58" i="53"/>
  <c r="B59" i="53"/>
  <c r="C59" i="53"/>
  <c r="D59" i="53"/>
  <c r="B60" i="53"/>
  <c r="C60" i="53"/>
  <c r="D60" i="53"/>
  <c r="B61" i="53"/>
  <c r="C61" i="53"/>
  <c r="D61" i="53"/>
  <c r="B62" i="53"/>
  <c r="C62" i="53"/>
  <c r="D62" i="53"/>
  <c r="B63" i="53"/>
  <c r="C63" i="53"/>
  <c r="D63" i="53"/>
  <c r="B64" i="53"/>
  <c r="C64" i="53"/>
  <c r="D64" i="53"/>
  <c r="B65" i="53"/>
  <c r="C65" i="53"/>
  <c r="D65" i="53"/>
  <c r="B66" i="53"/>
  <c r="C66" i="53"/>
  <c r="D66" i="53"/>
  <c r="B67" i="53"/>
  <c r="C67" i="53"/>
  <c r="D67" i="53"/>
  <c r="B68" i="53"/>
  <c r="C68" i="53"/>
  <c r="D68" i="53"/>
  <c r="B69" i="53"/>
  <c r="C69" i="53"/>
  <c r="D69" i="53"/>
  <c r="B70" i="53"/>
  <c r="C70" i="53"/>
  <c r="D70" i="53"/>
  <c r="B71" i="53"/>
  <c r="C71" i="53"/>
  <c r="D71" i="53"/>
  <c r="B72" i="53"/>
  <c r="C72" i="53"/>
  <c r="D72" i="53"/>
  <c r="B73" i="53"/>
  <c r="C73" i="53"/>
  <c r="D73" i="53"/>
  <c r="B74" i="53"/>
  <c r="C74" i="53"/>
  <c r="D74" i="53"/>
  <c r="B75" i="53"/>
  <c r="C75" i="53"/>
  <c r="D75" i="53"/>
  <c r="B76" i="53"/>
  <c r="C76" i="53"/>
  <c r="D76" i="53"/>
  <c r="B77" i="53"/>
  <c r="C77" i="53"/>
  <c r="D77" i="53"/>
  <c r="B78" i="53"/>
  <c r="C78" i="53"/>
  <c r="D78" i="53"/>
  <c r="B79" i="53"/>
  <c r="C79" i="53"/>
  <c r="D79" i="53"/>
  <c r="A79" i="53"/>
  <c r="A56" i="53"/>
  <c r="A57" i="53"/>
  <c r="A58" i="53"/>
  <c r="A59" i="53"/>
  <c r="A60" i="53"/>
  <c r="A61" i="53"/>
  <c r="A62" i="53"/>
  <c r="A63" i="53"/>
  <c r="A64" i="53"/>
  <c r="A65" i="53"/>
  <c r="A66" i="53"/>
  <c r="A67" i="53"/>
  <c r="A68" i="53"/>
  <c r="A69" i="53"/>
  <c r="A70" i="53"/>
  <c r="A71" i="53"/>
  <c r="A72" i="53"/>
  <c r="A55" i="53"/>
  <c r="A73" i="53"/>
  <c r="A74" i="53"/>
  <c r="A75" i="53"/>
  <c r="A76" i="53"/>
  <c r="A77" i="53"/>
  <c r="A78" i="53"/>
  <c r="A54" i="53"/>
  <c r="AJ32" i="53"/>
  <c r="AJ29" i="53"/>
  <c r="AJ28" i="53"/>
  <c r="AJ30" i="53"/>
  <c r="AJ34" i="53"/>
  <c r="AJ46" i="53"/>
  <c r="AJ35" i="53"/>
  <c r="AJ36" i="53"/>
  <c r="AJ37" i="53"/>
  <c r="AJ38" i="53"/>
  <c r="AJ40" i="53"/>
  <c r="G57" i="106" l="1"/>
  <c r="F57" i="106"/>
  <c r="E57" i="106"/>
  <c r="F52" i="50"/>
  <c r="E64" i="106"/>
  <c r="G64" i="106"/>
  <c r="E52" i="50" l="1"/>
  <c r="G52" i="50"/>
  <c r="AI10" i="50" l="1"/>
  <c r="O10" i="71" s="1"/>
  <c r="A37" i="36" l="1"/>
  <c r="A16" i="76" l="1"/>
  <c r="A17" i="76"/>
  <c r="A18" i="76"/>
  <c r="A19" i="76"/>
  <c r="A5" i="76"/>
  <c r="G22" i="10"/>
  <c r="H22" i="10"/>
  <c r="I22" i="10"/>
  <c r="J22" i="10"/>
  <c r="K22" i="10"/>
  <c r="L22" i="10"/>
  <c r="M22" i="10"/>
  <c r="N22" i="10"/>
  <c r="O22" i="10"/>
  <c r="P22" i="10"/>
  <c r="Q22" i="10"/>
  <c r="R22" i="10"/>
  <c r="S22" i="10"/>
  <c r="T22" i="10"/>
  <c r="U22" i="10"/>
  <c r="V22" i="10"/>
  <c r="W22" i="10"/>
  <c r="X22" i="10"/>
  <c r="Y22" i="10"/>
  <c r="Z22" i="10"/>
  <c r="AA22" i="10"/>
  <c r="AB22" i="10"/>
  <c r="AC22" i="10"/>
  <c r="AD22" i="10"/>
  <c r="AE22" i="10"/>
  <c r="AF22" i="10"/>
  <c r="AG22" i="10"/>
  <c r="F23" i="10"/>
  <c r="F24" i="10"/>
  <c r="F22"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E19" i="10"/>
  <c r="E20" i="10"/>
  <c r="E18" i="10"/>
  <c r="D7" i="84"/>
  <c r="A34" i="36"/>
  <c r="A35" i="36"/>
  <c r="A36" i="36"/>
  <c r="C5" i="76" l="1"/>
  <c r="C23" i="36"/>
  <c r="J5" i="76"/>
  <c r="E5" i="76"/>
  <c r="F23" i="36" l="1"/>
  <c r="E23" i="36"/>
  <c r="AJ26" i="106"/>
  <c r="G23" i="36"/>
  <c r="B23" i="36"/>
  <c r="B5" i="76"/>
  <c r="E72" i="106" l="1"/>
  <c r="F72" i="106"/>
  <c r="G72" i="106"/>
  <c r="J9" i="76"/>
  <c r="F68" i="106"/>
  <c r="D5" i="76"/>
  <c r="D23" i="36"/>
  <c r="G68" i="106"/>
  <c r="E68" i="106"/>
  <c r="B9" i="76"/>
  <c r="D9" i="76" l="1"/>
  <c r="C9" i="76"/>
  <c r="E9" i="76"/>
  <c r="AJ30" i="106"/>
  <c r="G10" i="76" l="1"/>
  <c r="H10" i="76"/>
  <c r="F10" i="76"/>
  <c r="J10" i="76"/>
  <c r="E10" i="76"/>
  <c r="L9" i="76"/>
  <c r="AJ10" i="36" l="1"/>
  <c r="G73" i="106"/>
  <c r="E73" i="106"/>
  <c r="F73" i="106"/>
  <c r="AJ31" i="106" l="1"/>
  <c r="D10" i="76"/>
  <c r="G79" i="106" l="1"/>
  <c r="M7" i="84" l="1"/>
  <c r="H7" i="84"/>
  <c r="F79" i="106" l="1"/>
  <c r="E79" i="106"/>
  <c r="AC41" i="22"/>
  <c r="AE19" i="10" s="1"/>
  <c r="AD41" i="22"/>
  <c r="AF19" i="10" s="1"/>
  <c r="AE41" i="22"/>
  <c r="AG19" i="10" s="1"/>
  <c r="AC42" i="22"/>
  <c r="AE20" i="10" s="1"/>
  <c r="AD42" i="22"/>
  <c r="AF20" i="10" s="1"/>
  <c r="AE42" i="22"/>
  <c r="AG20" i="10" s="1"/>
  <c r="AC49" i="22"/>
  <c r="AE24" i="10" s="1"/>
  <c r="AD49" i="22"/>
  <c r="AF24" i="10" s="1"/>
  <c r="AE49" i="22"/>
  <c r="AG24" i="10" s="1"/>
  <c r="AC48" i="22"/>
  <c r="AE23" i="10" s="1"/>
  <c r="AD48" i="22"/>
  <c r="AF23" i="10" s="1"/>
  <c r="AE48" i="22"/>
  <c r="AG23" i="10" s="1"/>
  <c r="F49" i="22"/>
  <c r="H24" i="10" s="1"/>
  <c r="G49" i="22"/>
  <c r="I24" i="10" s="1"/>
  <c r="H49" i="22"/>
  <c r="J24" i="10" s="1"/>
  <c r="I49" i="22"/>
  <c r="K24" i="10" s="1"/>
  <c r="J49" i="22"/>
  <c r="L24" i="10" s="1"/>
  <c r="K49" i="22"/>
  <c r="M24" i="10" s="1"/>
  <c r="L49" i="22"/>
  <c r="N24" i="10" s="1"/>
  <c r="M49" i="22"/>
  <c r="O24" i="10" s="1"/>
  <c r="N49" i="22"/>
  <c r="P24" i="10" s="1"/>
  <c r="O49" i="22"/>
  <c r="Q24" i="10" s="1"/>
  <c r="P49" i="22"/>
  <c r="R24" i="10" s="1"/>
  <c r="Q49" i="22"/>
  <c r="S24" i="10" s="1"/>
  <c r="R49" i="22"/>
  <c r="T24" i="10" s="1"/>
  <c r="S49" i="22"/>
  <c r="U24" i="10" s="1"/>
  <c r="T49" i="22"/>
  <c r="V24" i="10" s="1"/>
  <c r="U49" i="22"/>
  <c r="W24" i="10" s="1"/>
  <c r="V49" i="22"/>
  <c r="X24" i="10" s="1"/>
  <c r="W49" i="22"/>
  <c r="Y24" i="10" s="1"/>
  <c r="X49" i="22"/>
  <c r="Z24" i="10" s="1"/>
  <c r="Y49" i="22"/>
  <c r="AA24" i="10" s="1"/>
  <c r="Z49" i="22"/>
  <c r="AB24" i="10" s="1"/>
  <c r="AA49" i="22"/>
  <c r="AC24" i="10" s="1"/>
  <c r="AB49" i="22"/>
  <c r="AD24" i="10" s="1"/>
  <c r="E49" i="22"/>
  <c r="G24" i="10" s="1"/>
  <c r="AB48" i="22" l="1"/>
  <c r="AD23" i="10" s="1"/>
  <c r="AA48" i="22"/>
  <c r="AC23" i="10" s="1"/>
  <c r="Z48" i="22"/>
  <c r="AB23" i="10" s="1"/>
  <c r="Y48" i="22"/>
  <c r="AA23" i="10" s="1"/>
  <c r="X48" i="22"/>
  <c r="Z23" i="10" s="1"/>
  <c r="W48" i="22"/>
  <c r="Y23" i="10" s="1"/>
  <c r="V48" i="22"/>
  <c r="X23" i="10" s="1"/>
  <c r="U48" i="22"/>
  <c r="W23" i="10" s="1"/>
  <c r="T48" i="22"/>
  <c r="V23" i="10" s="1"/>
  <c r="S48" i="22"/>
  <c r="U23" i="10" s="1"/>
  <c r="R48" i="22"/>
  <c r="T23" i="10" s="1"/>
  <c r="Q48" i="22"/>
  <c r="S23" i="10" s="1"/>
  <c r="P48" i="22"/>
  <c r="R23" i="10" s="1"/>
  <c r="O48" i="22"/>
  <c r="Q23" i="10" s="1"/>
  <c r="N48" i="22"/>
  <c r="P23" i="10" s="1"/>
  <c r="M48" i="22"/>
  <c r="O23" i="10" s="1"/>
  <c r="L48" i="22"/>
  <c r="N23" i="10" s="1"/>
  <c r="K48" i="22"/>
  <c r="M23" i="10" s="1"/>
  <c r="J48" i="22"/>
  <c r="L23" i="10" s="1"/>
  <c r="I48" i="22"/>
  <c r="K23" i="10" s="1"/>
  <c r="H48" i="22"/>
  <c r="J23" i="10" s="1"/>
  <c r="G48" i="22"/>
  <c r="I23" i="10" s="1"/>
  <c r="F48" i="22"/>
  <c r="E48" i="22"/>
  <c r="F19" i="22"/>
  <c r="E19" i="22"/>
  <c r="H23" i="10" l="1"/>
  <c r="B7" i="39"/>
  <c r="G23" i="10"/>
  <c r="A5" i="71"/>
  <c r="G44" i="50" l="1"/>
  <c r="F44" i="50"/>
  <c r="E44" i="50"/>
  <c r="G59" i="106" l="1"/>
  <c r="F59" i="106"/>
  <c r="E59" i="106"/>
  <c r="E46" i="50" l="1"/>
  <c r="G46" i="50"/>
  <c r="F46" i="50"/>
  <c r="AI19" i="50"/>
  <c r="G18" i="75" l="1"/>
  <c r="G50" i="106"/>
  <c r="F18" i="75"/>
  <c r="F50" i="106"/>
  <c r="E18" i="75"/>
  <c r="E50" i="106"/>
  <c r="G38" i="50"/>
  <c r="E38" i="50"/>
  <c r="F38" i="50"/>
  <c r="E61" i="106"/>
  <c r="F61" i="106"/>
  <c r="G61" i="106"/>
  <c r="C18" i="75" l="1"/>
  <c r="E51" i="50"/>
  <c r="G51" i="50"/>
  <c r="F51" i="50"/>
  <c r="D18" i="75"/>
  <c r="AB8" i="50" l="1"/>
  <c r="AB7" i="50"/>
  <c r="AD8" i="50"/>
  <c r="AE8" i="50"/>
  <c r="AD7" i="50"/>
  <c r="AE7" i="50"/>
  <c r="AF7" i="50"/>
  <c r="R48" i="106" s="1"/>
  <c r="AG7" i="50"/>
  <c r="S48" i="106" s="1"/>
  <c r="AA7" i="50"/>
  <c r="AC7" i="50"/>
  <c r="B18" i="75"/>
  <c r="Z8" i="50"/>
  <c r="AH8" i="50"/>
  <c r="T49" i="106" s="1"/>
  <c r="Z7" i="50"/>
  <c r="AH7" i="50"/>
  <c r="T48" i="106" s="1"/>
  <c r="AI9" i="50"/>
  <c r="Q49" i="106" l="1"/>
  <c r="S37" i="50"/>
  <c r="P49" i="106"/>
  <c r="R37" i="50"/>
  <c r="L49" i="106"/>
  <c r="N37" i="50"/>
  <c r="N49" i="106"/>
  <c r="P37" i="50"/>
  <c r="P48" i="106"/>
  <c r="R36" i="50"/>
  <c r="L48" i="106"/>
  <c r="N36" i="50"/>
  <c r="Q48" i="106"/>
  <c r="S36" i="50"/>
  <c r="O48" i="106"/>
  <c r="Q36" i="50"/>
  <c r="N48" i="106"/>
  <c r="P36" i="50"/>
  <c r="M48" i="106"/>
  <c r="O36" i="50"/>
  <c r="AF8" i="50"/>
  <c r="R49" i="106" s="1"/>
  <c r="AC8" i="50"/>
  <c r="AA8" i="50"/>
  <c r="AG8" i="50"/>
  <c r="S49" i="106" s="1"/>
  <c r="O49" i="106" l="1"/>
  <c r="Q37" i="50"/>
  <c r="M49" i="106"/>
  <c r="O37" i="50"/>
  <c r="B10" i="76"/>
  <c r="G31" i="10" l="1"/>
  <c r="H31" i="10"/>
  <c r="E42" i="22"/>
  <c r="G20" i="10" s="1"/>
  <c r="F42" i="22"/>
  <c r="H20" i="10" s="1"/>
  <c r="G42" i="22"/>
  <c r="I20" i="10" s="1"/>
  <c r="H42" i="22"/>
  <c r="J20" i="10" s="1"/>
  <c r="I42" i="22"/>
  <c r="K20" i="10" s="1"/>
  <c r="J42" i="22"/>
  <c r="L20" i="10" s="1"/>
  <c r="K42" i="22"/>
  <c r="M20" i="10" s="1"/>
  <c r="L42" i="22"/>
  <c r="N20" i="10" s="1"/>
  <c r="M42" i="22"/>
  <c r="O20" i="10" s="1"/>
  <c r="N42" i="22"/>
  <c r="P20" i="10" s="1"/>
  <c r="O42" i="22"/>
  <c r="Q20" i="10" s="1"/>
  <c r="P42" i="22"/>
  <c r="R20" i="10" s="1"/>
  <c r="Q42" i="22"/>
  <c r="S20" i="10" s="1"/>
  <c r="R42" i="22"/>
  <c r="T20" i="10" s="1"/>
  <c r="S42" i="22"/>
  <c r="U20" i="10" s="1"/>
  <c r="T42" i="22"/>
  <c r="V20" i="10" s="1"/>
  <c r="U42" i="22"/>
  <c r="W20" i="10" s="1"/>
  <c r="V42" i="22"/>
  <c r="X20" i="10" s="1"/>
  <c r="W42" i="22"/>
  <c r="Y20" i="10" s="1"/>
  <c r="X42" i="22"/>
  <c r="Z20" i="10" s="1"/>
  <c r="Y42" i="22"/>
  <c r="AA20" i="10" s="1"/>
  <c r="Z42" i="22"/>
  <c r="AB20" i="10" s="1"/>
  <c r="AA42" i="22"/>
  <c r="AC20" i="10" s="1"/>
  <c r="AB42" i="22"/>
  <c r="AD20" i="10" s="1"/>
  <c r="D42" i="22"/>
  <c r="F20" i="10" s="1"/>
  <c r="E41" i="22"/>
  <c r="F41" i="22"/>
  <c r="G41" i="22"/>
  <c r="I19" i="10" s="1"/>
  <c r="H41" i="22"/>
  <c r="J19" i="10" s="1"/>
  <c r="I41" i="22"/>
  <c r="K19" i="10" s="1"/>
  <c r="J41" i="22"/>
  <c r="L19" i="10" s="1"/>
  <c r="K41" i="22"/>
  <c r="M19" i="10" s="1"/>
  <c r="L41" i="22"/>
  <c r="N19" i="10" s="1"/>
  <c r="M41" i="22"/>
  <c r="O19" i="10" s="1"/>
  <c r="N41" i="22"/>
  <c r="P19" i="10" s="1"/>
  <c r="O41" i="22"/>
  <c r="Q19" i="10" s="1"/>
  <c r="P41" i="22"/>
  <c r="R19" i="10" s="1"/>
  <c r="Q41" i="22"/>
  <c r="S19" i="10" s="1"/>
  <c r="R41" i="22"/>
  <c r="T19" i="10" s="1"/>
  <c r="S41" i="22"/>
  <c r="U19" i="10" s="1"/>
  <c r="T41" i="22"/>
  <c r="V19" i="10" s="1"/>
  <c r="U41" i="22"/>
  <c r="W19" i="10" s="1"/>
  <c r="V41" i="22"/>
  <c r="X19" i="10" s="1"/>
  <c r="W41" i="22"/>
  <c r="Y19" i="10" s="1"/>
  <c r="X41" i="22"/>
  <c r="Z19" i="10" s="1"/>
  <c r="Y41" i="22"/>
  <c r="AA19" i="10" s="1"/>
  <c r="Z41" i="22"/>
  <c r="AB19" i="10" s="1"/>
  <c r="AA41" i="22"/>
  <c r="AC19" i="10" s="1"/>
  <c r="AB41" i="22"/>
  <c r="AD19" i="10" s="1"/>
  <c r="D41" i="22"/>
  <c r="F19" i="10" s="1"/>
  <c r="H19" i="10" l="1"/>
  <c r="B8" i="39"/>
  <c r="G19" i="10"/>
  <c r="E54" i="53" l="1"/>
  <c r="A80" i="53"/>
  <c r="A81" i="53"/>
  <c r="A82" i="53"/>
  <c r="A23" i="36" l="1"/>
  <c r="AI47" i="53" l="1"/>
  <c r="AH47" i="53"/>
  <c r="AG47" i="53"/>
  <c r="AF47" i="53"/>
  <c r="AE47" i="53"/>
  <c r="AD47" i="53"/>
  <c r="AE48" i="53" s="1"/>
  <c r="AC47" i="53"/>
  <c r="AB47" i="53"/>
  <c r="AA47" i="53"/>
  <c r="Z47" i="53"/>
  <c r="Y47" i="53"/>
  <c r="X47" i="53"/>
  <c r="W47" i="53"/>
  <c r="V47" i="53"/>
  <c r="U47" i="53"/>
  <c r="T47" i="53"/>
  <c r="U48" i="53" s="1"/>
  <c r="S47" i="53"/>
  <c r="R47" i="53"/>
  <c r="Q47" i="53"/>
  <c r="P47" i="53"/>
  <c r="O47" i="53"/>
  <c r="N47" i="53"/>
  <c r="O48" i="53" s="1"/>
  <c r="M47" i="53"/>
  <c r="L47" i="53"/>
  <c r="K47" i="53"/>
  <c r="J47" i="53"/>
  <c r="I47" i="53"/>
  <c r="H47" i="53"/>
  <c r="C47" i="53"/>
  <c r="B50" i="53" s="1"/>
  <c r="AJ42" i="53"/>
  <c r="AJ45" i="53"/>
  <c r="AJ44" i="53"/>
  <c r="AJ39" i="53"/>
  <c r="AJ31" i="53"/>
  <c r="AJ26" i="53"/>
  <c r="W48" i="53" l="1"/>
  <c r="M48" i="53"/>
  <c r="AC48" i="53"/>
  <c r="Z48" i="53"/>
  <c r="K81" i="53" s="1"/>
  <c r="AH48" i="53"/>
  <c r="S81" i="53" s="1"/>
  <c r="N48" i="53"/>
  <c r="Q48" i="53"/>
  <c r="Y48" i="53"/>
  <c r="J81" i="53" s="1"/>
  <c r="J48" i="53"/>
  <c r="AA48" i="53"/>
  <c r="D47" i="53"/>
  <c r="D80" i="53" s="1"/>
  <c r="R48" i="53"/>
  <c r="P48" i="53"/>
  <c r="X48" i="53"/>
  <c r="I81" i="53" s="1"/>
  <c r="AG48" i="53"/>
  <c r="R81" i="53" s="1"/>
  <c r="AF48" i="53"/>
  <c r="Q81" i="53" s="1"/>
  <c r="V48" i="53"/>
  <c r="G81" i="53" s="1"/>
  <c r="AD48" i="53"/>
  <c r="O81" i="53" s="1"/>
  <c r="M49" i="53"/>
  <c r="U49" i="53"/>
  <c r="F82" i="53" s="1"/>
  <c r="AC49" i="53"/>
  <c r="N82" i="53" s="1"/>
  <c r="Y49" i="53"/>
  <c r="J82" i="53" s="1"/>
  <c r="R49" i="53"/>
  <c r="Z49" i="53"/>
  <c r="K82" i="53" s="1"/>
  <c r="N49" i="53"/>
  <c r="V49" i="53"/>
  <c r="G82" i="53" s="1"/>
  <c r="AD49" i="53"/>
  <c r="O82" i="53" s="1"/>
  <c r="J49" i="53"/>
  <c r="AH49" i="53"/>
  <c r="S82" i="53" s="1"/>
  <c r="O49" i="53"/>
  <c r="W49" i="53"/>
  <c r="H82" i="53" s="1"/>
  <c r="AE49" i="53"/>
  <c r="P82" i="53" s="1"/>
  <c r="AG49" i="53"/>
  <c r="R82" i="53" s="1"/>
  <c r="K49" i="53"/>
  <c r="L49" i="53"/>
  <c r="P49" i="53"/>
  <c r="X49" i="53"/>
  <c r="I82" i="53" s="1"/>
  <c r="AF49" i="53"/>
  <c r="Q82" i="53" s="1"/>
  <c r="Q49" i="53"/>
  <c r="AA49" i="53"/>
  <c r="L82" i="53" s="1"/>
  <c r="S49" i="53"/>
  <c r="AB49" i="53"/>
  <c r="M82" i="53" s="1"/>
  <c r="T49" i="53"/>
  <c r="E82" i="53" s="1"/>
  <c r="AI49" i="53"/>
  <c r="I49" i="53"/>
  <c r="I48" i="53"/>
  <c r="K48" i="53"/>
  <c r="S48" i="53"/>
  <c r="AI48" i="53"/>
  <c r="L48" i="53"/>
  <c r="T48" i="53"/>
  <c r="E81" i="53" s="1"/>
  <c r="AB48" i="53"/>
  <c r="M81" i="53" s="1"/>
  <c r="S5" i="50"/>
  <c r="S5" i="106" s="1"/>
  <c r="L5" i="50"/>
  <c r="L5" i="106" s="1"/>
  <c r="M5" i="50"/>
  <c r="M5" i="106" s="1"/>
  <c r="U5" i="50"/>
  <c r="AC5" i="50"/>
  <c r="AA5" i="50"/>
  <c r="N5" i="50"/>
  <c r="N5" i="106" s="1"/>
  <c r="V5" i="50"/>
  <c r="AD5" i="50"/>
  <c r="T5" i="50"/>
  <c r="C80" i="53"/>
  <c r="O5" i="50"/>
  <c r="O5" i="106" s="1"/>
  <c r="W5" i="50"/>
  <c r="AE5" i="50"/>
  <c r="K5" i="50"/>
  <c r="AB5" i="50"/>
  <c r="H5" i="50"/>
  <c r="H5" i="106" s="1"/>
  <c r="P5" i="50"/>
  <c r="P5" i="106" s="1"/>
  <c r="X5" i="50"/>
  <c r="AF5" i="50"/>
  <c r="AF5" i="106" s="1"/>
  <c r="R46" i="106" s="1"/>
  <c r="I5" i="50"/>
  <c r="Q5" i="50"/>
  <c r="Y5" i="50"/>
  <c r="AG5" i="50"/>
  <c r="AG5" i="106" s="1"/>
  <c r="S46" i="106" s="1"/>
  <c r="J5" i="50"/>
  <c r="R5" i="50"/>
  <c r="R5" i="106" s="1"/>
  <c r="Z5" i="50"/>
  <c r="AH5" i="50"/>
  <c r="AH5" i="106" s="1"/>
  <c r="T46" i="106" s="1"/>
  <c r="F80" i="53"/>
  <c r="N80" i="53"/>
  <c r="G80" i="53"/>
  <c r="H81" i="53"/>
  <c r="O80" i="53"/>
  <c r="P81" i="53"/>
  <c r="H80" i="53"/>
  <c r="P80" i="53"/>
  <c r="E80" i="53"/>
  <c r="F81" i="53"/>
  <c r="N81" i="53"/>
  <c r="J80" i="53"/>
  <c r="R80" i="53"/>
  <c r="K80" i="53"/>
  <c r="L81" i="53"/>
  <c r="S80" i="53"/>
  <c r="L80" i="53"/>
  <c r="Q80" i="53"/>
  <c r="I80" i="53"/>
  <c r="M80" i="53"/>
  <c r="AJ47" i="53"/>
  <c r="J5" i="71" l="1"/>
  <c r="J5" i="106"/>
  <c r="U5" i="106"/>
  <c r="F46" i="106" s="1"/>
  <c r="I34" i="50"/>
  <c r="AD5" i="106"/>
  <c r="P46" i="106" s="1"/>
  <c r="R34" i="50"/>
  <c r="AB5" i="106"/>
  <c r="N46" i="106" s="1"/>
  <c r="P34" i="50"/>
  <c r="AE5" i="106"/>
  <c r="Q46" i="106" s="1"/>
  <c r="S34" i="50"/>
  <c r="V5" i="106"/>
  <c r="J34" i="50"/>
  <c r="I5" i="71"/>
  <c r="I5" i="106"/>
  <c r="T5" i="106"/>
  <c r="E46" i="106" s="1"/>
  <c r="H34" i="50"/>
  <c r="AA5" i="106"/>
  <c r="M46" i="106" s="1"/>
  <c r="O34" i="50"/>
  <c r="Y5" i="106"/>
  <c r="K46" i="106" s="1"/>
  <c r="M34" i="50"/>
  <c r="M5" i="71"/>
  <c r="Q5" i="106"/>
  <c r="W5" i="106"/>
  <c r="I46" i="106" s="1"/>
  <c r="K34" i="50"/>
  <c r="Z5" i="106"/>
  <c r="L46" i="106" s="1"/>
  <c r="N34" i="50"/>
  <c r="X5" i="106"/>
  <c r="J46" i="106" s="1"/>
  <c r="L34" i="50"/>
  <c r="AC5" i="106"/>
  <c r="O46" i="106" s="1"/>
  <c r="Q34" i="50"/>
  <c r="K5" i="71"/>
  <c r="K5" i="106"/>
  <c r="E34" i="50"/>
  <c r="G34" i="50"/>
  <c r="F34" i="50"/>
  <c r="H5" i="71"/>
  <c r="AI5" i="102"/>
  <c r="AJ5" i="106" l="1"/>
  <c r="H46" i="106"/>
  <c r="G46" i="106"/>
  <c r="E77" i="106"/>
  <c r="E14" i="76" l="1"/>
  <c r="C14" i="76"/>
  <c r="J14" i="76"/>
  <c r="F77" i="106"/>
  <c r="G77" i="106"/>
  <c r="AJ35" i="106" l="1"/>
  <c r="B14" i="76"/>
  <c r="H16" i="36"/>
  <c r="H6" i="10" s="1"/>
  <c r="G74" i="106" l="1"/>
  <c r="B11" i="76"/>
  <c r="J11" i="76"/>
  <c r="E11" i="76"/>
  <c r="E74" i="106"/>
  <c r="F74" i="106"/>
  <c r="AJ32" i="106" l="1"/>
  <c r="C11" i="76"/>
  <c r="D11" i="76"/>
  <c r="AH9" i="75" l="1"/>
  <c r="AG9" i="75"/>
  <c r="AF9" i="75"/>
  <c r="AE9" i="75"/>
  <c r="S19" i="75" s="1"/>
  <c r="AD9" i="75"/>
  <c r="R19" i="75" s="1"/>
  <c r="AC9" i="75"/>
  <c r="Q19" i="75" s="1"/>
  <c r="AB9" i="75"/>
  <c r="P19" i="75" s="1"/>
  <c r="AA9" i="75"/>
  <c r="O19" i="75" s="1"/>
  <c r="Z9" i="75"/>
  <c r="N19" i="75" s="1"/>
  <c r="AF10" i="75" l="1"/>
  <c r="AC10" i="75"/>
  <c r="Q20" i="75" s="1"/>
  <c r="AH10" i="75"/>
  <c r="AA10" i="75"/>
  <c r="O20" i="75" s="1"/>
  <c r="AB10" i="75"/>
  <c r="P20" i="75" s="1"/>
  <c r="AD10" i="75"/>
  <c r="R20" i="75" s="1"/>
  <c r="AG10" i="75"/>
  <c r="AE10" i="75"/>
  <c r="S20" i="75" s="1"/>
  <c r="C7" i="84" l="1"/>
  <c r="B7" i="84"/>
  <c r="E76" i="106" l="1"/>
  <c r="F76" i="106"/>
  <c r="G76" i="106"/>
  <c r="T16" i="36"/>
  <c r="E34" i="36" l="1"/>
  <c r="T6" i="10"/>
  <c r="C13" i="76"/>
  <c r="J16" i="36"/>
  <c r="J6" i="10" s="1"/>
  <c r="E13" i="76"/>
  <c r="O16" i="36"/>
  <c r="O6" i="10" s="1"/>
  <c r="N16" i="36"/>
  <c r="N6" i="10" s="1"/>
  <c r="J13" i="76"/>
  <c r="Q16" i="36"/>
  <c r="R16" i="36"/>
  <c r="R6" i="10" s="1"/>
  <c r="S16" i="36"/>
  <c r="S6" i="10" s="1"/>
  <c r="P16" i="36"/>
  <c r="P6" i="10" s="1"/>
  <c r="K16" i="36"/>
  <c r="K6" i="10" s="1"/>
  <c r="M16" i="36"/>
  <c r="M6" i="10" s="1"/>
  <c r="I16" i="36"/>
  <c r="L16" i="36"/>
  <c r="L6" i="10" s="1"/>
  <c r="L13" i="76"/>
  <c r="AI16" i="36"/>
  <c r="AI6" i="10" s="1"/>
  <c r="AJ34" i="106" l="1"/>
  <c r="F16" i="76"/>
  <c r="I6" i="10"/>
  <c r="I6" i="84" s="1"/>
  <c r="J16" i="76"/>
  <c r="Q6" i="10"/>
  <c r="M6" i="84" s="1"/>
  <c r="K6" i="84"/>
  <c r="H16" i="76"/>
  <c r="J6" i="84"/>
  <c r="G16" i="76"/>
  <c r="J17" i="36"/>
  <c r="G17" i="76" s="1"/>
  <c r="B13" i="76"/>
  <c r="AI39" i="106"/>
  <c r="U80" i="106" s="1"/>
  <c r="D13" i="76"/>
  <c r="O17" i="36"/>
  <c r="Q17" i="36"/>
  <c r="J17" i="76" s="1"/>
  <c r="T17" i="36"/>
  <c r="E35" i="36" s="1"/>
  <c r="R17" i="36"/>
  <c r="N17" i="36"/>
  <c r="K17" i="36"/>
  <c r="H17" i="76" s="1"/>
  <c r="AA16" i="36"/>
  <c r="U16" i="36"/>
  <c r="U6" i="10" s="1"/>
  <c r="AB16" i="36"/>
  <c r="AD16" i="36"/>
  <c r="W16" i="36"/>
  <c r="X16" i="36"/>
  <c r="AF16" i="36"/>
  <c r="V16" i="36"/>
  <c r="AE16" i="36"/>
  <c r="Y16" i="36"/>
  <c r="AG16" i="36"/>
  <c r="AC16" i="36"/>
  <c r="Z16" i="36"/>
  <c r="AH16" i="36"/>
  <c r="AH6" i="10" s="1"/>
  <c r="P17" i="36"/>
  <c r="M17" i="36"/>
  <c r="L17" i="36"/>
  <c r="S17" i="36"/>
  <c r="O34" i="36" l="1"/>
  <c r="AB6" i="10"/>
  <c r="Q34" i="36"/>
  <c r="AD6" i="10"/>
  <c r="T34" i="36"/>
  <c r="AG6" i="10"/>
  <c r="N34" i="36"/>
  <c r="AA6" i="10"/>
  <c r="I34" i="36"/>
  <c r="V6" i="10"/>
  <c r="M34" i="36"/>
  <c r="Z6" i="10"/>
  <c r="P34" i="36"/>
  <c r="AC6" i="10"/>
  <c r="S34" i="36"/>
  <c r="AF6" i="10"/>
  <c r="J34" i="36"/>
  <c r="W6" i="10"/>
  <c r="L34" i="36"/>
  <c r="Y6" i="10"/>
  <c r="R34" i="36"/>
  <c r="AE6" i="10"/>
  <c r="K34" i="36"/>
  <c r="X6" i="10"/>
  <c r="F34" i="36"/>
  <c r="H34" i="36"/>
  <c r="G34" i="36"/>
  <c r="AH17" i="36"/>
  <c r="AI17" i="36"/>
  <c r="AA17" i="36"/>
  <c r="N35" i="36" s="1"/>
  <c r="AD17" i="36"/>
  <c r="Q35" i="36" s="1"/>
  <c r="X17" i="36"/>
  <c r="K35" i="36" s="1"/>
  <c r="Z17" i="36"/>
  <c r="M35" i="36" s="1"/>
  <c r="W17" i="36"/>
  <c r="J35" i="36" s="1"/>
  <c r="AE17" i="36"/>
  <c r="R35" i="36" s="1"/>
  <c r="AB17" i="36"/>
  <c r="O35" i="36" s="1"/>
  <c r="V17" i="36"/>
  <c r="I35" i="36" s="1"/>
  <c r="AC17" i="36"/>
  <c r="P35" i="36" s="1"/>
  <c r="AG17" i="36"/>
  <c r="T35" i="36" s="1"/>
  <c r="AF17" i="36"/>
  <c r="S35" i="36" s="1"/>
  <c r="Y17" i="36"/>
  <c r="L35" i="36" s="1"/>
  <c r="U17" i="36"/>
  <c r="F35" i="36" l="1"/>
  <c r="H35" i="36"/>
  <c r="G35" i="36"/>
  <c r="L13" i="102"/>
  <c r="E55" i="106"/>
  <c r="F55" i="106"/>
  <c r="G55" i="106"/>
  <c r="E16" i="76"/>
  <c r="N18" i="36"/>
  <c r="V18" i="36"/>
  <c r="I36" i="36" s="1"/>
  <c r="AD18" i="36"/>
  <c r="Q36" i="36" s="1"/>
  <c r="J18" i="36"/>
  <c r="G18" i="76" s="1"/>
  <c r="O18" i="36"/>
  <c r="W18" i="36"/>
  <c r="J36" i="36" s="1"/>
  <c r="AE18" i="36"/>
  <c r="R36" i="36" s="1"/>
  <c r="P18" i="36"/>
  <c r="X18" i="36"/>
  <c r="K36" i="36" s="1"/>
  <c r="AF18" i="36"/>
  <c r="S36" i="36" s="1"/>
  <c r="S18" i="36"/>
  <c r="I18" i="36"/>
  <c r="F18" i="76" s="1"/>
  <c r="Q18" i="36"/>
  <c r="J18" i="76" s="1"/>
  <c r="Y18" i="36"/>
  <c r="L36" i="36" s="1"/>
  <c r="AG18" i="36"/>
  <c r="T36" i="36" s="1"/>
  <c r="AA18" i="36"/>
  <c r="N36" i="36" s="1"/>
  <c r="I17" i="36"/>
  <c r="F17" i="76" s="1"/>
  <c r="R18" i="36"/>
  <c r="Z18" i="36"/>
  <c r="M36" i="36" s="1"/>
  <c r="AH18" i="36"/>
  <c r="K18" i="36"/>
  <c r="H18" i="76" s="1"/>
  <c r="AI18" i="36"/>
  <c r="L18" i="36"/>
  <c r="T18" i="36"/>
  <c r="E36" i="36" s="1"/>
  <c r="AB18" i="36"/>
  <c r="O36" i="36" s="1"/>
  <c r="M18" i="36"/>
  <c r="U18" i="36"/>
  <c r="AC18" i="36"/>
  <c r="P36" i="36" s="1"/>
  <c r="G42" i="50"/>
  <c r="E18" i="76"/>
  <c r="E42" i="50"/>
  <c r="F42" i="50"/>
  <c r="E17" i="76"/>
  <c r="F36" i="36" l="1"/>
  <c r="H36" i="36"/>
  <c r="G36" i="36"/>
  <c r="H6" i="84"/>
  <c r="AJ6" i="10"/>
  <c r="L24" i="50"/>
  <c r="L24" i="106" s="1"/>
  <c r="C13" i="102"/>
  <c r="B16" i="102"/>
  <c r="B24" i="50" l="1"/>
  <c r="C24" i="50"/>
  <c r="C24" i="106" l="1"/>
  <c r="C65" i="106" s="1"/>
  <c r="C24" i="71"/>
  <c r="B24" i="106"/>
  <c r="B65" i="106" s="1"/>
  <c r="B24" i="71"/>
  <c r="C53" i="50"/>
  <c r="B53" i="50"/>
  <c r="J13" i="102"/>
  <c r="S13" i="102"/>
  <c r="AA13" i="102"/>
  <c r="AB13" i="102"/>
  <c r="M13" i="102"/>
  <c r="AD13" i="102"/>
  <c r="E56" i="106"/>
  <c r="T13" i="102"/>
  <c r="AE13" i="102"/>
  <c r="K13" i="102"/>
  <c r="L14" i="102" s="1"/>
  <c r="F56" i="106"/>
  <c r="U13" i="102"/>
  <c r="AC13" i="102"/>
  <c r="N13" i="102"/>
  <c r="P13" i="102"/>
  <c r="X13" i="102"/>
  <c r="AF13" i="102"/>
  <c r="G56" i="106"/>
  <c r="V13" i="102"/>
  <c r="O13" i="102"/>
  <c r="Q13" i="102"/>
  <c r="Y13" i="102"/>
  <c r="AG13" i="102"/>
  <c r="W13" i="102"/>
  <c r="I13" i="102"/>
  <c r="R13" i="102"/>
  <c r="Z13" i="102"/>
  <c r="AH13" i="102"/>
  <c r="F43" i="50"/>
  <c r="G43" i="50"/>
  <c r="E43" i="50"/>
  <c r="S14" i="102" l="1"/>
  <c r="AA14" i="102"/>
  <c r="AE14" i="102"/>
  <c r="J14" i="102"/>
  <c r="AG14" i="102"/>
  <c r="O14" i="102"/>
  <c r="U14" i="102"/>
  <c r="Y14" i="102"/>
  <c r="AH14" i="102"/>
  <c r="Q14" i="102"/>
  <c r="AF14" i="102"/>
  <c r="N14" i="102"/>
  <c r="M14" i="102"/>
  <c r="X14" i="102"/>
  <c r="AC14" i="102"/>
  <c r="AD14" i="102"/>
  <c r="AB14" i="102"/>
  <c r="Z14" i="102"/>
  <c r="R14" i="102"/>
  <c r="P14" i="102"/>
  <c r="V14" i="102"/>
  <c r="T14" i="102"/>
  <c r="W14" i="102"/>
  <c r="K14" i="102"/>
  <c r="R24" i="50"/>
  <c r="R24" i="106" s="1"/>
  <c r="D12" i="102"/>
  <c r="X24" i="50"/>
  <c r="F65" i="106"/>
  <c r="U24" i="50"/>
  <c r="E65" i="106"/>
  <c r="T24" i="50"/>
  <c r="M24" i="50"/>
  <c r="M24" i="106" s="1"/>
  <c r="I24" i="50"/>
  <c r="I24" i="71" s="1"/>
  <c r="AA24" i="50"/>
  <c r="S24" i="50"/>
  <c r="S24" i="106" s="1"/>
  <c r="K24" i="50"/>
  <c r="K24" i="71" s="1"/>
  <c r="AH24" i="50"/>
  <c r="AH24" i="106" s="1"/>
  <c r="T65" i="106" s="1"/>
  <c r="Y24" i="50"/>
  <c r="G65" i="106"/>
  <c r="V24" i="50"/>
  <c r="N24" i="50"/>
  <c r="N24" i="106" s="1"/>
  <c r="P24" i="50"/>
  <c r="P24" i="106" s="1"/>
  <c r="W24" i="50"/>
  <c r="J24" i="50"/>
  <c r="J24" i="71" s="1"/>
  <c r="AG24" i="50"/>
  <c r="AG24" i="106" s="1"/>
  <c r="S65" i="106" s="1"/>
  <c r="Z24" i="50"/>
  <c r="Q24" i="50"/>
  <c r="M24" i="71" s="1"/>
  <c r="AF24" i="50"/>
  <c r="AF24" i="106" s="1"/>
  <c r="R65" i="106" s="1"/>
  <c r="AC24" i="50"/>
  <c r="AE24" i="50"/>
  <c r="AD24" i="50"/>
  <c r="O24" i="50"/>
  <c r="O24" i="106" s="1"/>
  <c r="AB24" i="50"/>
  <c r="Q53" i="50" l="1"/>
  <c r="AC24" i="106"/>
  <c r="O65" i="106" s="1"/>
  <c r="H53" i="50"/>
  <c r="T24" i="106"/>
  <c r="E66" i="106" s="1"/>
  <c r="M53" i="50"/>
  <c r="Y24" i="106"/>
  <c r="K65" i="106" s="1"/>
  <c r="J53" i="50"/>
  <c r="V24" i="106"/>
  <c r="I53" i="50"/>
  <c r="U24" i="106"/>
  <c r="F66" i="106" s="1"/>
  <c r="K24" i="106"/>
  <c r="K53" i="50"/>
  <c r="W24" i="106"/>
  <c r="I65" i="106" s="1"/>
  <c r="L53" i="50"/>
  <c r="X24" i="106"/>
  <c r="J65" i="106" s="1"/>
  <c r="I24" i="106"/>
  <c r="Q24" i="106"/>
  <c r="N53" i="50"/>
  <c r="Z24" i="106"/>
  <c r="L65" i="106" s="1"/>
  <c r="P53" i="50"/>
  <c r="AB24" i="106"/>
  <c r="N65" i="106" s="1"/>
  <c r="J24" i="106"/>
  <c r="R53" i="50"/>
  <c r="AD24" i="106"/>
  <c r="P65" i="106" s="1"/>
  <c r="S53" i="50"/>
  <c r="AE24" i="106"/>
  <c r="Q65" i="106" s="1"/>
  <c r="O53" i="50"/>
  <c r="AA24" i="106"/>
  <c r="M65" i="106" s="1"/>
  <c r="F53" i="50"/>
  <c r="G53" i="50"/>
  <c r="E53" i="50"/>
  <c r="AD39" i="106"/>
  <c r="P80" i="106" s="1"/>
  <c r="AG39" i="106"/>
  <c r="S80" i="106" s="1"/>
  <c r="H13" i="102"/>
  <c r="AI12" i="102"/>
  <c r="AC39" i="106"/>
  <c r="O80" i="106" s="1"/>
  <c r="AF39" i="106"/>
  <c r="R80" i="106" s="1"/>
  <c r="AH39" i="106"/>
  <c r="T80" i="106" s="1"/>
  <c r="B5" i="50"/>
  <c r="B83" i="53"/>
  <c r="C5" i="50"/>
  <c r="C27" i="50" s="1"/>
  <c r="B34" i="50" l="1"/>
  <c r="B5" i="106"/>
  <c r="B46" i="106" s="1"/>
  <c r="C34" i="50"/>
  <c r="C5" i="106"/>
  <c r="C46" i="106" s="1"/>
  <c r="Z39" i="106"/>
  <c r="L80" i="106" s="1"/>
  <c r="AB39" i="106"/>
  <c r="N80" i="106" s="1"/>
  <c r="H65" i="106"/>
  <c r="G66" i="106"/>
  <c r="AE39" i="106"/>
  <c r="Q80" i="106" s="1"/>
  <c r="AA39" i="106"/>
  <c r="M80" i="106" s="1"/>
  <c r="M15" i="102"/>
  <c r="U15" i="102"/>
  <c r="AC15" i="102"/>
  <c r="N15" i="102"/>
  <c r="V15" i="102"/>
  <c r="AD15" i="102"/>
  <c r="O15" i="102"/>
  <c r="W15" i="102"/>
  <c r="AE15" i="102"/>
  <c r="P15" i="102"/>
  <c r="X15" i="102"/>
  <c r="AF15" i="102"/>
  <c r="Q15" i="102"/>
  <c r="Y15" i="102"/>
  <c r="AG15" i="102"/>
  <c r="J15" i="102"/>
  <c r="R15" i="102"/>
  <c r="Z15" i="102"/>
  <c r="AH15" i="102"/>
  <c r="K15" i="102"/>
  <c r="S15" i="102"/>
  <c r="AA15" i="102"/>
  <c r="I15" i="102"/>
  <c r="L15" i="102"/>
  <c r="T15" i="102"/>
  <c r="AB15" i="102"/>
  <c r="I14" i="102"/>
  <c r="AI40" i="106"/>
  <c r="U81" i="106" s="1"/>
  <c r="AG40" i="106"/>
  <c r="S81" i="106" s="1"/>
  <c r="AD40" i="106"/>
  <c r="P81" i="106" s="1"/>
  <c r="C5" i="71"/>
  <c r="D5" i="50"/>
  <c r="AJ23" i="106"/>
  <c r="H24" i="50"/>
  <c r="AI13" i="102"/>
  <c r="B5" i="71"/>
  <c r="Z27" i="50"/>
  <c r="N56" i="50" s="1"/>
  <c r="AD27" i="50"/>
  <c r="R56" i="50" s="1"/>
  <c r="AE27" i="50"/>
  <c r="S56" i="50" s="1"/>
  <c r="AI5" i="50"/>
  <c r="O5" i="71" s="1"/>
  <c r="F20" i="22"/>
  <c r="E20" i="22"/>
  <c r="D20" i="22"/>
  <c r="D26" i="22" s="1"/>
  <c r="B6" i="22"/>
  <c r="H24" i="106" l="1"/>
  <c r="AJ24" i="106" s="1"/>
  <c r="H24" i="71"/>
  <c r="D24" i="50"/>
  <c r="H27" i="50"/>
  <c r="D27" i="50" s="1"/>
  <c r="AC40" i="106"/>
  <c r="O81" i="106" s="1"/>
  <c r="D34" i="50"/>
  <c r="D5" i="106"/>
  <c r="D46" i="106" s="1"/>
  <c r="AE40" i="106"/>
  <c r="Q81" i="106" s="1"/>
  <c r="AF40" i="106"/>
  <c r="R81" i="106" s="1"/>
  <c r="AB40" i="106"/>
  <c r="N81" i="106" s="1"/>
  <c r="AA40" i="106"/>
  <c r="M81" i="106" s="1"/>
  <c r="AE28" i="50"/>
  <c r="S57" i="50" s="1"/>
  <c r="F26" i="22"/>
  <c r="B10" i="39"/>
  <c r="D5" i="71"/>
  <c r="E26" i="22"/>
  <c r="AE5" i="10"/>
  <c r="AD5" i="10"/>
  <c r="Z5" i="10"/>
  <c r="Z8" i="10" s="1"/>
  <c r="AA27" i="50"/>
  <c r="AG27" i="50"/>
  <c r="AH27" i="50"/>
  <c r="AF27" i="50"/>
  <c r="AF28" i="50" s="1"/>
  <c r="AB27" i="50"/>
  <c r="P56" i="50" s="1"/>
  <c r="AC27" i="50"/>
  <c r="Q56" i="50" s="1"/>
  <c r="D33" i="22"/>
  <c r="D13" i="22"/>
  <c r="F13" i="22"/>
  <c r="E33" i="22"/>
  <c r="C12" i="22"/>
  <c r="C13" i="22"/>
  <c r="F33" i="22"/>
  <c r="B20" i="39" s="1"/>
  <c r="E13" i="22"/>
  <c r="B33" i="22"/>
  <c r="C33" i="22"/>
  <c r="AJ5" i="36"/>
  <c r="L5" i="76" s="1"/>
  <c r="AI15" i="50"/>
  <c r="AI21" i="50"/>
  <c r="L14" i="76"/>
  <c r="L11" i="76"/>
  <c r="D24" i="71" l="1"/>
  <c r="D24" i="106"/>
  <c r="D65" i="106" s="1"/>
  <c r="AA28" i="50"/>
  <c r="O57" i="50" s="1"/>
  <c r="O56" i="50"/>
  <c r="D53" i="50"/>
  <c r="AD28" i="50"/>
  <c r="R57" i="50" s="1"/>
  <c r="AC28" i="50"/>
  <c r="Q57" i="50" s="1"/>
  <c r="AB28" i="50"/>
  <c r="P57" i="50" s="1"/>
  <c r="AG28" i="50"/>
  <c r="AH28" i="50"/>
  <c r="F27" i="22"/>
  <c r="C8" i="48" s="1"/>
  <c r="D8" i="48"/>
  <c r="E27" i="22"/>
  <c r="AH5" i="10"/>
  <c r="AA5" i="10"/>
  <c r="AA8" i="10" s="1"/>
  <c r="AB5" i="10"/>
  <c r="AB8" i="10" s="1"/>
  <c r="AC5" i="10"/>
  <c r="AF5" i="10"/>
  <c r="AF8" i="10" s="1"/>
  <c r="AG5" i="10"/>
  <c r="F15" i="10"/>
  <c r="K15" i="10"/>
  <c r="J14" i="10"/>
  <c r="G14" i="10"/>
  <c r="H15" i="10"/>
  <c r="J15" i="10"/>
  <c r="I14" i="10"/>
  <c r="K14" i="10"/>
  <c r="L15" i="10"/>
  <c r="F14" i="10"/>
  <c r="F30" i="10" s="1"/>
  <c r="G15" i="10"/>
  <c r="H14" i="10"/>
  <c r="I15" i="10"/>
  <c r="L14" i="10"/>
  <c r="E15" i="10"/>
  <c r="C34" i="22"/>
  <c r="I34" i="22"/>
  <c r="E14" i="10"/>
  <c r="E30" i="10" s="1"/>
  <c r="D34" i="22"/>
  <c r="H34" i="22"/>
  <c r="J34" i="22"/>
  <c r="D27" i="22"/>
  <c r="G34" i="22"/>
  <c r="F34" i="22"/>
  <c r="B5" i="39" s="1"/>
  <c r="E34" i="22"/>
  <c r="I19" i="22"/>
  <c r="D19" i="22"/>
  <c r="D25" i="22" s="1"/>
  <c r="E25" i="22"/>
  <c r="H25" i="22"/>
  <c r="J25" i="22"/>
  <c r="F25" i="22"/>
  <c r="G19" i="22"/>
  <c r="F35" i="22"/>
  <c r="H16" i="10" s="1"/>
  <c r="C20" i="22"/>
  <c r="H35" i="22"/>
  <c r="J16" i="10" s="1"/>
  <c r="G35" i="22"/>
  <c r="I16" i="10" s="1"/>
  <c r="E35" i="22"/>
  <c r="G16" i="10" s="1"/>
  <c r="D35" i="22"/>
  <c r="F16" i="10" s="1"/>
  <c r="C35" i="22"/>
  <c r="E16" i="10" s="1"/>
  <c r="J35" i="22"/>
  <c r="L16" i="10" s="1"/>
  <c r="I35" i="22"/>
  <c r="K16" i="10" s="1"/>
  <c r="C19" i="22"/>
  <c r="C25" i="22" s="1"/>
  <c r="AI16" i="50"/>
  <c r="O16" i="71" s="1"/>
  <c r="AA9" i="10" l="1"/>
  <c r="G25" i="22"/>
  <c r="G20" i="22"/>
  <c r="G26" i="22" s="1"/>
  <c r="G27" i="22" s="1"/>
  <c r="I25" i="22"/>
  <c r="I20" i="22"/>
  <c r="I26" i="22" s="1"/>
  <c r="I27" i="22" s="1"/>
  <c r="AB9" i="10"/>
  <c r="C26" i="22"/>
  <c r="C27" i="22" s="1"/>
  <c r="L10" i="76" l="1"/>
  <c r="AJ16" i="36" l="1"/>
  <c r="L16" i="76" s="1"/>
  <c r="D9" i="48" l="1"/>
  <c r="F17" i="75" l="1"/>
  <c r="G17" i="75"/>
  <c r="E17" i="75"/>
  <c r="X8" i="50"/>
  <c r="S8" i="50"/>
  <c r="Y8" i="50"/>
  <c r="V8" i="50"/>
  <c r="W8" i="50"/>
  <c r="U8" i="50"/>
  <c r="T8" i="50"/>
  <c r="K49" i="106" l="1"/>
  <c r="M37" i="50"/>
  <c r="H49" i="106"/>
  <c r="J37" i="50"/>
  <c r="J49" i="106"/>
  <c r="L37" i="50"/>
  <c r="I49" i="106"/>
  <c r="K37" i="50"/>
  <c r="H37" i="50"/>
  <c r="F49" i="106"/>
  <c r="I37" i="50"/>
  <c r="G37" i="50"/>
  <c r="E37" i="50"/>
  <c r="F37" i="50"/>
  <c r="P39" i="106"/>
  <c r="E49" i="106"/>
  <c r="P8" i="50"/>
  <c r="P7" i="50"/>
  <c r="P9" i="75"/>
  <c r="S7" i="50"/>
  <c r="S39" i="106" s="1"/>
  <c r="S9" i="75"/>
  <c r="G49" i="106" l="1"/>
  <c r="E16" i="75"/>
  <c r="Q8" i="50"/>
  <c r="R8" i="50"/>
  <c r="T7" i="50"/>
  <c r="T9" i="75"/>
  <c r="R7" i="50"/>
  <c r="R9" i="75"/>
  <c r="P27" i="50"/>
  <c r="R39" i="106" l="1"/>
  <c r="S40" i="106" s="1"/>
  <c r="T39" i="106"/>
  <c r="H36" i="50"/>
  <c r="E36" i="50"/>
  <c r="T10" i="75"/>
  <c r="H20" i="75" s="1"/>
  <c r="H19" i="75"/>
  <c r="S10" i="75"/>
  <c r="E19" i="75"/>
  <c r="F16" i="75"/>
  <c r="E48" i="106"/>
  <c r="P5" i="10"/>
  <c r="P8" i="10" s="1"/>
  <c r="Q7" i="50"/>
  <c r="Q9" i="75"/>
  <c r="T27" i="50"/>
  <c r="H56" i="50" s="1"/>
  <c r="S27" i="50"/>
  <c r="U7" i="50"/>
  <c r="U9" i="75"/>
  <c r="I19" i="75" s="1"/>
  <c r="Q39" i="106" l="1"/>
  <c r="U39" i="106"/>
  <c r="I36" i="50"/>
  <c r="F36" i="50"/>
  <c r="T28" i="50"/>
  <c r="E20" i="75"/>
  <c r="E56" i="50"/>
  <c r="F19" i="75"/>
  <c r="R10" i="75"/>
  <c r="Q10" i="75"/>
  <c r="U10" i="75"/>
  <c r="G16" i="75"/>
  <c r="T40" i="106"/>
  <c r="E81" i="106" s="1"/>
  <c r="E80" i="106"/>
  <c r="F48" i="106"/>
  <c r="T5" i="10"/>
  <c r="T8" i="10" s="1"/>
  <c r="S5" i="10"/>
  <c r="S8" i="10" s="1"/>
  <c r="R27" i="50"/>
  <c r="S28" i="50" s="1"/>
  <c r="Q40" i="106" l="1"/>
  <c r="R40" i="106"/>
  <c r="E57" i="50"/>
  <c r="H57" i="50"/>
  <c r="F20" i="75"/>
  <c r="I20" i="75"/>
  <c r="F80" i="106"/>
  <c r="U40" i="106"/>
  <c r="F81" i="106" s="1"/>
  <c r="T9" i="10"/>
  <c r="R5" i="10"/>
  <c r="R8" i="10" s="1"/>
  <c r="V7" i="50"/>
  <c r="V9" i="75"/>
  <c r="J19" i="75" s="1"/>
  <c r="W7" i="50"/>
  <c r="W9" i="75"/>
  <c r="K19" i="75" s="1"/>
  <c r="Q27" i="50"/>
  <c r="U27" i="50"/>
  <c r="I56" i="50" s="1"/>
  <c r="I48" i="106" l="1"/>
  <c r="K36" i="50"/>
  <c r="J36" i="50"/>
  <c r="G36" i="50"/>
  <c r="M27" i="71"/>
  <c r="R28" i="50"/>
  <c r="Q28" i="50"/>
  <c r="M28" i="71" s="1"/>
  <c r="F56" i="50"/>
  <c r="U28" i="50"/>
  <c r="G19" i="75"/>
  <c r="W10" i="75"/>
  <c r="K20" i="75" s="1"/>
  <c r="V10" i="75"/>
  <c r="W39" i="106"/>
  <c r="I80" i="106" s="1"/>
  <c r="U5" i="10"/>
  <c r="U8" i="10" s="1"/>
  <c r="Q5" i="10"/>
  <c r="M5" i="84" s="1"/>
  <c r="S9" i="10"/>
  <c r="Y7" i="50"/>
  <c r="Y9" i="75"/>
  <c r="M19" i="75" s="1"/>
  <c r="V27" i="50"/>
  <c r="W27" i="50"/>
  <c r="K56" i="50" s="1"/>
  <c r="K48" i="106" l="1"/>
  <c r="M36" i="50"/>
  <c r="H48" i="106"/>
  <c r="G48" i="106"/>
  <c r="V39" i="106"/>
  <c r="V28" i="50"/>
  <c r="J57" i="50" s="1"/>
  <c r="J56" i="50"/>
  <c r="F57" i="50"/>
  <c r="I57" i="50"/>
  <c r="G20" i="75"/>
  <c r="J20" i="75"/>
  <c r="G56" i="50"/>
  <c r="W28" i="50"/>
  <c r="K57" i="50" s="1"/>
  <c r="Z10" i="75"/>
  <c r="N20" i="75" s="1"/>
  <c r="Y39" i="106"/>
  <c r="K80" i="106" s="1"/>
  <c r="U9" i="10"/>
  <c r="W5" i="10"/>
  <c r="W8" i="10" s="1"/>
  <c r="Q8" i="10"/>
  <c r="V5" i="10"/>
  <c r="V8" i="10" s="1"/>
  <c r="X7" i="50"/>
  <c r="X9" i="75"/>
  <c r="L19" i="75" s="1"/>
  <c r="Y27" i="50"/>
  <c r="M56" i="50" s="1"/>
  <c r="V40" i="106" l="1"/>
  <c r="H80" i="106"/>
  <c r="G80" i="106"/>
  <c r="G57" i="50"/>
  <c r="W40" i="106"/>
  <c r="I81" i="106" s="1"/>
  <c r="L36" i="50"/>
  <c r="Z28" i="50"/>
  <c r="N57" i="50" s="1"/>
  <c r="Y10" i="75"/>
  <c r="M20" i="75" s="1"/>
  <c r="X10" i="75"/>
  <c r="L20" i="75" s="1"/>
  <c r="Q9" i="10"/>
  <c r="M9" i="84" s="1"/>
  <c r="Z40" i="106"/>
  <c r="L81" i="106" s="1"/>
  <c r="R9" i="10"/>
  <c r="M8" i="84"/>
  <c r="Y5" i="10"/>
  <c r="Y8" i="10" s="1"/>
  <c r="W9" i="10"/>
  <c r="V9" i="10"/>
  <c r="X27" i="50"/>
  <c r="L56" i="50" s="1"/>
  <c r="J48" i="106" l="1"/>
  <c r="X39" i="106"/>
  <c r="H81" i="106"/>
  <c r="G81" i="106"/>
  <c r="Y28" i="50"/>
  <c r="M57" i="50" s="1"/>
  <c r="X28" i="50"/>
  <c r="L57" i="50" s="1"/>
  <c r="C17" i="75"/>
  <c r="Z9" i="10"/>
  <c r="X5" i="10"/>
  <c r="X8" i="10" s="1"/>
  <c r="C8" i="50"/>
  <c r="C9" i="75"/>
  <c r="C7" i="50"/>
  <c r="C49" i="106" l="1"/>
  <c r="C37" i="50"/>
  <c r="J80" i="106"/>
  <c r="Y40" i="106"/>
  <c r="K81" i="106" s="1"/>
  <c r="X40" i="106"/>
  <c r="J81" i="106" s="1"/>
  <c r="C48" i="106"/>
  <c r="C36" i="50"/>
  <c r="C19" i="75"/>
  <c r="B12" i="75"/>
  <c r="B22" i="75" s="1"/>
  <c r="B17" i="75"/>
  <c r="Y9" i="10"/>
  <c r="X9" i="10"/>
  <c r="H8" i="50"/>
  <c r="O8" i="50"/>
  <c r="L8" i="50"/>
  <c r="B8" i="50"/>
  <c r="B7" i="50"/>
  <c r="N8" i="50"/>
  <c r="M8" i="50"/>
  <c r="AG8" i="10"/>
  <c r="K8" i="50"/>
  <c r="J8" i="50"/>
  <c r="I8" i="50"/>
  <c r="B7" i="106" l="1"/>
  <c r="B7" i="71"/>
  <c r="B49" i="106"/>
  <c r="B37" i="50"/>
  <c r="B48" i="106"/>
  <c r="B36" i="50"/>
  <c r="D8" i="50"/>
  <c r="B30" i="50"/>
  <c r="AI7" i="75"/>
  <c r="D17" i="75"/>
  <c r="AC8" i="10"/>
  <c r="D16" i="75"/>
  <c r="C27" i="71"/>
  <c r="AH8" i="10"/>
  <c r="AG9" i="10"/>
  <c r="AI8" i="50"/>
  <c r="AJ8" i="106" l="1"/>
  <c r="D49" i="106"/>
  <c r="D37" i="50"/>
  <c r="C5" i="10"/>
  <c r="C56" i="50"/>
  <c r="AC9" i="10"/>
  <c r="B5" i="10"/>
  <c r="B12" i="10" s="1"/>
  <c r="B59" i="50"/>
  <c r="AH9" i="10"/>
  <c r="H7" i="50"/>
  <c r="H39" i="106" s="1"/>
  <c r="Q41" i="106" s="1"/>
  <c r="H9" i="75"/>
  <c r="D9" i="75" s="1"/>
  <c r="D19" i="75" s="1"/>
  <c r="B30" i="71"/>
  <c r="O6" i="84"/>
  <c r="S41" i="106" l="1"/>
  <c r="P41" i="106"/>
  <c r="AA41" i="106"/>
  <c r="M82" i="106" s="1"/>
  <c r="Y41" i="106"/>
  <c r="K82" i="106" s="1"/>
  <c r="V41" i="106"/>
  <c r="AC41" i="106"/>
  <c r="O82" i="106" s="1"/>
  <c r="U41" i="106"/>
  <c r="F82" i="106" s="1"/>
  <c r="X41" i="106"/>
  <c r="J82" i="106" s="1"/>
  <c r="W41" i="106"/>
  <c r="I82" i="106" s="1"/>
  <c r="H40" i="106"/>
  <c r="AD41" i="106"/>
  <c r="P82" i="106" s="1"/>
  <c r="AB41" i="106"/>
  <c r="N82" i="106" s="1"/>
  <c r="AH41" i="106"/>
  <c r="T82" i="106" s="1"/>
  <c r="H41" i="106"/>
  <c r="T41" i="106"/>
  <c r="E82" i="106" s="1"/>
  <c r="Z41" i="106"/>
  <c r="L82" i="106" s="1"/>
  <c r="AG41" i="106"/>
  <c r="S82" i="106" s="1"/>
  <c r="R41" i="106"/>
  <c r="AE41" i="106"/>
  <c r="Q82" i="106" s="1"/>
  <c r="AF41" i="106"/>
  <c r="R82" i="106" s="1"/>
  <c r="AI41" i="106"/>
  <c r="U82" i="106" s="1"/>
  <c r="D7" i="50"/>
  <c r="AG11" i="75"/>
  <c r="AD11" i="75"/>
  <c r="R21" i="75" s="1"/>
  <c r="Z11" i="75"/>
  <c r="N21" i="75" s="1"/>
  <c r="AC11" i="75"/>
  <c r="Q21" i="75" s="1"/>
  <c r="AF11" i="75"/>
  <c r="AA11" i="75"/>
  <c r="O21" i="75" s="1"/>
  <c r="AE11" i="75"/>
  <c r="S21" i="75" s="1"/>
  <c r="AB11" i="75"/>
  <c r="P21" i="75" s="1"/>
  <c r="AH11" i="75"/>
  <c r="P11" i="75"/>
  <c r="S11" i="75"/>
  <c r="R11" i="75"/>
  <c r="T11" i="75"/>
  <c r="U11" i="75"/>
  <c r="W11" i="75"/>
  <c r="K21" i="75" s="1"/>
  <c r="V11" i="75"/>
  <c r="Y11" i="75"/>
  <c r="M21" i="75" s="1"/>
  <c r="X11" i="75"/>
  <c r="L21" i="75" s="1"/>
  <c r="C5" i="84"/>
  <c r="B5" i="84"/>
  <c r="AI8" i="10"/>
  <c r="G26" i="10"/>
  <c r="G30" i="10" s="1"/>
  <c r="D48" i="106" l="1"/>
  <c r="D36" i="50"/>
  <c r="G82" i="106"/>
  <c r="H82" i="106"/>
  <c r="F21" i="75"/>
  <c r="I21" i="75"/>
  <c r="E21" i="75"/>
  <c r="H21" i="75"/>
  <c r="G21" i="75"/>
  <c r="J21" i="75"/>
  <c r="Q28" i="10"/>
  <c r="Y28" i="10"/>
  <c r="AG28" i="10"/>
  <c r="R28" i="10"/>
  <c r="Z28" i="10"/>
  <c r="S28" i="10"/>
  <c r="AA28" i="10"/>
  <c r="T28" i="10"/>
  <c r="AB28" i="10"/>
  <c r="U28" i="10"/>
  <c r="AC28" i="10"/>
  <c r="X28" i="10"/>
  <c r="V28" i="10"/>
  <c r="W28" i="10"/>
  <c r="P28" i="10"/>
  <c r="AF28" i="10"/>
  <c r="AI9" i="10"/>
  <c r="I7" i="50"/>
  <c r="I9" i="75"/>
  <c r="I39" i="106" l="1"/>
  <c r="Q29" i="50"/>
  <c r="M29" i="71" s="1"/>
  <c r="Y29" i="50"/>
  <c r="M58" i="50" s="1"/>
  <c r="AG29" i="50"/>
  <c r="AD29" i="50"/>
  <c r="R58" i="50" s="1"/>
  <c r="R29" i="50"/>
  <c r="Z29" i="50"/>
  <c r="N58" i="50" s="1"/>
  <c r="AH29" i="50"/>
  <c r="S29" i="50"/>
  <c r="AA29" i="50"/>
  <c r="O58" i="50" s="1"/>
  <c r="T29" i="50"/>
  <c r="AB29" i="50"/>
  <c r="P58" i="50" s="1"/>
  <c r="U29" i="50"/>
  <c r="AC29" i="50"/>
  <c r="Q58" i="50" s="1"/>
  <c r="V29" i="50"/>
  <c r="W29" i="50"/>
  <c r="K58" i="50" s="1"/>
  <c r="AE29" i="50"/>
  <c r="S58" i="50" s="1"/>
  <c r="P29" i="50"/>
  <c r="X29" i="50"/>
  <c r="L58" i="50" s="1"/>
  <c r="AF29" i="50"/>
  <c r="I11" i="75"/>
  <c r="I10" i="75"/>
  <c r="H27" i="71"/>
  <c r="H5" i="10"/>
  <c r="H29" i="71"/>
  <c r="J7" i="50"/>
  <c r="J9" i="75"/>
  <c r="H28" i="71"/>
  <c r="J39" i="106" l="1"/>
  <c r="I41" i="106"/>
  <c r="I40" i="106"/>
  <c r="F58" i="50"/>
  <c r="I58" i="50"/>
  <c r="E58" i="50"/>
  <c r="H58" i="50"/>
  <c r="G58" i="50"/>
  <c r="J58" i="50"/>
  <c r="J11" i="75"/>
  <c r="J10" i="75"/>
  <c r="D5" i="10"/>
  <c r="D5" i="84" s="1"/>
  <c r="D27" i="71"/>
  <c r="D56" i="50"/>
  <c r="H5" i="84"/>
  <c r="H8" i="10"/>
  <c r="L7" i="50"/>
  <c r="L39" i="106" s="1"/>
  <c r="L41" i="106" s="1"/>
  <c r="L9" i="75"/>
  <c r="K7" i="50"/>
  <c r="K9" i="75"/>
  <c r="I27" i="50"/>
  <c r="K39" i="106" l="1"/>
  <c r="K40" i="106" s="1"/>
  <c r="J40" i="106"/>
  <c r="J41" i="106"/>
  <c r="I27" i="71"/>
  <c r="L11" i="75"/>
  <c r="L10" i="75"/>
  <c r="K11" i="75"/>
  <c r="K10" i="75"/>
  <c r="I28" i="50"/>
  <c r="I28" i="71" s="1"/>
  <c r="I29" i="50"/>
  <c r="I29" i="71" s="1"/>
  <c r="B16" i="39"/>
  <c r="B4" i="39"/>
  <c r="B9" i="39" s="1"/>
  <c r="H30" i="10"/>
  <c r="W10" i="10"/>
  <c r="P10" i="10"/>
  <c r="X10" i="10"/>
  <c r="AF10" i="10"/>
  <c r="T10" i="10"/>
  <c r="AB10" i="10"/>
  <c r="Q10" i="10"/>
  <c r="M10" i="84" s="1"/>
  <c r="Y10" i="10"/>
  <c r="AG10" i="10"/>
  <c r="R10" i="10"/>
  <c r="Z10" i="10"/>
  <c r="AH10" i="10"/>
  <c r="H10" i="10"/>
  <c r="H10" i="84" s="1"/>
  <c r="S10" i="10"/>
  <c r="AA10" i="10"/>
  <c r="AI10" i="10"/>
  <c r="U10" i="10"/>
  <c r="AC10" i="10"/>
  <c r="V10" i="10"/>
  <c r="B17" i="39"/>
  <c r="H28" i="10"/>
  <c r="I5" i="10"/>
  <c r="I5" i="84" s="1"/>
  <c r="H9" i="84"/>
  <c r="H8" i="84"/>
  <c r="J27" i="50"/>
  <c r="J28" i="50" s="1"/>
  <c r="K41" i="106" l="1"/>
  <c r="L40" i="106"/>
  <c r="I8" i="10"/>
  <c r="I10" i="10" s="1"/>
  <c r="I10" i="84" s="1"/>
  <c r="J29" i="50"/>
  <c r="J29" i="71" s="1"/>
  <c r="J27" i="71"/>
  <c r="J28" i="71"/>
  <c r="B21" i="39"/>
  <c r="B23" i="39" s="1"/>
  <c r="B6" i="39"/>
  <c r="B11" i="39" s="1"/>
  <c r="H27" i="10"/>
  <c r="I28" i="10"/>
  <c r="J5" i="10"/>
  <c r="J5" i="84" s="1"/>
  <c r="L27" i="50"/>
  <c r="K27" i="50"/>
  <c r="N7" i="50"/>
  <c r="N39" i="106" s="1"/>
  <c r="N41" i="106" s="1"/>
  <c r="N9" i="75"/>
  <c r="M7" i="50"/>
  <c r="M39" i="106" s="1"/>
  <c r="M9" i="75"/>
  <c r="N40" i="106" l="1"/>
  <c r="M41" i="106"/>
  <c r="M40" i="106"/>
  <c r="I30" i="10"/>
  <c r="I9" i="10"/>
  <c r="I9" i="84" s="1"/>
  <c r="I8" i="84"/>
  <c r="L29" i="50"/>
  <c r="L28" i="50"/>
  <c r="K29" i="50"/>
  <c r="K29" i="71" s="1"/>
  <c r="K28" i="50"/>
  <c r="K28" i="71" s="1"/>
  <c r="N10" i="75"/>
  <c r="M11" i="75"/>
  <c r="M10" i="75"/>
  <c r="N11" i="75"/>
  <c r="K27" i="71"/>
  <c r="J8" i="10"/>
  <c r="J8" i="84" s="1"/>
  <c r="L5" i="10"/>
  <c r="L8" i="10" s="1"/>
  <c r="K5" i="10"/>
  <c r="K8" i="10" l="1"/>
  <c r="K8" i="84" s="1"/>
  <c r="K5" i="84"/>
  <c r="L30" i="10"/>
  <c r="L10" i="10"/>
  <c r="J30" i="10"/>
  <c r="J10" i="10"/>
  <c r="J10" i="84" s="1"/>
  <c r="J9" i="10"/>
  <c r="J9" i="84" s="1"/>
  <c r="L28" i="10"/>
  <c r="J28" i="10"/>
  <c r="K28" i="10"/>
  <c r="M27" i="50"/>
  <c r="O7" i="50"/>
  <c r="O9" i="75"/>
  <c r="AI6" i="75"/>
  <c r="AI9" i="75" s="1"/>
  <c r="N27" i="50"/>
  <c r="AJ7" i="106" l="1"/>
  <c r="AJ39" i="106" s="1"/>
  <c r="O39" i="106"/>
  <c r="L9" i="10"/>
  <c r="K10" i="10"/>
  <c r="K10" i="84" s="1"/>
  <c r="K30" i="10"/>
  <c r="K9" i="10"/>
  <c r="K9" i="84" s="1"/>
  <c r="N28" i="50"/>
  <c r="M29" i="50"/>
  <c r="M28" i="50"/>
  <c r="N29" i="50"/>
  <c r="P10" i="75"/>
  <c r="O11" i="75"/>
  <c r="O10" i="75"/>
  <c r="N5" i="10"/>
  <c r="N8" i="10" s="1"/>
  <c r="N10" i="10" s="1"/>
  <c r="M5" i="10"/>
  <c r="M8" i="10" s="1"/>
  <c r="M10" i="10" s="1"/>
  <c r="AI7" i="50"/>
  <c r="O41" i="106" l="1"/>
  <c r="P40" i="106"/>
  <c r="O40" i="106"/>
  <c r="M28" i="10"/>
  <c r="N9" i="10"/>
  <c r="M9" i="10"/>
  <c r="AI24" i="50"/>
  <c r="O24" i="71" s="1"/>
  <c r="O27" i="50"/>
  <c r="O7" i="84"/>
  <c r="P28" i="50" l="1"/>
  <c r="O29" i="50"/>
  <c r="O28" i="50"/>
  <c r="N28" i="10"/>
  <c r="O5" i="10"/>
  <c r="AI27" i="50"/>
  <c r="O27" i="71" s="1"/>
  <c r="O8" i="10" l="1"/>
  <c r="O10" i="10" s="1"/>
  <c r="AJ5" i="10"/>
  <c r="O5" i="84" s="1"/>
  <c r="O28" i="10"/>
  <c r="C10" i="76"/>
  <c r="C16" i="36"/>
  <c r="C6" i="10" s="1"/>
  <c r="O9" i="10" l="1"/>
  <c r="P9" i="10"/>
  <c r="C39" i="106"/>
  <c r="C16" i="76"/>
  <c r="D16" i="36"/>
  <c r="AJ8" i="10"/>
  <c r="O8" i="84" s="1"/>
  <c r="AD8" i="10"/>
  <c r="AD10" i="10" s="1"/>
  <c r="C34" i="36"/>
  <c r="B19" i="36"/>
  <c r="B6" i="10" s="1"/>
  <c r="D39" i="106" l="1"/>
  <c r="C80" i="106"/>
  <c r="D16" i="76"/>
  <c r="D6" i="10"/>
  <c r="D6" i="84" s="1"/>
  <c r="C6" i="84"/>
  <c r="C8" i="10"/>
  <c r="AD28" i="10"/>
  <c r="B42" i="106"/>
  <c r="B83" i="106" s="1"/>
  <c r="B19" i="76"/>
  <c r="B37" i="36"/>
  <c r="AD9" i="10"/>
  <c r="AE8" i="10"/>
  <c r="AE10" i="10" s="1"/>
  <c r="B6" i="84"/>
  <c r="D34" i="36"/>
  <c r="D8" i="10" l="1"/>
  <c r="D8" i="84" s="1"/>
  <c r="B11" i="10"/>
  <c r="B11" i="84" s="1"/>
  <c r="AE28" i="10"/>
  <c r="D80" i="106"/>
  <c r="C8" i="84"/>
  <c r="AF9" i="10"/>
  <c r="AE9" i="10"/>
  <c r="C9"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tc={28C5880E-DCB7-4E90-A484-B5488D4E97BC}</author>
    <author>tc={627746A7-3CF0-4856-BFC3-6C62756D90F0}</author>
    <author>tc={845D6224-3EB9-4BC7-AD66-F96471551464}</author>
    <author>tc={9D7F46CC-50AE-44FA-84FE-A07DD2AA4FFA}</author>
    <author>tc={43FD0BB6-3A3E-4840-9420-078295AE8B23}</author>
    <author>tc={DE96243A-6544-45B2-A660-84089424D0F8}</author>
    <author>tc={827DBC7B-3E27-45E3-8444-4606E3797439}</author>
    <author>tc={F4873441-6816-476B-B048-54AD1DF0EC4A}</author>
    <author>tc={3C7F49B7-A1DE-4DA7-AD2F-D1048E1C7AC6}</author>
    <author>tc={A04AE8FD-6779-4CB2-B75D-D98EB4F313D2}</author>
    <author>tc={E3117EC6-B446-4BB4-B4E4-F36481E43639}</author>
    <author>tc={C20C0CF2-2BD1-4A8D-83B8-49DAAF6625B6}</author>
    <author>tc={D91211C0-1651-4D23-B2B7-3ED1C8BDA57B}</author>
    <author>tc={0601F969-7B27-4E04-999A-D5961BB33449}</author>
    <author>tc={6014DFB5-8113-41B1-A75F-7FA5163F6D75}</author>
  </authors>
  <commentList>
    <comment ref="C3" authorId="0" shapeId="0" xr:uid="{28C5880E-DCB7-4E90-A484-B5488D4E97BC}">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Note that while 2022-2025 goals are approved by the Commission, further adjustments, including to the exempt list, will be required. Approved goals are presented in their current form for reference only.</t>
        </r>
      </text>
    </comment>
    <comment ref="B5" authorId="1" shapeId="0" xr:uid="{627746A7-3CF0-4856-BFC3-6C62756D90F0}">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From AIC Appendix B Rev. 3 (March 3, 2021)</t>
        </r>
      </text>
    </comment>
    <comment ref="C5" authorId="2" shapeId="0" xr:uid="{845D6224-3EB9-4BC7-AD66-F96471551464}">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From AIC Appendix B in Docket 21-0158 (March 1, 2021)</t>
        </r>
      </text>
    </comment>
    <comment ref="A8" authorId="3" shapeId="0" xr:uid="{9D7F46CC-50AE-44FA-84FE-A07DD2AA4FFA}">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Unmodified goals from SB2814 Enrolled (Pages 187-188)</t>
        </r>
      </text>
    </comment>
    <comment ref="D12" authorId="4" shapeId="0" xr:uid="{43FD0BB6-3A3E-4840-9420-078295AE8B23}">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Hand update (rounding)</t>
        </r>
      </text>
    </comment>
    <comment ref="E12" authorId="5" shapeId="0" xr:uid="{DE96243A-6544-45B2-A660-84089424D0F8}">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Hand update (rounding)</t>
        </r>
      </text>
    </comment>
    <comment ref="A16" authorId="6" shapeId="0" xr:uid="{827DBC7B-3E27-45E3-8444-4606E3797439}">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SB2814 Enrolled (Page 219)</t>
        </r>
      </text>
    </comment>
    <comment ref="H19" authorId="7" shapeId="0" xr:uid="{F4873441-6816-476B-B048-54AD1DF0EC4A}">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Manually adjusted for rounding to align with AIC filing</t>
        </r>
      </text>
    </comment>
    <comment ref="J19" authorId="8" shapeId="0" xr:uid="{3C7F49B7-A1DE-4DA7-AD2F-D1048E1C7AC6}">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Manually adjusted for rounding to align with AIC filing</t>
        </r>
      </text>
    </comment>
    <comment ref="H20" authorId="9" shapeId="0" xr:uid="{A04AE8FD-6779-4CB2-B75D-D98EB4F313D2}">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Manually adjusted for rounding to align with AIC filing</t>
        </r>
      </text>
    </comment>
    <comment ref="J20" authorId="10" shapeId="0" xr:uid="{E3117EC6-B446-4BB4-B4E4-F36481E43639}">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Manually adjusted for rounding to align with AIC filing</t>
        </r>
      </text>
    </comment>
    <comment ref="A27" authorId="11" shapeId="0" xr:uid="{C20C0CF2-2BD1-4A8D-83B8-49DAAF6625B6}">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E.g., maximum therms that may be converted.</t>
        </r>
      </text>
    </comment>
    <comment ref="C27" authorId="12" shapeId="0" xr:uid="{D91211C0-1651-4D23-B2B7-3ED1C8BDA57B}">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value and formula are different than 2019. In 2018 we used a conversion value of 29.31, the source of which is unclear (also used by Navigant). Policy Manual 2.0 explicitly defines the conversion at 29.3 and therefore we use 29.3 in 2019 and beyond.</t>
        </r>
      </text>
    </comment>
    <comment ref="G27" authorId="13" shapeId="0" xr:uid="{0601F969-7B27-4E04-999A-D5961BB33449}">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Original (FEJA) conversion caps are presented for 2022-2025. As a result of CEJA this cap will change; further revisions will be made ahead of 2022.</t>
        </r>
      </text>
    </comment>
    <comment ref="A29" authorId="14" shapeId="0" xr:uid="{6014DFB5-8113-41B1-A75F-7FA5163F6D75}">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(SB2814 Enrolled Pages 185-187)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tc={31736CAC-48AE-40FF-99E7-C4A59392314F}</author>
    <author>tc={F0EE3B0D-4BEF-4C90-9BCB-45B9C68E203F}</author>
    <author>tc={9AA5FEC0-8388-4A5D-AA30-471CAE0906D0}</author>
    <author>tc={3D66C9C8-3671-4D8F-B27D-1F23842E8A54}</author>
    <author>tc={6E7DE370-0824-41BA-A65C-E276B0C1669E}</author>
  </authors>
  <commentList>
    <comment ref="I14" authorId="0" shapeId="0" xr:uid="{31736CAC-48AE-40FF-99E7-C4A59392314F}">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Subject to change as a result of CEJA</t>
        </r>
      </text>
    </comment>
    <comment ref="I15" authorId="1" shapeId="0" xr:uid="{F0EE3B0D-4BEF-4C90-9BCB-45B9C68E203F}">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Subject to change as a result of CEJA</t>
        </r>
      </text>
    </comment>
    <comment ref="I16" authorId="2" shapeId="0" xr:uid="{9AA5FEC0-8388-4A5D-AA30-471CAE0906D0}">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Subject to change as a result of CEJA</t>
        </r>
      </text>
    </comment>
    <comment ref="I30" authorId="3" shapeId="0" xr:uid="{3D66C9C8-3671-4D8F-B27D-1F23842E8A54}">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Subject to change as a result of CEJA</t>
        </r>
      </text>
    </comment>
    <comment ref="I31" authorId="4" shapeId="0" xr:uid="{6E7DE370-0824-41BA-A65C-E276B0C1669E}">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Subject to change as a result of CEJA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tc={FDD91A48-F70C-4452-8BB7-203E6D53898B}</author>
  </authors>
  <commentList>
    <comment ref="A12" authorId="0" shapeId="0" xr:uid="{FDD91A48-F70C-4452-8BB7-203E6D53898B}">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is an intermediate value only and is already claimed elsewhere.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tc={BD422A01-F207-4DCA-8FA0-50D83613458B}</author>
  </authors>
  <commentList>
    <comment ref="E3" authorId="0" shapeId="0" xr:uid="{BD422A01-F207-4DCA-8FA0-50D83613458B}">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presents CPAS achieved in each year. CPAS are ex post net savings. Every year in which a measure achieves CPAS should be presented. For example, if all measures expire by 2030, all columns after 2030 can be removed.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tc={9B557574-AAC4-4AA5-8632-187C9811E094}</author>
  </authors>
  <commentList>
    <comment ref="E3" authorId="0" shapeId="0" xr:uid="{9B557574-AAC4-4AA5-8632-187C9811E094}">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presents CPAS achieved in each year. CPAS are ex post net savings. Every year in which a measure achieves CPAS should be presented. For example, if all measures expire by 2030, all columns after 2030 can be removed.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tc={56DA3396-FAAA-4BA9-8E53-7C71A78C7292}</author>
  </authors>
  <commentList>
    <comment ref="E3" authorId="0" shapeId="0" xr:uid="{56DA3396-FAAA-4BA9-8E53-7C71A78C7292}">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presents CPAS achieved in each year. CPAS are ex post net savings. Every year in which a measure achieves CPAS should be presented. For example, if all measures expire by 2030, all columns after 2030 can be removed.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tc={ADCACFE0-BE18-4A49-B990-EDF3E7289B50}</author>
  </authors>
  <commentList>
    <comment ref="E3" authorId="0" shapeId="0" xr:uid="{ADCACFE0-BE18-4A49-B990-EDF3E7289B50}">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presents CPAS achieved in each year. CPAS are ex post net savings. Every year in which a measure achieves CPAS should be presented. For example, if all measures expire by 2030, all columns after 2030 can be removed.</t>
        </r>
      </text>
    </comment>
  </commentList>
</comments>
</file>

<file path=xl/sharedStrings.xml><?xml version="1.0" encoding="utf-8"?>
<sst xmlns="http://schemas.openxmlformats.org/spreadsheetml/2006/main" count="1514" uniqueCount="598">
  <si>
    <t>Measure Life</t>
  </si>
  <si>
    <t>Lifetime Savings</t>
  </si>
  <si>
    <t>Notes</t>
  </si>
  <si>
    <t>This tab</t>
  </si>
  <si>
    <t>File Info</t>
  </si>
  <si>
    <t>Description</t>
  </si>
  <si>
    <t>Sheet Name</t>
  </si>
  <si>
    <t>Last Updated</t>
  </si>
  <si>
    <t>Purpose</t>
  </si>
  <si>
    <t>Author</t>
  </si>
  <si>
    <t>File Name</t>
  </si>
  <si>
    <t>File Information</t>
  </si>
  <si>
    <t>MWh</t>
  </si>
  <si>
    <t>Adjusted Baseline Sales</t>
  </si>
  <si>
    <t>Baseline Values Required for Calculations</t>
  </si>
  <si>
    <t xml:space="preserve">Deemed Average Weather Normalized Sales </t>
  </si>
  <si>
    <t xml:space="preserve">Adjusted for 10 MW Exempt Customers </t>
  </si>
  <si>
    <t>Legacy CPAS as %</t>
  </si>
  <si>
    <t>Legacy CPAS as MWh</t>
  </si>
  <si>
    <t>Applicable Annual Incremental Goal (AAIG)</t>
  </si>
  <si>
    <t>Topic</t>
  </si>
  <si>
    <t>Carryover savings</t>
  </si>
  <si>
    <t>Gas Savings Conversion Cap (10% of AAIG)</t>
  </si>
  <si>
    <t>CPAS Goals</t>
  </si>
  <si>
    <t>Deemed Legacy CPAS</t>
  </si>
  <si>
    <t>Unmodified CPAS Goals as %</t>
  </si>
  <si>
    <t>Unmodified CPAS Goals as MWh</t>
  </si>
  <si>
    <t>Modified CPAS Goals as %</t>
  </si>
  <si>
    <t>Modified CPAS Goals as MWh</t>
  </si>
  <si>
    <t>Modified Applicable Annual Incremental Goal as MWh</t>
  </si>
  <si>
    <t>Unmodified Applicable Annual Incremental Goal as MWh</t>
  </si>
  <si>
    <t>Unmodified Gas Savings Conversion Cap in MWh</t>
  </si>
  <si>
    <t>Modified Gas Savings Conversion Cap in MWh</t>
  </si>
  <si>
    <t>Advanced Thermostat</t>
  </si>
  <si>
    <t>First-Year Verified Gross MWh</t>
  </si>
  <si>
    <t>Measures without verified gross</t>
  </si>
  <si>
    <t>Notes on CPAS items</t>
  </si>
  <si>
    <t>Reference Values</t>
  </si>
  <si>
    <t>Streetlighting</t>
  </si>
  <si>
    <t>CPAS - Verified Net MWh</t>
  </si>
  <si>
    <t>Initiative-Level WAML</t>
  </si>
  <si>
    <t>Initiative</t>
  </si>
  <si>
    <t>Retro-Commissioning</t>
  </si>
  <si>
    <t>Custom</t>
  </si>
  <si>
    <t>HVAC</t>
  </si>
  <si>
    <t>Modified Gas Savings Conversion Cap in Therms</t>
  </si>
  <si>
    <t>Metric</t>
  </si>
  <si>
    <t>Lighting</t>
  </si>
  <si>
    <t>Therms Converted</t>
  </si>
  <si>
    <t>Smart Savers</t>
  </si>
  <si>
    <t>MWh Equivalent</t>
  </si>
  <si>
    <t>Total</t>
  </si>
  <si>
    <t>Conversion Cap</t>
  </si>
  <si>
    <t>% of Cap</t>
  </si>
  <si>
    <t>Appliance Recycling</t>
  </si>
  <si>
    <t>Public Housing</t>
  </si>
  <si>
    <t>Retail Products</t>
  </si>
  <si>
    <t>Showerhead</t>
  </si>
  <si>
    <t>Pipe Insulation</t>
  </si>
  <si>
    <t>Attic Insulation</t>
  </si>
  <si>
    <t>Air Sealing</t>
  </si>
  <si>
    <t>Reference and Notes</t>
  </si>
  <si>
    <t>Residential Program CPAS</t>
  </si>
  <si>
    <t>Business Program CPAS</t>
  </si>
  <si>
    <t>Results</t>
  </si>
  <si>
    <t>Initiative-Level Results</t>
  </si>
  <si>
    <t>Additional Detail</t>
  </si>
  <si>
    <t>Custom (Project-Level)</t>
  </si>
  <si>
    <t>E.g. HER. This is presented in exactly the same way as the above; e.g., a decay of savings over time is shown in CPAS tables.</t>
  </si>
  <si>
    <t>Note</t>
  </si>
  <si>
    <t>Expired Legacy CPAS as MWh</t>
  </si>
  <si>
    <t>Portfolio CPAS</t>
  </si>
  <si>
    <t>These goals are modified pursuant to 220 ILCS 5/8-103B(f) and (b-20).</t>
  </si>
  <si>
    <t>Gas Conversion Notes</t>
  </si>
  <si>
    <t>NTGR</t>
  </si>
  <si>
    <t>Decaying savings</t>
  </si>
  <si>
    <t>CPAS (Verified Net MWh)</t>
  </si>
  <si>
    <t>2019 Portfolio CPAS</t>
  </si>
  <si>
    <t>Expiring 2019 Portfolio CPAS</t>
  </si>
  <si>
    <t>Expired 2019 Portfolio CPAS</t>
  </si>
  <si>
    <t>VSDs</t>
  </si>
  <si>
    <t>Specialty Equipment</t>
  </si>
  <si>
    <t>Certain measures, such as screw-based lighting and early replacement HVAC measures, show variance in persisting savings at the point which the baseline changes.</t>
  </si>
  <si>
    <t>Dual baselines</t>
  </si>
  <si>
    <t>N/A</t>
  </si>
  <si>
    <t>First-Year Verified Gross Savings (MWh)</t>
  </si>
  <si>
    <t>CPAS – Verified Net Savings (MWh)</t>
  </si>
  <si>
    <t>…</t>
  </si>
  <si>
    <t>WAML</t>
  </si>
  <si>
    <t>Lifetime Savings (MWh)</t>
  </si>
  <si>
    <t>VO</t>
  </si>
  <si>
    <t>RCx</t>
  </si>
  <si>
    <t>BOC</t>
  </si>
  <si>
    <t>RP</t>
  </si>
  <si>
    <t>MF</t>
  </si>
  <si>
    <t>SL</t>
  </si>
  <si>
    <t>Voltage Optimization</t>
  </si>
  <si>
    <t>Project ID</t>
  </si>
  <si>
    <t>Offering</t>
  </si>
  <si>
    <t>Verified EUL</t>
  </si>
  <si>
    <t>First-Year Verified Net Savings (MWh)</t>
  </si>
  <si>
    <t>First-Year Verified Net Savings (MW)</t>
  </si>
  <si>
    <t>First-Year Verified Net Savings (Therms)</t>
  </si>
  <si>
    <t>Verified Net MW</t>
  </si>
  <si>
    <t>Verified Net Therms</t>
  </si>
  <si>
    <t>• Custom Initiative measure lives were adjusted in a manner similar to how we adjust savings, producing partial measure lives in almost all cases.</t>
  </si>
  <si>
    <t>CI - Custom Incentives</t>
  </si>
  <si>
    <t>NCL - New Construction Lighting</t>
  </si>
  <si>
    <t>Duct Sealing</t>
  </si>
  <si>
    <t>Residential</t>
  </si>
  <si>
    <t>Business</t>
  </si>
  <si>
    <t>CAA</t>
  </si>
  <si>
    <t>Channel</t>
  </si>
  <si>
    <t>Measure</t>
  </si>
  <si>
    <t>First-Year Verified Gross Therms</t>
  </si>
  <si>
    <t>Residential NPSO</t>
  </si>
  <si>
    <t>Legacy CPAS</t>
  </si>
  <si>
    <t>Expiring Legacy CPAS</t>
  </si>
  <si>
    <t>Expired Legacy CPAS</t>
  </si>
  <si>
    <t>Expiring Legacy CPAS as MWh</t>
  </si>
  <si>
    <t>Total CPAS Achieved</t>
  </si>
  <si>
    <t>Modified CPAS Goals</t>
  </si>
  <si>
    <t>2018 Portfolio CPAS</t>
  </si>
  <si>
    <t>Expiring 2018 Portfolio CPAS</t>
  </si>
  <si>
    <t>Expired 2018 Portfolio CPAS</t>
  </si>
  <si>
    <t>Bathroom Exhaust Fan</t>
  </si>
  <si>
    <t>Rim Joist Insulation</t>
  </si>
  <si>
    <t>Wall Insulation</t>
  </si>
  <si>
    <t>Specialty LED</t>
  </si>
  <si>
    <t>Single Family</t>
  </si>
  <si>
    <t>School Kits</t>
  </si>
  <si>
    <t>Community Kits</t>
  </si>
  <si>
    <t>Hannah Howard, Zach Ross, and Tyler Sellner (Opinion Dynamics)</t>
  </si>
  <si>
    <t>2018 Portfolio CPAS Achieved in MWh</t>
  </si>
  <si>
    <t>Expiring 2018 Portfolio CPAS in MWh</t>
  </si>
  <si>
    <t>Expired 2018 Portfolio CPAS in MWh</t>
  </si>
  <si>
    <t>2019 Portfolio CPAS Achieved in MWh</t>
  </si>
  <si>
    <t>Expiring 2019 Portfolio CPAS in MWh</t>
  </si>
  <si>
    <t>Expired 2019 Portfolio CPAS in MWh</t>
  </si>
  <si>
    <t>AR</t>
  </si>
  <si>
    <t>RP CO</t>
  </si>
  <si>
    <t>2020 Portfolio CPAS</t>
  </si>
  <si>
    <t>Expiring 2020 Portfolio CPAS</t>
  </si>
  <si>
    <t>Expired 2020 Portfolio CPAS</t>
  </si>
  <si>
    <t>Fluorescent Delamping</t>
  </si>
  <si>
    <t>This tab provides more detail than the typical CPAS tables, including demand and gas savings to support later cost-effectiveness calculations.</t>
  </si>
  <si>
    <t>2019 Instant Incentives - Linear LED</t>
  </si>
  <si>
    <t>2019 Instant Incentives - Specialty LED</t>
  </si>
  <si>
    <t>2019 Instant Incentives - Standard LED</t>
  </si>
  <si>
    <t>Program</t>
  </si>
  <si>
    <t>Income Qualified</t>
  </si>
  <si>
    <t>Most recent AIC electric savings goals are presented in Appendix B (Rev.3 ) to AIC's "Errata to Compliance dated November 12, 2020" filed March 3, 2021 in Docket 17-0311: https://www.icc.illinois.gov/docket/P2017-0311/documents/308601/files/537949.pdf</t>
  </si>
  <si>
    <t>9W LED</t>
  </si>
  <si>
    <t>Kitchen Aerator</t>
  </si>
  <si>
    <t>Bath Aerator</t>
  </si>
  <si>
    <t>Water Temperature Card</t>
  </si>
  <si>
    <t>Retail Products Carryover</t>
  </si>
  <si>
    <t>Initiative/Channel</t>
  </si>
  <si>
    <t>School Kits Carryover</t>
  </si>
  <si>
    <t>AR Kits</t>
  </si>
  <si>
    <t>AR Kits Carryover</t>
  </si>
  <si>
    <t>DD</t>
  </si>
  <si>
    <t>DD CO</t>
  </si>
  <si>
    <t>STD</t>
  </si>
  <si>
    <t>STD CO</t>
  </si>
  <si>
    <t>Conversion Steps Taken</t>
  </si>
  <si>
    <t>1) Convert eligible Smart Savers savings.</t>
  </si>
  <si>
    <t>Smart Savers Channel Gas Savings Converted (MWh equivalent)</t>
  </si>
  <si>
    <t>Smart Savers Channel Gas Savings Converted (Therms)</t>
  </si>
  <si>
    <t>Advanced Thermostats</t>
  </si>
  <si>
    <t>Smart Savers (gas conversion)</t>
  </si>
  <si>
    <t>Door Sweep</t>
  </si>
  <si>
    <t>All converted</t>
  </si>
  <si>
    <t>Some converted</t>
  </si>
  <si>
    <t>Retail Products (gas conversion)</t>
  </si>
  <si>
    <t>Residential Non-Participant Spillover</t>
  </si>
  <si>
    <t>Retail Products (Non-IQ)</t>
  </si>
  <si>
    <t>RP (Conv.)</t>
  </si>
  <si>
    <t>NPSO</t>
  </si>
  <si>
    <t>Multifamily</t>
  </si>
  <si>
    <t>Income Qualified - Multifamily</t>
  </si>
  <si>
    <t>2018-2021 Plan</t>
  </si>
  <si>
    <t>2022-2025 Plan</t>
  </si>
  <si>
    <t>Most recent AIC electric savings goals are presented in Appendix B to AIC's Plan 6 filing, filed March 1, 2021 in Docket 21-0158: https://www.icc.illinois.gov/docket/P2021-0158/documents/308490/files/537769.pdf</t>
  </si>
  <si>
    <t>Modified Goals (Plan 5)</t>
  </si>
  <si>
    <t>AIC 2018-2021 Plan Appendix B (Rev. 3) (March 3, 2021) with modified goal information for Plan 5</t>
  </si>
  <si>
    <t>AIC 2022-2025 Plan Appendix B (March 1, 2021) with modified goal information for Plan 6</t>
  </si>
  <si>
    <t>Modified Goals (Plan 6)</t>
  </si>
  <si>
    <t>Backup calculations to support AAIG, legacy CPAS, gas conversion cap, etc.; all values sourced from Modified Goals tabs and 220 ILCS 5/8-103B</t>
  </si>
  <si>
    <t>Goal Attainment</t>
  </si>
  <si>
    <t>2021 Ameren Illinois Company (AIC) Portfolio CPAS</t>
  </si>
  <si>
    <t>Cumulative persisting annual savings (CPAS) calculations and applicable annual incremental goal (AAIG) achievement for the 2021 AIC portfolio of energy efficiency programs</t>
  </si>
  <si>
    <t>2020 Portfolio CPAS Achieved in MWh</t>
  </si>
  <si>
    <t>Expiring 2020 Portfolio CPAS in MWh</t>
  </si>
  <si>
    <t>Expired 2020 Portfolio CPAS in MWh</t>
  </si>
  <si>
    <t>Summary of portfolio therms converted to kWh in 2021</t>
  </si>
  <si>
    <t>Assessment of 2021 AAIG and CPAS goal achievement</t>
  </si>
  <si>
    <t>2021 portfolio-level CPAS calculations</t>
  </si>
  <si>
    <t>2021 Residential Program CPAS</t>
  </si>
  <si>
    <t>2021 Business Program CPAS</t>
  </si>
  <si>
    <t>CPAS for the 2021 Retail Products Initiative</t>
  </si>
  <si>
    <t>CPAS resulting from 2021 Retail Products Initiative gas conversion</t>
  </si>
  <si>
    <t>CPAS for carryover savings from the Retail Products Initiative realized in 2021</t>
  </si>
  <si>
    <t>CPAS for the 2021 Income Qualified Initiative (less IQ-MF) at the channel level</t>
  </si>
  <si>
    <t>CPAS resulting from 2021 Income Qualified Initiative gas conversion</t>
  </si>
  <si>
    <t>CPAS for the 2021 Multifamily Initiatives at the initiative/channel level</t>
  </si>
  <si>
    <t>CPAS for the 2021 Appliance Recycling Initiative</t>
  </si>
  <si>
    <t>CPAS for the 2021 Direct Distribution of Efficient Products Initiative at the channel level</t>
  </si>
  <si>
    <t>CPAS for carryover savings from the Direct Distribution of Efficient Products Initiative realized in 2021</t>
  </si>
  <si>
    <t>CPAS from 2021 Residential Program Non-Participant Spillover (NPSO)</t>
  </si>
  <si>
    <t>CPAS for carryover savings from the Standard Initiative realized in 2021</t>
  </si>
  <si>
    <t>CPAS for the 2021 Custom Initiative</t>
  </si>
  <si>
    <t>CPAS for the 2021 Retro-Commissioning Initiative</t>
  </si>
  <si>
    <t>CPAS for the 2021 Streetlighting Initiative</t>
  </si>
  <si>
    <t>2021 CPAS from Building Operator Certification</t>
  </si>
  <si>
    <t>CPAS for the 2021 Voltage Optimization Program</t>
  </si>
  <si>
    <t>CPAS for the 2021 Custom Initiative presented by project</t>
  </si>
  <si>
    <t>2021 Gas Conversion Notes</t>
  </si>
  <si>
    <t>2021 Portfolio Applicable Annual Incremental Goal Achievement</t>
  </si>
  <si>
    <t>2021 Annual Net Savings</t>
  </si>
  <si>
    <t>2021 Expiring CPAS from Legislation</t>
  </si>
  <si>
    <t>2021 Expiring CPAS from 2020 Portfolio</t>
  </si>
  <si>
    <t>2021 Expiring CPAS from 2019 Portfolio</t>
  </si>
  <si>
    <t>2021 Expiring CPAS from 2018 Portfolio</t>
  </si>
  <si>
    <t>2021 Annual Incremental Savings Achieved</t>
  </si>
  <si>
    <t>2021 AAIG</t>
  </si>
  <si>
    <t>% of 2021 AAIG Achieved</t>
  </si>
  <si>
    <t>2021 Portfolio Cumulative Persisting Annual Savings Goal Achievement</t>
  </si>
  <si>
    <t>2021 CPAS from 2021 Portfolio</t>
  </si>
  <si>
    <t>2021 CPAS from 2020 Portfolio</t>
  </si>
  <si>
    <t>2021 CPAS from 2019 Portfolio</t>
  </si>
  <si>
    <t>2021 CPAS from 2018 Portfolio</t>
  </si>
  <si>
    <t>2021 CPAS from Legislation</t>
  </si>
  <si>
    <t>2021 CPAS Achieved</t>
  </si>
  <si>
    <t>2021 CPAS Goal</t>
  </si>
  <si>
    <t>% of 2021 CPAS Achieved</t>
  </si>
  <si>
    <t>2021 Portfolio CPAS</t>
  </si>
  <si>
    <t>Expiring 2021 Portfolio CPAS</t>
  </si>
  <si>
    <t>Expired 2021 Portfolio CPAS</t>
  </si>
  <si>
    <t>2021 Portfolio WAML</t>
  </si>
  <si>
    <t>2021 AIC Portfolio CPAS</t>
  </si>
  <si>
    <t>2021 Portfolio CPAS and WAML</t>
  </si>
  <si>
    <t>2021 Residential Program CPAS and WAML</t>
  </si>
  <si>
    <t>2021 CPAS</t>
  </si>
  <si>
    <t>Expiring 2021 CPAS</t>
  </si>
  <si>
    <t>Expired 2021 CPAS</t>
  </si>
  <si>
    <t>2021 Business Program CPAS and WAML</t>
  </si>
  <si>
    <t>Home Efficiency - Market Rate</t>
  </si>
  <si>
    <t>VCx</t>
  </si>
  <si>
    <t>Efficient Choice</t>
  </si>
  <si>
    <t>Standard - Core</t>
  </si>
  <si>
    <t>Standard - SBDI</t>
  </si>
  <si>
    <t>Virtual Commissioning</t>
  </si>
  <si>
    <t>Evaluation Measure Category</t>
  </si>
  <si>
    <t>Linear LED</t>
  </si>
  <si>
    <t>Lighting Controls</t>
  </si>
  <si>
    <t xml:space="preserve">• Lighting measure "4.5.4. LED Bulbs and Fixtures" has a 50,000 hours effective useful life (EUL) for all LEDs except for omnidirectional, decorative, and directional lamps. Omnidirectional lamps have a 20,000 hours EUL, decorative lamps have a 17,000 hours EUL, and directional lamps have a 25,000 hours EUL. Depending on annual operating hours, some lamps end-of-life may occur mid-year, illustrated by incremental drop-offs in annual persistent savings beginning in 2023.
• Omnidirectional, Decorative, and Directional lamps a part of measure "4.5.4. LED Bulbs and Fixtures" have a baseline shift in 2025. The adjustment factors are 38% for omnidirectional, 61% for decorative, and 60% for directional lamps. This is an update from the adjustment factors stipulated in the V8.0 errata. 
• The annual hours of operation for specialty LEDs are dependent on the building type. Furthermore, annual hours for fixtures in unknown building types depend on whether the fixture is screw-based, and annual hours for resiential fixtures are dependent on whether the fixture is a downlight fixture. The varying annual hours of operation are illustrated by multiple year-over-year savings drop-offs. </t>
  </si>
  <si>
    <t>Door Heater Controls for Cooler or Freezer</t>
  </si>
  <si>
    <t>Automatic Door Closer for Walk-In Coolers and Freezers</t>
  </si>
  <si>
    <t>Exit Signs</t>
  </si>
  <si>
    <t>Beverage and Snack Machine Controls</t>
  </si>
  <si>
    <t>Q-Sync Motors for Walk-in and Reach-in Coolers/Freezers</t>
  </si>
  <si>
    <t xml:space="preserve">• Lighting measure "4.5.4 LED Bubs and Fixtures" describes a midlife adjustment for existing T12 fixtures that is applied after the remaining useful life of the T12, calculated as 1/3 of the 40,000 hour ballast life/annual hours. This is illustrated by drop-offs in savings beginning in 2023.
• Lighting measure "4.5.4. LED Bulbs and Fixtures" has a 50,000 hours effective useful life (EUL) for all LEDs except for omnidirectional, decorative and directional lamps. Omnidirectional lamps have a 20,000 hours EUL, decorative lamps have a 17,000 hours EUL, and directional lamps have a 25,000 hours EUL. Depending on annual operating hours, some lamps end-of-life may occur mid-year, illustrated by incremental drop-offs in annual persistent savings beginning in 2024.
• Omnidirectional, Decorative, and Directional lamps a part of measure "4.5.4. LED Bulbs and Fixtures" have a baseline shift in 2025. The adjustment factors are 38% for omnidirectional, 61% for decorative, and 60% for directional lamps. This is an update from the adjustment factors stipulated in the V8.0 errata. </t>
  </si>
  <si>
    <t>Evaluation Offering Category</t>
  </si>
  <si>
    <t>MHVAC</t>
  </si>
  <si>
    <t>STRR</t>
  </si>
  <si>
    <t>• Early replacement measures for T12 linear lamps calculate the year at which a baseline shift occurs by taking 1/3 of an assumed 40,000 hour ballast life and dividing by the annual hours of operation (HOU) for the incented fixture, as deemed in the IL-TRM V9.0. The earliest baseline shift occurs at 2.2 years from 2021 (in 2023) based on 6,138 annual HOU. In 2021, this affects measures falling under the IL-TRM V9.0 section "4.5.4. LED Bulbs and Fixture."
• Omnidirectional, Decorative, and Directional lamps a part of measure "4.5.4. LED Bulbs and Fixtures" have a baseline shift in 2025. The adjustment factors are 38% for omnidirectional, 61% for decorative, and 60% for directional lamps.
• Lighting measure "4.5.4. LED Bulbs and Fixtures" has a 50,000 hours effective useful life (EUL). Depending on annual operating hours, some lamps end-of-life may occur mid-year, illustrated by incremental drop-offs in annual persistence savings after 2024; the shortest lifetime possible is 5.7 years (8,766 HOU/50,000 EUL hours).
• Package Terminal Air Conditioner (PTAC) and Package Terminal Heat Pump (PTHP) measures have an early replacement option with an remaining useful life of 3 years for the existing equipment. The baseline shift occurs in 2024.
• The EUL for High Efficiency Furnace measures is 16.5 years.
• Steam trap measures, while targeting gas savings, appear in the CPAS table due to electric energy savings associated with secondary water and wastewater treatment.</t>
  </si>
  <si>
    <t>UOSL (HPS Baseline)</t>
  </si>
  <si>
    <t>UOSL (MV Baseline)</t>
  </si>
  <si>
    <t>• UOSL MV baseline replacements (dusk to dawn operation) have a baseline adjustment made in 2024 to the equivalent HPS baseline
• UOSL MV baseline replacements (24/7 operation) have a baseline adjustment made halfway through 2022 to the equivalent HPS baseline</t>
  </si>
  <si>
    <t>Large Facilities Retro-Commissioning</t>
  </si>
  <si>
    <t>Integrate HVAC equipment into EMS</t>
  </si>
  <si>
    <t>Integrate circulating pumps into EMS</t>
  </si>
  <si>
    <t>Standard - II</t>
  </si>
  <si>
    <t>Standard - OS</t>
  </si>
  <si>
    <t>Standard - II Carryover</t>
  </si>
  <si>
    <t>Custom (gas conversion)</t>
  </si>
  <si>
    <t>Direct Distribution Carryover</t>
  </si>
  <si>
    <t>Income Qualified Carryover</t>
  </si>
  <si>
    <t>EUL</t>
  </si>
  <si>
    <t>Tier 1 APS</t>
  </si>
  <si>
    <t>Shower Timer</t>
  </si>
  <si>
    <t>• Income qualified screw base lighting has a mid-life adjustment in 2028</t>
  </si>
  <si>
    <t>9W LED (IQ)</t>
  </si>
  <si>
    <t>• IQ omnidirectional screw base LEDs have a mid-life adjustment factor of 79% applied beginning in 2028
• Market rate omnidirectional screw base LEDs have a mid-life adjustment factor of 38% applied beginning in 2025</t>
  </si>
  <si>
    <t>ENERGY STAR® Desk Lamp</t>
  </si>
  <si>
    <t>4.5W Globe</t>
  </si>
  <si>
    <t>8W Reflector</t>
  </si>
  <si>
    <t>LED Nightlights</t>
  </si>
  <si>
    <t>• IQ omnidirectional screw base LEDs have a mid-life adjustment factor of 79% applied beginning in 2028
• IQ decorative screw base LEDs have a mid-life adjustment factor of 62% applied beginning in 2028
• IQ directional screw base LEDs have a mid-life adjustment factor of 70% applied beginning in 2028</t>
  </si>
  <si>
    <t>MOSL (HPS Baseline)</t>
  </si>
  <si>
    <t>UOSL (HPS Baseline, AIC ROB)</t>
  </si>
  <si>
    <t>Crawlspace Insulation</t>
  </si>
  <si>
    <t>SSP Advanced Thermostat</t>
  </si>
  <si>
    <t>SSP LEDs (Dusk to Dawn)</t>
  </si>
  <si>
    <t>• Baseline shift for envelope measures (air sealing, attic insulation, crawl space insulation, rim joist insulation, wall insulation) and duct sealing after year 10 for gas furnaces and after year 13 for gas boilers.
• There is a mid-life adjustment in 2025 for omnidirectional exterior LED savings.</t>
  </si>
  <si>
    <t>2021 Therms</t>
  </si>
  <si>
    <t>Expiring 2021 Therms</t>
  </si>
  <si>
    <t>Expired 2021 Therms</t>
  </si>
  <si>
    <t>2020 School Kits Standard LED</t>
  </si>
  <si>
    <t>2019 School Kits Standard LED</t>
  </si>
  <si>
    <t>2020 AR Kits Standard LED</t>
  </si>
  <si>
    <t>2019 AR Kits Standard LED</t>
  </si>
  <si>
    <t>2020 Food Pantry Distribution 9W Standard LED</t>
  </si>
  <si>
    <t>2020 Community Kits - ENERGY STAR Desk Lamp (Customer Assistance Kit)</t>
  </si>
  <si>
    <t>2020 Instant Incentives - Linear LED</t>
  </si>
  <si>
    <t>2020 Instant Incentives - Specialty LED</t>
  </si>
  <si>
    <t>Community Kits Carryover</t>
  </si>
  <si>
    <t>2021 CPAS from Non-IQ</t>
  </si>
  <si>
    <t>Refrigerators</t>
  </si>
  <si>
    <t>Freezers</t>
  </si>
  <si>
    <t>CAC Midstream</t>
  </si>
  <si>
    <t>ASHP Midstream</t>
  </si>
  <si>
    <t>Heat Pump Water Heater Midstream</t>
  </si>
  <si>
    <t>Advanced Thermostat Midstream</t>
  </si>
  <si>
    <t>• Mid-adjustment baseline shift occurs after 6 years for CAC ER.
• There are two mid-adjustment baseline shifts for Heat Pump Water Heaters. Once after year 10 for all homes with equipment other than a gas boiler and again after year 13 for those with gas boilers.</t>
  </si>
  <si>
    <t>2021 Multifamily Initiatives</t>
  </si>
  <si>
    <t>• Baseline shift for envelope measures (air sealing, attic insulation) after year 10 for gas furnaces and after year 13 for gas boilers.
• LED shifts in 2025 and 2028
• Pro-rated savings for 0.9 years after year 6 for Exterior Specialty LEDs
• Mid-Life baseline shift after year 6 for ductless heat pump
• Mid-Life baseline shift after year 4 for Room ACs</t>
  </si>
  <si>
    <t>Note that these goals were approved as filed by the ICC in Docket 21-0185 but that future expected compliance filings due to the passage of CEJA may lead to changes.</t>
  </si>
  <si>
    <t>2) Convert eligible Custom savings.</t>
  </si>
  <si>
    <t>Custom Initiative Gas Savings Converted (MWh equivalent)</t>
  </si>
  <si>
    <t>Custom Initiative Gas Savings Converted (Therms)</t>
  </si>
  <si>
    <t>Custom Incentives</t>
  </si>
  <si>
    <t>Custom Gas Conversion</t>
  </si>
  <si>
    <t>Window Air Conditioners - Non-IQ</t>
  </si>
  <si>
    <t>Window Air Conditioners - IQ</t>
  </si>
  <si>
    <t>2021 Retail Products Initiative Gas Conversion</t>
  </si>
  <si>
    <t>2021 NPSO from Non-IQ</t>
  </si>
  <si>
    <t>Advanced Power Strip - Tier 1</t>
  </si>
  <si>
    <t>ASHP (ER) - Replaces ASHP</t>
  </si>
  <si>
    <t>ASHP (ER) - Replaces Elec. Resist.</t>
  </si>
  <si>
    <t>ASHP (TOS)</t>
  </si>
  <si>
    <t>BPM Motor</t>
  </si>
  <si>
    <t>Central Air Conditioner (ER)</t>
  </si>
  <si>
    <t>Central Air Conditioner (TOS)</t>
  </si>
  <si>
    <t>Exterior Reflector LED</t>
  </si>
  <si>
    <t>Exterior Specialty LED</t>
  </si>
  <si>
    <t>Exterior Standard LED</t>
  </si>
  <si>
    <t>Faucet Aerator</t>
  </si>
  <si>
    <t>Floor Insulation</t>
  </si>
  <si>
    <t>Heat Pump Water Heater</t>
  </si>
  <si>
    <t>Reflector LED</t>
  </si>
  <si>
    <t>Room Air Conditioner (ER)</t>
  </si>
  <si>
    <t>Standard LED</t>
  </si>
  <si>
    <t>BN Community Kit - LED - 9 W A-Lamp</t>
  </si>
  <si>
    <t>BN Community Kit - Caulk</t>
  </si>
  <si>
    <t>BN Community Kit - Door Sweep</t>
  </si>
  <si>
    <t>BN Community Kit - LED - 8W BR30</t>
  </si>
  <si>
    <t>BN Community Kit - APS Tier 1</t>
  </si>
  <si>
    <t>BN Community Kit - LED - 5 W Globe</t>
  </si>
  <si>
    <t>BN Community Kit - V-Seal Tape</t>
  </si>
  <si>
    <t>BN Community Kit - Foam Tape</t>
  </si>
  <si>
    <t>BN Community Kit - Shower Timer</t>
  </si>
  <si>
    <t>BN Community Kit - Shower Valve</t>
  </si>
  <si>
    <t>BN Community Kit - Outlet Gaskets</t>
  </si>
  <si>
    <t>BN Community Kit - Switch Gaskets</t>
  </si>
  <si>
    <t>BN Community Kit - DHW Pipe Insulation 3/4"</t>
  </si>
  <si>
    <t>BN Community Kit - DHW Pipe Insulation 1/2"</t>
  </si>
  <si>
    <t>Verified SAVE Kit - Standard LED</t>
  </si>
  <si>
    <t>Verified SAVE Kit - Advanced Power Strip - Tier 1</t>
  </si>
  <si>
    <t>Verified SAVE Kit - Specialty LED</t>
  </si>
  <si>
    <t>Verified SAVE Kit - Reflector LED</t>
  </si>
  <si>
    <t>Verified SAVE Kit - Faucet Aerator</t>
  </si>
  <si>
    <t>Verified SAVE Kit - Showerhead</t>
  </si>
  <si>
    <t>Verified SAVE Kit - Door Sweep</t>
  </si>
  <si>
    <t>Verified SAVE Kit - Restrictor Shower Valve</t>
  </si>
  <si>
    <t>Verified SAVE Kit - Pipe Insulation</t>
  </si>
  <si>
    <t>Unverified SAVE Kit - APS Tier 1</t>
  </si>
  <si>
    <t>Unverified SAVE Kit - 9W LED</t>
  </si>
  <si>
    <t>Unverified SAVE Kit - 6W LED</t>
  </si>
  <si>
    <t>Unverified SAVE Kit - 8W LED</t>
  </si>
  <si>
    <t>Unverified SAVE Kit - Door Sweep</t>
  </si>
  <si>
    <t>Unverified SAVE Kit - 3/4" Pipe Insulation</t>
  </si>
  <si>
    <t>Unverified SAVE Kit - Outlet Gasket</t>
  </si>
  <si>
    <t>Unverified SAVE Kit - Shower TSV</t>
  </si>
  <si>
    <t>Unverified SAVE Kit - 1/2" Pipe Insulation</t>
  </si>
  <si>
    <t>Unverified SAVE Kit (No APS) - 9W LED</t>
  </si>
  <si>
    <t>Unverified SAVE Kit (No APS) - 6W LED</t>
  </si>
  <si>
    <t>Unverified SAVE Kit (No APS) - 8W LED</t>
  </si>
  <si>
    <t>Unverified SAVE Kit (No APS) - Door Sweep</t>
  </si>
  <si>
    <t>Unverified SAVE Kit (No APS) - 3/4" Pipe Insulation</t>
  </si>
  <si>
    <t>Unverified SAVE Kit (No APS) - Outlet Gasket</t>
  </si>
  <si>
    <t>Unverified SAVE Kit (No APS) - Shower TSV</t>
  </si>
  <si>
    <t>Unverified SAVE Kit (No APS) - 1/2" Pipe Insulation</t>
  </si>
  <si>
    <t>• Baseline shift for envelope measures (air sealing, attic insulation, crawl space insulation, rim joist insulation, wall insulation) and duct sealing after year 10 for gas furnaces and after year 13 for gas boilers.
• LED shift in 2028 
• Mid-Life baseline shift after year 6 for ASHPs and CACs
• Mid-Life baseline shift after year 4 for Room ACs
• Pro-rated savings for 0.9 years after year 6 for Exterior Specialty LEDs</t>
  </si>
  <si>
    <t>Full Community Kit - 9W LED</t>
  </si>
  <si>
    <t>Full Community Kit - APS Tier 1</t>
  </si>
  <si>
    <t>• Baseline shift occurs for envelope measures (air sealing, attic insulation, crawl space insulation, rim joist insulation, wall insulation, and floor insulation) after year 10 for gas furnaces and after year 13 for gas boilers.
• Mid-life adjustment for LEDs in 2028 (different for Standard and Specialty).</t>
  </si>
  <si>
    <t>2021 Income Qualified Initiative</t>
  </si>
  <si>
    <t>3) Convert eligible Retail Products savings.</t>
  </si>
  <si>
    <t>The evaluation team followed the below steps until exhaustion of eligible savings for conversion.</t>
  </si>
  <si>
    <t>2021 Income Qualified Initiative Gas Conversion</t>
  </si>
  <si>
    <t>For measure-level detail, see detail tabs by channel</t>
  </si>
  <si>
    <t>Refrigerator Recycling</t>
  </si>
  <si>
    <t>Freezer Recycling</t>
  </si>
  <si>
    <t>Room Air Conditioner Recycling</t>
  </si>
  <si>
    <t>LED Lighting</t>
  </si>
  <si>
    <t>Advanced Power Strips</t>
  </si>
  <si>
    <t>Air Purifiers</t>
  </si>
  <si>
    <t>Air Conditioners</t>
  </si>
  <si>
    <t>Dehumidifiers</t>
  </si>
  <si>
    <t>Dishwashers</t>
  </si>
  <si>
    <t>Clothes Washers</t>
  </si>
  <si>
    <t>Electric Clothes Dryers</t>
  </si>
  <si>
    <t>Pool Pumps</t>
  </si>
  <si>
    <t>Heat Pump Water Heaters</t>
  </si>
  <si>
    <t>• Mid-life adjustment for LED lighting in 2025</t>
  </si>
  <si>
    <t>• Mid-life adjustments for LED lighting in 2025 and 2028</t>
  </si>
  <si>
    <t>Carryover</t>
  </si>
  <si>
    <t xml:space="preserve">CPAS for 2021 portfolio carryover savings </t>
  </si>
  <si>
    <t>IQ</t>
  </si>
  <si>
    <t>IQ (Conv.)</t>
  </si>
  <si>
    <t>CPAS for the 2021 Midstream HVAC Initiative</t>
  </si>
  <si>
    <t>ECT</t>
  </si>
  <si>
    <t>CPAS for the 2021 Efficient Choice Tool Pilot</t>
  </si>
  <si>
    <t>CPAS for the 2021 Standard Initiative - Core</t>
  </si>
  <si>
    <t>SBDI</t>
  </si>
  <si>
    <t>II &amp; OS</t>
  </si>
  <si>
    <t>CPAS for the 2021 Standard Initiative - SBDI channel</t>
  </si>
  <si>
    <t>CPAS for the 2021 Standard Initiative - Instant Incentives &amp; Online Store channels</t>
  </si>
  <si>
    <t>LED Bulbs &amp; Fixtures</t>
  </si>
  <si>
    <t>New Construction Lighting</t>
  </si>
  <si>
    <t>Custom (Conv.)</t>
  </si>
  <si>
    <t>CPAS resulting from 2021 Custom Initiative gas conversion</t>
  </si>
  <si>
    <t>CPAS for the 2021 Income Qualified Initiative - Single Family channel presented by measure</t>
  </si>
  <si>
    <t>CPAS for the 2021 Income Qualified Initiative - CAA channel presented by measure</t>
  </si>
  <si>
    <t>CPAS for the 2021 Income Qualified Initiative - Smart Savers channel presented by measure</t>
  </si>
  <si>
    <t>IQ - SF</t>
  </si>
  <si>
    <t>IQ - CAA</t>
  </si>
  <si>
    <t>IQ - SS</t>
  </si>
  <si>
    <t>IQ CO</t>
  </si>
  <si>
    <t>CPAS for carryover savings from the Income Qualified Initiative realized in 2021</t>
  </si>
  <si>
    <t xml:space="preserve">• Baseline shift for envelope measures (air sealing, attic insulation) after year 10 for gas furnaces and after year 13 for gas boilers.
• LED shifts in 2025 and 2028
• Pro-rated savings for 0.9 years after year 6 for Exterior Specialty LEDs
• Mid-Life baseline shift after year 6 for ductless heat pump
</t>
  </si>
  <si>
    <t>Restrictor Shower Valve</t>
  </si>
  <si>
    <t>Wall Plate Gasket</t>
  </si>
  <si>
    <t>Room AC ER</t>
  </si>
  <si>
    <t>Standard LED (In-Unit)</t>
  </si>
  <si>
    <t>Standard LED (Common Area)</t>
  </si>
  <si>
    <t>Specialty LED (In-Unit)</t>
  </si>
  <si>
    <t>Specialty LED (Common Area)</t>
  </si>
  <si>
    <t>Reflector LED (In-Unit)</t>
  </si>
  <si>
    <t>Ductless Heat Pump</t>
  </si>
  <si>
    <t>2021 Income Qualified Initiative - Multifamily Channel</t>
  </si>
  <si>
    <t>• LED shifts in 2025 and 2028 
• Mid-Life baseline shift after year 4 for Room Acs
• Mid-Life baseline shift after year 6 for ductless heat pump</t>
  </si>
  <si>
    <t>APS - Tier 1</t>
  </si>
  <si>
    <t>2021 Public Housing Initiative</t>
  </si>
  <si>
    <t>• LED shift in 2025
• Mid-Life baseline shift after year 6 for ductless heat pump</t>
  </si>
  <si>
    <t>2021 Multifamily Initiative</t>
  </si>
  <si>
    <t>IQ - MF</t>
  </si>
  <si>
    <t>CPAS for the 2021 Income Qualified Initiative - Multifamily channel presented by measure</t>
  </si>
  <si>
    <t>PH</t>
  </si>
  <si>
    <t>MF MR</t>
  </si>
  <si>
    <t>CPAS for the 2021 Multifamily (market rate) Initiative presented by measure</t>
  </si>
  <si>
    <t>CPAS for the 2021 Public Housing Initiative presented by measure</t>
  </si>
  <si>
    <t>CK</t>
  </si>
  <si>
    <t>SK</t>
  </si>
  <si>
    <t>ARK</t>
  </si>
  <si>
    <t>CPAS for the 2021 Direct Distribution of Efficient Products Initiative - School Kits channel presented by measure</t>
  </si>
  <si>
    <t>CPAS for the 2021 Direct Distribution of Efficient Products Initiative - Community Kits channel presented by measure</t>
  </si>
  <si>
    <t>CPAS for the 2021 Direct Distribution of Efficient Products Initiative - Appliance Recycling Kits channel presented by measure</t>
  </si>
  <si>
    <t>CPAS for the 2021 Retro-Commissioning Initiative - Virtual Commissioning channel</t>
  </si>
  <si>
    <t>Retail Products Gas Savings Converted (Therms)</t>
  </si>
  <si>
    <t>Retail Products Gas Savings Converted (MWh equivalent)</t>
  </si>
  <si>
    <t>E.g. HER, BOC, some gas conversions. "Verified gross" savings for the purposes of WAML calculations are set equal to verified net.</t>
  </si>
  <si>
    <t>• Due to the exact details of the conversion, estimating exact verified gross MWh converted is not possible in a straightforward manner, so they are backed out using an assumed IQ/non-IQ split.</t>
  </si>
  <si>
    <r>
      <t>Virtual Commissioning</t>
    </r>
    <r>
      <rPr>
        <sz val="10"/>
        <color rgb="FF000000"/>
        <rFont val="Calibri"/>
        <family val="2"/>
      </rPr>
      <t>™</t>
    </r>
  </si>
  <si>
    <t>• 7.3 year measure life per ComEd research</t>
  </si>
  <si>
    <t>Thermostatic Valve</t>
  </si>
  <si>
    <r>
      <t xml:space="preserve">Income Qualified </t>
    </r>
    <r>
      <rPr>
        <sz val="10"/>
        <color theme="1"/>
        <rFont val="Franklin Gothic Book"/>
        <family val="2"/>
      </rPr>
      <t>–</t>
    </r>
    <r>
      <rPr>
        <sz val="10"/>
        <color theme="1"/>
        <rFont val="Franklin Gothic Book"/>
        <family val="2"/>
        <scheme val="minor"/>
      </rPr>
      <t xml:space="preserve"> Single Family</t>
    </r>
  </si>
  <si>
    <t>Income Qualified – CAA</t>
  </si>
  <si>
    <t>CPAS – Verified Net MWh</t>
  </si>
  <si>
    <t>Home Efficiency – Market Rate</t>
  </si>
  <si>
    <t>Income Qualified – Multifamily</t>
  </si>
  <si>
    <t>2020 Standard LED – Residential IQ</t>
  </si>
  <si>
    <t>2020 Standard LED – Commercial</t>
  </si>
  <si>
    <t>2020 Reflector LED – Residential IQ</t>
  </si>
  <si>
    <t>2020 Reflector LED – Commercial</t>
  </si>
  <si>
    <t>2020 Decorative LED – Residential IQ</t>
  </si>
  <si>
    <t>2020 Decorative LED – Commercial</t>
  </si>
  <si>
    <t>2020 LED Fixture – Commercial</t>
  </si>
  <si>
    <t>2019 Standard LED – Residential IQ</t>
  </si>
  <si>
    <t>2019 Standard LED – Commercial</t>
  </si>
  <si>
    <t>2019 Reflector LED – Residential IQ</t>
  </si>
  <si>
    <t>2019 Reflector LED – Commercial</t>
  </si>
  <si>
    <t>2019 Decorative LED – Residential IQ</t>
  </si>
  <si>
    <t>2019 Decorative LED – Commercial</t>
  </si>
  <si>
    <t>2020 Standard LED – Residential Non-IQ</t>
  </si>
  <si>
    <t>2020 Reflector LED – Residential Non-IQ</t>
  </si>
  <si>
    <t>2020 Decorative LED – Residential Non-IQ</t>
  </si>
  <si>
    <t>2019 Standard LED – Residential Non-IQ</t>
  </si>
  <si>
    <t>2019 Reflector LED – Residential Non-IQ</t>
  </si>
  <si>
    <t>2019 Decorative LED – Residential Non-IQ</t>
  </si>
  <si>
    <t>Standard LED (2020 Unverified SAVE Kit)</t>
  </si>
  <si>
    <t>Decorative LED (2020 Unverified SAVE Kit)</t>
  </si>
  <si>
    <t>Reflector LED (2020 Unverified SAVE Kit)</t>
  </si>
  <si>
    <t>Standard LED (2020 Left SAVE Kit)</t>
  </si>
  <si>
    <t>Decorative LED (2020 Left SAVE Kit)</t>
  </si>
  <si>
    <t>Reflector LED (2020 Left SAVE Kit)</t>
  </si>
  <si>
    <t>Standard LED (2020 BN Community Kit)</t>
  </si>
  <si>
    <t>Decorative LED (2020 BN Community Kit)</t>
  </si>
  <si>
    <t>2020 Community Kits - Standard LED (Customer Assistance Kit)</t>
  </si>
  <si>
    <t>2020 Community Kits - Standard LED (Electric Community Kit #1)</t>
  </si>
  <si>
    <t>2020 Community Kits - Standard LED (Electric Community Kit #2)</t>
  </si>
  <si>
    <t>2020 Community Kits - Decorative LED (Electric Community Kit #2)</t>
  </si>
  <si>
    <t>2020 Community Kits - Directional LED (Electric Community Kit #2)</t>
  </si>
  <si>
    <t>AIC Portfolio-Level CPAS Summary</t>
  </si>
  <si>
    <t>2021 Retail Products Initiative</t>
  </si>
  <si>
    <t>2021 Midstream HVAC Initiative</t>
  </si>
  <si>
    <t>2021 Home Efficiency - Market Rate Initiative</t>
  </si>
  <si>
    <t>2021 Appliance Recycling Initiative</t>
  </si>
  <si>
    <t>2021 Direct Distribution Initiative</t>
  </si>
  <si>
    <t xml:space="preserve">2021 Efficient Choice Tool Pilot </t>
  </si>
  <si>
    <t>2021 Standard Initiative - Core</t>
  </si>
  <si>
    <t>2021 Standard Initiative - Small Business Direct Install Channel</t>
  </si>
  <si>
    <t>2021 Standard Initiative - Instant Incentives Channel</t>
  </si>
  <si>
    <t>2021 Standard Initiative - Online Store Channel</t>
  </si>
  <si>
    <t>2021 Custom Initiative</t>
  </si>
  <si>
    <t>2021 Retro-Commissioning Initiative - Virtual Commissioning™ Channel</t>
  </si>
  <si>
    <t>2021 Retro-Commissioning Initiative</t>
  </si>
  <si>
    <t>2021 Streetlighting Initiative</t>
  </si>
  <si>
    <t>2021 Building Operator Certification Training</t>
  </si>
  <si>
    <t>2021 Voltage Optimization Program</t>
  </si>
  <si>
    <t>2021 Portfolio-Level Carryover</t>
  </si>
  <si>
    <t>2021 Income Qualified Initiative - Single Family Channel</t>
  </si>
  <si>
    <t>2021 Income Qualified Initiative - CAA Channel</t>
  </si>
  <si>
    <t>2021 Income Qualified Initiative - Smart Savers Channel</t>
  </si>
  <si>
    <t>2021 Direct Distribution Initiative - School Kits Channel</t>
  </si>
  <si>
    <t>2021 Direct Distribution Initiative - Appliance Recycling Kits Channel</t>
  </si>
  <si>
    <t>2021 Direct Distribution Initiative - Community Kits Channel</t>
  </si>
  <si>
    <t>2021 Retail Products Initiative Carryover</t>
  </si>
  <si>
    <t>2021 Income Qualified Initiative Carryover</t>
  </si>
  <si>
    <t>2021 Direct Distribution Initiative Carryover</t>
  </si>
  <si>
    <t>2021 Standard Initiative Carryover</t>
  </si>
  <si>
    <r>
      <t xml:space="preserve">Carryover savings are presented in CPAS in the year which the product is </t>
    </r>
    <r>
      <rPr>
        <u/>
        <sz val="10"/>
        <color rgb="FF000000"/>
        <rFont val="Franklin Gothic Book"/>
        <family val="2"/>
        <scheme val="minor"/>
      </rPr>
      <t>installed</t>
    </r>
    <r>
      <rPr>
        <sz val="10"/>
        <color rgb="FF000000"/>
        <rFont val="Franklin Gothic Book"/>
        <family val="2"/>
        <scheme val="minor"/>
      </rPr>
      <t>. Products purchased in 2021 but installed in future years are therefore excluded from 2020 CPAS.</t>
    </r>
  </si>
  <si>
    <t>BN Community Kit - Showerhead, 1.5 gpm</t>
  </si>
  <si>
    <t>BN Community Kit - Kitchen Aerator, 1.5 gpm</t>
  </si>
  <si>
    <t>BN Community Kit - Bath Aerator, 1.0 gpm</t>
  </si>
  <si>
    <t>Verified SAVE Kit - Outlet Gasket</t>
  </si>
  <si>
    <t>Unverified SAVE Kit - Showerhead, 1.5 gpm</t>
  </si>
  <si>
    <t>Unverified SAVE Kit - Kitchen Aerator, 1.5 gpm</t>
  </si>
  <si>
    <t>Unverified SAVE Kit - Bath Aerator, 1.0 gpm</t>
  </si>
  <si>
    <t>Unverified SAVE Kit (No APS) - Showerhead, 1.5 gpm</t>
  </si>
  <si>
    <t>Unverified SAVE Kit (No APS) - Kitchen Aerator, 1.5 gpm</t>
  </si>
  <si>
    <t>Unverified SAVE Kit (No APS) - Bath Aerator, 1.0 gpm</t>
  </si>
  <si>
    <t>Standard LED - Residential IQ</t>
  </si>
  <si>
    <t>Standard LED - Commercial</t>
  </si>
  <si>
    <t>Reflector LED - Residential Non-IQ</t>
  </si>
  <si>
    <t>Reflector LED - Residential IQ</t>
  </si>
  <si>
    <t>Reflector LED - Commercial</t>
  </si>
  <si>
    <t>Specialty LED - Residential Non-IQ</t>
  </si>
  <si>
    <t>Specialty LED - Residential IQ</t>
  </si>
  <si>
    <t>Specialty LED - Commercial</t>
  </si>
  <si>
    <t>LED Fixture - Residential Non-IQ</t>
  </si>
  <si>
    <t>LED Fixture - Residential IQ</t>
  </si>
  <si>
    <t>LED Fixture - Commercial</t>
  </si>
  <si>
    <t>Nightlight - Residential Non-IQ</t>
  </si>
  <si>
    <t>Nightlight - Residential IQ</t>
  </si>
  <si>
    <t>Connected LED - Residential Non-IQ</t>
  </si>
  <si>
    <t>Connected LED - Residential IQ</t>
  </si>
  <si>
    <t>Connected LED - Commercial</t>
  </si>
  <si>
    <t>Advanced Power Strip - Non-IQ</t>
  </si>
  <si>
    <t>Smart Thermostat - Non-IQ</t>
  </si>
  <si>
    <t>Dehumidifier - Non-IQ</t>
  </si>
  <si>
    <t>Air Purifier - Non-IQ</t>
  </si>
  <si>
    <t>Clothes Washer - Non-IQ</t>
  </si>
  <si>
    <t>Refrigerator - Non-IQ</t>
  </si>
  <si>
    <t>Electric Clothes Dryer - Non-IQ</t>
  </si>
  <si>
    <t>Bath Vent Fans - Non-IQ</t>
  </si>
  <si>
    <t>Water Dispenser - Non-IQ</t>
  </si>
  <si>
    <t>Freezer - Non-IQ</t>
  </si>
  <si>
    <t>Pool Pump - Non-IQ</t>
  </si>
  <si>
    <t>Heat Pump Water Heater - Non-IQ</t>
  </si>
  <si>
    <t>Advanced Power Strip - IQ</t>
  </si>
  <si>
    <t>Smart Thermostat - IQ</t>
  </si>
  <si>
    <t>Dehumidifier - IQ</t>
  </si>
  <si>
    <t>Air Purifier - IQ</t>
  </si>
  <si>
    <t>Clothes Washer - IQ</t>
  </si>
  <si>
    <t>Refrigerator - IQ</t>
  </si>
  <si>
    <t>Electric Clothes Dryer - IQ</t>
  </si>
  <si>
    <t>Bath Vent Fans - IQ</t>
  </si>
  <si>
    <t>Water Dispenser - IQ</t>
  </si>
  <si>
    <t>Freezer - IQ</t>
  </si>
  <si>
    <t>Pool Pump - IQ</t>
  </si>
  <si>
    <t>Heat Pump Water Heater - IQ</t>
  </si>
  <si>
    <t>Full Community Kit - Showerhead, 1.5 gpm</t>
  </si>
  <si>
    <t>Full Community Kit - Kitchen Aerator, 1.5 gpm</t>
  </si>
  <si>
    <t>Full Community Kit - Bath Aerator, 1.0 gpm</t>
  </si>
  <si>
    <t>Ductless MiniSplit HP Midstream</t>
  </si>
  <si>
    <t>ECMs for Walk-in and Reach-in Coolers / Freezers</t>
  </si>
  <si>
    <t>Evaporator Fan Control for ECMs</t>
  </si>
  <si>
    <t>Adv. Thermostat</t>
  </si>
  <si>
    <t>Adv. Power Strip</t>
  </si>
  <si>
    <t>CAC Downstream</t>
  </si>
  <si>
    <t>ASHP Downstream</t>
  </si>
  <si>
    <t>Advanced Thermostat Downstream</t>
  </si>
  <si>
    <t>Ductless MiniSplit HP Downstream</t>
  </si>
  <si>
    <t>CAC ER Downstream</t>
  </si>
  <si>
    <t>2021 Portfolio WAML without 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</si>
</sst>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0.000"/>
    <numFmt numFmtId="169" formatCode="#,##0.000_);\(#,##0.000\)"/>
    <numFmt numFmtId="170" formatCode="#,##0.000"/>
    <numFmt numFmtId="171" formatCode="_(* #,##0.000_);_(* \(#,##0.000\);_(* &quot;-&quot;??_);_(@_)"/>
    <numFmt numFmtId="172" formatCode="#,##0.0"/>
    <numFmt numFmtId="173" formatCode="0.0000"/>
    <numFmt numFmtId="174" formatCode="0.000%"/>
  </numFmts>
  <fonts count="66" x14ac:knownFonts="1">
    <font>
      <sz val="11"/>
      <color theme="1"/>
      <name val="Franklin Gothic Book"/>
      <family val="2"/>
      <scheme val="minor"/>
    </font>
    <font>
      <sz val="11"/>
      <color theme="1"/>
      <name val="Franklin Gothic Book"/>
      <family val="2"/>
      <scheme val="minor"/>
    </font>
    <font>
      <sz val="10"/>
      <color theme="0"/>
      <name val="Franklin Gothic Medium"/>
      <family val="2"/>
    </font>
    <font>
      <sz val="10"/>
      <name val="Arial"/>
      <family val="2"/>
    </font>
    <font>
      <u/>
      <sz val="11"/>
      <color theme="10"/>
      <name val="Franklin Gothic Book"/>
      <family val="2"/>
    </font>
    <font>
      <sz val="10"/>
      <color theme="1"/>
      <name val="Arial"/>
      <family val="2"/>
    </font>
    <font>
      <sz val="11"/>
      <color theme="1"/>
      <name val="Arial"/>
      <family val="2"/>
    </font>
    <font>
      <sz val="10"/>
      <color theme="1"/>
      <name val="Franklin Gothic Book"/>
      <family val="2"/>
    </font>
    <font>
      <b/>
      <sz val="10"/>
      <color theme="1"/>
      <name val="Franklin Gothic Book"/>
      <family val="2"/>
    </font>
    <font>
      <sz val="10"/>
      <color theme="1"/>
      <name val="Franklin Gothic Book"/>
      <family val="2"/>
      <scheme val="minor"/>
    </font>
    <font>
      <sz val="11"/>
      <name val="Calibri"/>
      <family val="2"/>
    </font>
    <font>
      <sz val="10"/>
      <name val="Franklin Gothic Book"/>
      <family val="2"/>
      <scheme val="minor"/>
    </font>
    <font>
      <sz val="11"/>
      <name val="Calibri"/>
      <family val="2"/>
    </font>
    <font>
      <b/>
      <sz val="10"/>
      <color theme="1"/>
      <name val="Franklin Gothic Book"/>
      <family val="2"/>
      <scheme val="minor"/>
    </font>
    <font>
      <sz val="11"/>
      <color theme="1"/>
      <name val="Franklin Gothic Medium"/>
      <family val="2"/>
    </font>
    <font>
      <sz val="10"/>
      <color rgb="FF000000"/>
      <name val="Franklin Gothic Book"/>
      <family val="2"/>
      <scheme val="minor"/>
    </font>
    <font>
      <i/>
      <sz val="10"/>
      <color rgb="FF000000"/>
      <name val="Franklin Gothic Book"/>
      <family val="2"/>
      <scheme val="minor"/>
    </font>
    <font>
      <b/>
      <sz val="10"/>
      <color rgb="FF000000"/>
      <name val="Franklin Gothic Book"/>
      <family val="2"/>
    </font>
    <font>
      <sz val="11"/>
      <color theme="0"/>
      <name val="Franklin Gothic Book"/>
      <family val="2"/>
      <scheme val="minor"/>
    </font>
    <font>
      <b/>
      <sz val="10"/>
      <color rgb="FF000000"/>
      <name val="Franklin Gothic Book"/>
      <family val="2"/>
      <scheme val="minor"/>
    </font>
    <font>
      <sz val="18"/>
      <color theme="3"/>
      <name val="Franklin Gothic Book"/>
      <family val="2"/>
      <scheme val="major"/>
    </font>
    <font>
      <b/>
      <sz val="15"/>
      <color theme="3"/>
      <name val="Franklin Gothic Book"/>
      <family val="2"/>
      <scheme val="minor"/>
    </font>
    <font>
      <b/>
      <sz val="13"/>
      <color theme="3"/>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rgb="FF9C6500"/>
      <name val="Franklin Gothic Book"/>
      <family val="2"/>
      <scheme val="minor"/>
    </font>
    <font>
      <sz val="11"/>
      <color rgb="FF000000"/>
      <name val="Franklin Gothic Book"/>
      <family val="2"/>
      <scheme val="minor"/>
    </font>
    <font>
      <sz val="10"/>
      <color rgb="FF000000"/>
      <name val="Franklin Gothic Book"/>
      <family val="2"/>
    </font>
    <font>
      <u/>
      <sz val="11"/>
      <color theme="10"/>
      <name val="Calibri"/>
      <family val="2"/>
    </font>
    <font>
      <u/>
      <sz val="11"/>
      <color theme="5"/>
      <name val="Franklin Gothic Book"/>
      <family val="2"/>
      <scheme val="minor"/>
    </font>
    <font>
      <u/>
      <sz val="11"/>
      <color theme="10"/>
      <name val="Franklin Gothic Book"/>
      <family val="2"/>
      <scheme val="minor"/>
    </font>
    <font>
      <b/>
      <sz val="12"/>
      <color theme="4"/>
      <name val="Franklin Gothic Book"/>
      <family val="2"/>
      <scheme val="minor"/>
    </font>
    <font>
      <b/>
      <sz val="9"/>
      <color theme="1"/>
      <name val="Franklin Gothic Book"/>
      <family val="2"/>
      <scheme val="minor"/>
    </font>
    <font>
      <sz val="9"/>
      <color theme="1"/>
      <name val="Franklin Gothic Book"/>
      <family val="2"/>
      <scheme val="minor"/>
    </font>
    <font>
      <sz val="11"/>
      <color theme="1"/>
      <name val="Calibri"/>
      <family val="2"/>
    </font>
    <font>
      <u/>
      <sz val="10"/>
      <color rgb="FF000000"/>
      <name val="Franklin Gothic Book"/>
      <family val="2"/>
      <scheme val="minor"/>
    </font>
    <font>
      <sz val="11"/>
      <color rgb="FFFF0000"/>
      <name val="Franklin Gothic Book"/>
      <family val="2"/>
    </font>
    <font>
      <sz val="11"/>
      <name val="Calibri"/>
      <family val="2"/>
    </font>
    <font>
      <sz val="10"/>
      <color rgb="FFFFFFFF"/>
      <name val="Franklin Gothic Medium"/>
      <family val="2"/>
    </font>
    <font>
      <sz val="11"/>
      <name val="Franklin Gothic Medium"/>
      <family val="2"/>
    </font>
    <font>
      <sz val="11"/>
      <name val="Franklin Gothic Book"/>
      <family val="2"/>
      <scheme val="minor"/>
    </font>
    <font>
      <i/>
      <sz val="10"/>
      <name val="Franklin Gothic Book"/>
      <family val="2"/>
    </font>
    <font>
      <sz val="10"/>
      <name val="Franklin Gothic Book"/>
      <family val="2"/>
    </font>
    <font>
      <b/>
      <sz val="10"/>
      <name val="Franklin Gothic Book"/>
      <family val="2"/>
    </font>
    <font>
      <sz val="10"/>
      <name val="MS Sans Serif"/>
    </font>
    <font>
      <sz val="11"/>
      <color theme="0"/>
      <name val="Franklin Gothic Medium"/>
      <family val="2"/>
    </font>
    <font>
      <sz val="11"/>
      <name val="Calibri"/>
      <family val="2"/>
    </font>
    <font>
      <sz val="12"/>
      <color theme="1"/>
      <name val="Franklin Gothic Medium"/>
      <family val="2"/>
    </font>
    <font>
      <sz val="12"/>
      <color theme="1"/>
      <name val="Franklin Gothic Book"/>
      <family val="2"/>
      <scheme val="minor"/>
    </font>
    <font>
      <sz val="12"/>
      <color rgb="FFFF0000"/>
      <name val="Franklin Gothic Book"/>
      <family val="2"/>
    </font>
    <font>
      <u/>
      <sz val="10"/>
      <color rgb="FF0070C0"/>
      <name val="Franklin Gothic Book"/>
      <family val="2"/>
      <scheme val="minor"/>
    </font>
    <font>
      <b/>
      <u/>
      <sz val="10"/>
      <color rgb="FF000000"/>
      <name val="Franklin Gothic Book"/>
      <family val="2"/>
    </font>
    <font>
      <i/>
      <sz val="10"/>
      <color rgb="FFFF0000"/>
      <name val="Franklin Gothic Book"/>
      <family val="2"/>
      <scheme val="minor"/>
    </font>
    <font>
      <b/>
      <i/>
      <sz val="10"/>
      <color rgb="FF000000"/>
      <name val="Franklin Gothic Book"/>
      <family val="2"/>
    </font>
    <font>
      <sz val="11"/>
      <name val="Calibri"/>
      <family val="2"/>
    </font>
    <font>
      <i/>
      <sz val="11"/>
      <color rgb="FFFF0000"/>
      <name val="Franklin Gothic Book"/>
      <family val="2"/>
      <scheme val="minor"/>
    </font>
    <font>
      <sz val="10"/>
      <color rgb="FF000000"/>
      <name val="Calibri"/>
      <family val="2"/>
    </font>
  </fonts>
  <fills count="51">
    <fill>
      <patternFill patternType="none"/>
    </fill>
    <fill>
      <patternFill patternType="gray125"/>
    </fill>
    <fill>
      <patternFill patternType="solid">
        <fgColor rgb="FF053572"/>
        <bgColor indexed="64"/>
      </patternFill>
    </fill>
    <fill>
      <patternFill patternType="solid">
        <fgColor theme="0"/>
        <bgColor indexed="64"/>
      </patternFill>
    </fill>
    <fill>
      <patternFill patternType="solid">
        <fgColor theme="3"/>
        <bgColor indexed="64"/>
      </patternFill>
    </fill>
    <fill>
      <patternFill patternType="solid">
        <fgColor theme="5"/>
        <bgColor indexed="64"/>
      </patternFill>
    </fill>
    <fill>
      <patternFill patternType="lightUp">
        <fgColor theme="6"/>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4D4D4F"/>
        <bgColor rgb="FFE0E0E0"/>
      </patternFill>
    </fill>
    <fill>
      <patternFill patternType="solid">
        <fgColor rgb="FFD9D9D9"/>
        <bgColor indexed="64"/>
      </patternFill>
    </fill>
    <fill>
      <patternFill patternType="solid">
        <fgColor theme="0" tint="-0.14999847407452621"/>
        <bgColor indexed="64"/>
      </patternFill>
    </fill>
    <fill>
      <patternFill patternType="lightUp">
        <fgColor theme="6"/>
        <bgColor theme="0" tint="-0.14999847407452621"/>
      </patternFill>
    </fill>
    <fill>
      <patternFill patternType="lightUp">
        <fgColor theme="6"/>
        <bgColor theme="0"/>
      </patternFill>
    </fill>
    <fill>
      <patternFill patternType="lightUp">
        <fgColor theme="6"/>
        <bgColor rgb="FFD9D9D9"/>
      </patternFill>
    </fill>
    <fill>
      <patternFill patternType="solid">
        <fgColor rgb="FFD2ECB6"/>
        <bgColor indexed="64"/>
      </patternFill>
    </fill>
    <fill>
      <patternFill patternType="solid">
        <fgColor rgb="FFFFFFAF"/>
        <bgColor indexed="64"/>
      </patternFill>
    </fill>
    <fill>
      <patternFill patternType="lightUp">
        <fgColor theme="6"/>
        <bgColor theme="8"/>
      </patternFill>
    </fill>
    <fill>
      <patternFill patternType="solid">
        <fgColor rgb="FF64B3E8"/>
        <bgColor indexed="64"/>
      </patternFill>
    </fill>
  </fills>
  <borders count="36">
    <border>
      <left/>
      <right/>
      <top/>
      <bottom/>
      <diagonal/>
    </border>
    <border>
      <left style="thin">
        <color rgb="FF4D4D4F"/>
      </left>
      <right style="thin">
        <color rgb="FF4D4D4F"/>
      </right>
      <top style="thin">
        <color rgb="FF4D4D4F"/>
      </top>
      <bottom style="thin">
        <color rgb="FF4D4D4F"/>
      </bottom>
      <diagonal/>
    </border>
    <border>
      <left/>
      <right style="thin">
        <color rgb="FF4D4D4F"/>
      </right>
      <top style="thin">
        <color rgb="FF4D4D4F"/>
      </top>
      <bottom/>
      <diagonal/>
    </border>
    <border>
      <left/>
      <right style="thin">
        <color rgb="FF4D4D4F"/>
      </right>
      <top/>
      <bottom style="thin">
        <color rgb="FF4D4D4F"/>
      </bottom>
      <diagonal/>
    </border>
    <border>
      <left style="thin">
        <color rgb="FF4D4D4F"/>
      </left>
      <right style="thin">
        <color rgb="FF4D4D4F"/>
      </right>
      <top style="thin">
        <color rgb="FF4D4D4F"/>
      </top>
      <bottom/>
      <diagonal/>
    </border>
    <border>
      <left style="thin">
        <color rgb="FF4D4D4F"/>
      </left>
      <right style="thin">
        <color rgb="FF4D4D4F"/>
      </right>
      <top/>
      <bottom style="thin">
        <color rgb="FF4D4D4F"/>
      </bottom>
      <diagonal/>
    </border>
    <border>
      <left style="thin">
        <color rgb="FF4D4D4F"/>
      </left>
      <right/>
      <top style="thin">
        <color rgb="FF4D4D4F"/>
      </top>
      <bottom style="thin">
        <color rgb="FF4D4D4F"/>
      </bottom>
      <diagonal/>
    </border>
    <border>
      <left/>
      <right/>
      <top style="thin">
        <color rgb="FF4D4D4F"/>
      </top>
      <bottom style="thin">
        <color rgb="FF4D4D4F"/>
      </bottom>
      <diagonal/>
    </border>
    <border>
      <left style="thin">
        <color rgb="FF4D4D4F"/>
      </left>
      <right style="thin">
        <color rgb="FF4D4D4F"/>
      </right>
      <top/>
      <bottom/>
      <diagonal/>
    </border>
    <border>
      <left/>
      <right style="thin">
        <color rgb="FF4D4D4F"/>
      </right>
      <top/>
      <bottom/>
      <diagonal/>
    </border>
    <border>
      <left/>
      <right style="thin">
        <color rgb="FF4D4D4F"/>
      </right>
      <top style="thin">
        <color rgb="FF4D4D4F"/>
      </top>
      <bottom style="thin">
        <color rgb="FF4D4D4F"/>
      </bottom>
      <diagonal/>
    </border>
    <border>
      <left style="thin">
        <color rgb="FF4D4D4F"/>
      </left>
      <right/>
      <top/>
      <bottom style="thin">
        <color rgb="FF4D4D4F"/>
      </bottom>
      <diagonal/>
    </border>
    <border>
      <left/>
      <right/>
      <top/>
      <bottom style="thin">
        <color rgb="FF4D4D4F"/>
      </bottom>
      <diagonal/>
    </border>
    <border>
      <left style="thin">
        <color rgb="FF4D4D4F"/>
      </left>
      <right/>
      <top style="thin">
        <color rgb="FF4D4D4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dashed">
        <color theme="0" tint="-0.24994659260841701"/>
      </bottom>
      <diagonal/>
    </border>
    <border>
      <left/>
      <right/>
      <top/>
      <bottom style="thin">
        <color theme="0" tint="-0.249977111117893"/>
      </bottom>
      <diagonal/>
    </border>
    <border>
      <left/>
      <right/>
      <top style="medium">
        <color theme="4"/>
      </top>
      <bottom/>
      <diagonal/>
    </border>
    <border>
      <left style="thin">
        <color auto="1"/>
      </left>
      <right/>
      <top style="thin">
        <color auto="1"/>
      </top>
      <bottom style="thin">
        <color auto="1"/>
      </bottom>
      <diagonal/>
    </border>
    <border>
      <left/>
      <right/>
      <top style="thin">
        <color rgb="FF4D4D4F"/>
      </top>
      <bottom/>
      <diagonal/>
    </border>
    <border>
      <left style="thin">
        <color auto="1"/>
      </left>
      <right/>
      <top/>
      <bottom/>
      <diagonal/>
    </border>
    <border>
      <left style="thin">
        <color rgb="FF4D4D4F"/>
      </left>
      <right/>
      <top/>
      <bottom/>
      <diagonal/>
    </border>
    <border>
      <left style="thin">
        <color auto="1"/>
      </left>
      <right style="thin">
        <color auto="1"/>
      </right>
      <top style="thin">
        <color auto="1"/>
      </top>
      <bottom/>
      <diagonal/>
    </border>
    <border>
      <left/>
      <right/>
      <top/>
      <bottom style="thin">
        <color indexed="64"/>
      </bottom>
      <diagonal/>
    </border>
    <border>
      <left style="thin">
        <color rgb="FF4D4D4F"/>
      </left>
      <right/>
      <top/>
      <bottom style="thin">
        <color indexed="64"/>
      </bottom>
      <diagonal/>
    </border>
    <border>
      <left/>
      <right style="thin">
        <color rgb="FF4D4D4F"/>
      </right>
      <top/>
      <bottom style="thin">
        <color indexed="64"/>
      </bottom>
      <diagonal/>
    </border>
    <border>
      <left/>
      <right style="thin">
        <color auto="1"/>
      </right>
      <top style="thin">
        <color auto="1"/>
      </top>
      <bottom style="thin">
        <color auto="1"/>
      </bottom>
      <diagonal/>
    </border>
  </borders>
  <cellStyleXfs count="135">
    <xf numFmtId="0" fontId="0" fillId="0" borderId="0"/>
    <xf numFmtId="43" fontId="1" fillId="0" borderId="0" applyFont="0" applyFill="0" applyBorder="0" applyAlignment="0" applyProtection="0"/>
    <xf numFmtId="0" fontId="3" fillId="0" borderId="0"/>
    <xf numFmtId="0" fontId="4" fillId="0" borderId="0" applyNumberFormat="0" applyFill="0" applyBorder="0" applyAlignment="0" applyProtection="0"/>
    <xf numFmtId="0" fontId="1" fillId="0" borderId="0"/>
    <xf numFmtId="0" fontId="5" fillId="0" borderId="0"/>
    <xf numFmtId="0" fontId="1" fillId="0" borderId="0"/>
    <xf numFmtId="0" fontId="6" fillId="0" borderId="0"/>
    <xf numFmtId="9" fontId="6" fillId="0" borderId="0" applyFont="0" applyFill="0" applyBorder="0" applyAlignment="0" applyProtection="0"/>
    <xf numFmtId="0" fontId="10" fillId="0" borderId="0"/>
    <xf numFmtId="0" fontId="1"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 fillId="0" borderId="0"/>
    <xf numFmtId="43" fontId="1" fillId="0" borderId="0" applyFont="0" applyFill="0" applyBorder="0" applyAlignment="0" applyProtection="0"/>
    <xf numFmtId="0" fontId="12" fillId="0" borderId="0"/>
    <xf numFmtId="0" fontId="1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3" borderId="17" applyNumberFormat="0" applyAlignment="0" applyProtection="0"/>
    <xf numFmtId="0" fontId="27" fillId="14" borderId="18" applyNumberFormat="0" applyAlignment="0" applyProtection="0"/>
    <xf numFmtId="0" fontId="28" fillId="14" borderId="17" applyNumberFormat="0" applyAlignment="0" applyProtection="0"/>
    <xf numFmtId="0" fontId="29" fillId="0" borderId="19" applyNumberFormat="0" applyFill="0" applyAlignment="0" applyProtection="0"/>
    <xf numFmtId="0" fontId="30" fillId="15" borderId="20" applyNumberFormat="0" applyAlignment="0" applyProtection="0"/>
    <xf numFmtId="0" fontId="31" fillId="0" borderId="0" applyNumberFormat="0" applyFill="0" applyBorder="0" applyAlignment="0" applyProtection="0"/>
    <xf numFmtId="0" fontId="1" fillId="16"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4" fillId="12"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40" borderId="0" applyNumberFormat="0" applyBorder="0" applyAlignment="0" applyProtection="0"/>
    <xf numFmtId="0" fontId="1" fillId="0" borderId="0"/>
    <xf numFmtId="0" fontId="3" fillId="0" borderId="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10" fillId="0" borderId="0"/>
    <xf numFmtId="0" fontId="35"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37" fillId="0" borderId="0" applyNumberFormat="0" applyFill="0" applyBorder="0" applyAlignment="0" applyProtection="0"/>
    <xf numFmtId="0" fontId="3" fillId="0" borderId="0"/>
    <xf numFmtId="0" fontId="3" fillId="0" borderId="0"/>
    <xf numFmtId="0" fontId="1" fillId="0" borderId="0"/>
    <xf numFmtId="0" fontId="38" fillId="0" borderId="0" applyNumberForma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0" fillId="0" borderId="0"/>
    <xf numFmtId="0" fontId="10" fillId="0" borderId="0"/>
    <xf numFmtId="0" fontId="1" fillId="0" borderId="0"/>
    <xf numFmtId="0" fontId="10" fillId="0" borderId="0"/>
    <xf numFmtId="43" fontId="10"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1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0" fillId="0" borderId="0"/>
    <xf numFmtId="0" fontId="1" fillId="0" borderId="0"/>
    <xf numFmtId="43" fontId="1" fillId="0" borderId="0" applyFont="0" applyFill="0" applyBorder="0" applyAlignment="0" applyProtection="0"/>
    <xf numFmtId="0" fontId="10" fillId="0" borderId="0"/>
    <xf numFmtId="0" fontId="1" fillId="0" borderId="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0" fontId="6" fillId="0" borderId="0"/>
    <xf numFmtId="0" fontId="3" fillId="0" borderId="0">
      <alignment wrapText="1"/>
    </xf>
    <xf numFmtId="0" fontId="40" fillId="0" borderId="0" applyNumberFormat="0" applyProtection="0">
      <alignment horizontal="left"/>
    </xf>
    <xf numFmtId="0" fontId="41" fillId="0" borderId="14" applyNumberFormat="0" applyProtection="0">
      <alignment wrapText="1"/>
    </xf>
    <xf numFmtId="0" fontId="42" fillId="0" borderId="24" applyNumberFormat="0" applyFont="0" applyProtection="0">
      <alignment wrapText="1"/>
    </xf>
    <xf numFmtId="0" fontId="41" fillId="0" borderId="25" applyNumberFormat="0" applyProtection="0">
      <alignment wrapText="1"/>
    </xf>
    <xf numFmtId="0" fontId="42" fillId="0" borderId="26" applyNumberFormat="0" applyProtection="0">
      <alignment vertical="top" wrapText="1"/>
    </xf>
    <xf numFmtId="44" fontId="3" fillId="0" borderId="0" applyFont="0" applyFill="0" applyBorder="0" applyAlignment="0" applyProtection="0"/>
    <xf numFmtId="0" fontId="37" fillId="0" borderId="0" applyNumberFormat="0" applyFill="0" applyBorder="0" applyAlignment="0" applyProtection="0"/>
    <xf numFmtId="0" fontId="43" fillId="0" borderId="0"/>
    <xf numFmtId="44" fontId="43" fillId="0" borderId="0" applyFont="0" applyFill="0" applyBorder="0" applyAlignment="0" applyProtection="0"/>
    <xf numFmtId="0" fontId="39" fillId="0" borderId="0" applyNumberFormat="0" applyFill="0" applyBorder="0" applyAlignment="0" applyProtection="0"/>
    <xf numFmtId="0" fontId="46" fillId="0" borderId="0"/>
    <xf numFmtId="0" fontId="1" fillId="0" borderId="0"/>
    <xf numFmtId="0" fontId="1" fillId="0" borderId="0"/>
    <xf numFmtId="43" fontId="1" fillId="0" borderId="0" applyFont="0" applyFill="0" applyBorder="0" applyAlignment="0" applyProtection="0"/>
    <xf numFmtId="0" fontId="53" fillId="0" borderId="0"/>
    <xf numFmtId="0" fontId="55" fillId="0" borderId="0"/>
    <xf numFmtId="0" fontId="39" fillId="0" borderId="0" applyNumberFormat="0" applyFill="0" applyBorder="0" applyAlignment="0" applyProtection="0"/>
    <xf numFmtId="0" fontId="63" fillId="0" borderId="0"/>
  </cellStyleXfs>
  <cellXfs count="712">
    <xf numFmtId="0" fontId="0" fillId="0" borderId="0" xfId="0"/>
    <xf numFmtId="0" fontId="2" fillId="2" borderId="4" xfId="0" applyFont="1" applyFill="1" applyBorder="1" applyAlignment="1">
      <alignment horizontal="center" wrapText="1"/>
    </xf>
    <xf numFmtId="0" fontId="9" fillId="0" borderId="1" xfId="0" applyFont="1" applyBorder="1"/>
    <xf numFmtId="0" fontId="10" fillId="3" borderId="0" xfId="9" applyFill="1"/>
    <xf numFmtId="0" fontId="7" fillId="0" borderId="1" xfId="15" applyFont="1" applyBorder="1"/>
    <xf numFmtId="164" fontId="7" fillId="0" borderId="10" xfId="1" applyNumberFormat="1" applyFont="1" applyBorder="1" applyAlignment="1">
      <alignment vertical="center"/>
    </xf>
    <xf numFmtId="0" fontId="11" fillId="3" borderId="1" xfId="10" applyFont="1" applyFill="1" applyBorder="1"/>
    <xf numFmtId="14" fontId="11" fillId="3" borderId="1" xfId="10" applyNumberFormat="1" applyFont="1" applyFill="1" applyBorder="1" applyAlignment="1">
      <alignment horizontal="left"/>
    </xf>
    <xf numFmtId="0" fontId="2" fillId="4" borderId="1" xfId="10" applyFont="1" applyFill="1" applyBorder="1" applyAlignment="1">
      <alignment horizontal="left" wrapText="1"/>
    </xf>
    <xf numFmtId="0" fontId="14" fillId="0" borderId="0" xfId="0" applyFont="1"/>
    <xf numFmtId="165" fontId="7" fillId="0" borderId="10" xfId="1" applyNumberFormat="1" applyFont="1" applyBorder="1" applyAlignment="1">
      <alignment vertical="center"/>
    </xf>
    <xf numFmtId="37" fontId="7" fillId="0" borderId="1" xfId="1" applyNumberFormat="1" applyFont="1" applyBorder="1" applyAlignment="1">
      <alignment vertical="center"/>
    </xf>
    <xf numFmtId="37" fontId="8" fillId="0" borderId="0" xfId="1" applyNumberFormat="1" applyFont="1" applyAlignment="1">
      <alignment vertical="center"/>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xf>
    <xf numFmtId="167" fontId="15" fillId="0" borderId="4" xfId="19" applyNumberFormat="1" applyFont="1" applyBorder="1"/>
    <xf numFmtId="167" fontId="15" fillId="0" borderId="2" xfId="19" applyNumberFormat="1" applyFont="1" applyBorder="1"/>
    <xf numFmtId="0" fontId="2" fillId="2" borderId="5" xfId="0" applyFont="1" applyFill="1" applyBorder="1" applyAlignment="1">
      <alignment horizontal="righ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7" fontId="15" fillId="6" borderId="2" xfId="19" applyNumberFormat="1" applyFont="1" applyFill="1" applyBorder="1"/>
    <xf numFmtId="164" fontId="15" fillId="6" borderId="1" xfId="1" applyNumberFormat="1" applyFont="1" applyFill="1" applyBorder="1"/>
    <xf numFmtId="0" fontId="2" fillId="2" borderId="6" xfId="0" applyFont="1" applyFill="1" applyBorder="1" applyAlignment="1">
      <alignment horizontal="right" vertical="center"/>
    </xf>
    <xf numFmtId="167" fontId="15" fillId="6" borderId="1" xfId="19" applyNumberFormat="1" applyFont="1" applyFill="1" applyBorder="1"/>
    <xf numFmtId="0" fontId="2" fillId="2" borderId="1" xfId="0" applyFont="1" applyFill="1" applyBorder="1" applyAlignment="1">
      <alignment horizontal="left" vertical="center"/>
    </xf>
    <xf numFmtId="0" fontId="15" fillId="0" borderId="1" xfId="0" applyFont="1" applyBorder="1" applyAlignment="1">
      <alignment vertical="center" wrapText="1"/>
    </xf>
    <xf numFmtId="0" fontId="15" fillId="0" borderId="1" xfId="0" applyFont="1" applyBorder="1" applyAlignment="1">
      <alignment horizontal="left" vertical="center" wrapText="1"/>
    </xf>
    <xf numFmtId="10" fontId="15" fillId="0" borderId="4" xfId="19" applyNumberFormat="1" applyFont="1" applyBorder="1"/>
    <xf numFmtId="0" fontId="7" fillId="0" borderId="4" xfId="15" applyFont="1" applyBorder="1"/>
    <xf numFmtId="3" fontId="7" fillId="0" borderId="10" xfId="1" applyNumberFormat="1" applyFont="1" applyBorder="1" applyAlignment="1">
      <alignment vertical="center"/>
    </xf>
    <xf numFmtId="3" fontId="7" fillId="0" borderId="1" xfId="1" applyNumberFormat="1" applyFont="1" applyBorder="1" applyAlignment="1">
      <alignment vertical="center"/>
    </xf>
    <xf numFmtId="3" fontId="7" fillId="0" borderId="2" xfId="1" applyNumberFormat="1" applyFont="1" applyBorder="1" applyAlignment="1">
      <alignment vertical="center"/>
    </xf>
    <xf numFmtId="0" fontId="15" fillId="0" borderId="1" xfId="0" applyFont="1" applyBorder="1"/>
    <xf numFmtId="37" fontId="15" fillId="0" borderId="1" xfId="0" applyNumberFormat="1" applyFont="1" applyBorder="1"/>
    <xf numFmtId="164" fontId="0" fillId="0" borderId="0" xfId="0" applyNumberFormat="1"/>
    <xf numFmtId="0" fontId="2" fillId="2" borderId="6" xfId="0" applyFont="1" applyFill="1" applyBorder="1" applyAlignment="1">
      <alignment horizontal="left" vertical="center"/>
    </xf>
    <xf numFmtId="0" fontId="19" fillId="0" borderId="4" xfId="0" applyFont="1" applyBorder="1"/>
    <xf numFmtId="3" fontId="7" fillId="0" borderId="1" xfId="0" applyNumberFormat="1" applyFont="1" applyBorder="1" applyAlignment="1">
      <alignment vertical="center"/>
    </xf>
    <xf numFmtId="3" fontId="7" fillId="0" borderId="10" xfId="0" applyNumberFormat="1" applyFont="1" applyBorder="1"/>
    <xf numFmtId="164" fontId="16" fillId="0" borderId="1" xfId="1" applyNumberFormat="1" applyFont="1" applyBorder="1"/>
    <xf numFmtId="0" fontId="9" fillId="3" borderId="0" xfId="0" applyFont="1" applyFill="1"/>
    <xf numFmtId="166" fontId="7" fillId="0" borderId="10" xfId="0" applyNumberFormat="1" applyFont="1" applyBorder="1"/>
    <xf numFmtId="0" fontId="9" fillId="3" borderId="0" xfId="0" applyFont="1" applyFill="1" applyAlignment="1">
      <alignment wrapText="1"/>
    </xf>
    <xf numFmtId="37" fontId="8" fillId="0" borderId="0" xfId="1" applyNumberFormat="1" applyFont="1" applyBorder="1" applyAlignment="1">
      <alignment vertical="center"/>
    </xf>
    <xf numFmtId="0" fontId="0" fillId="0" borderId="0" xfId="0"/>
    <xf numFmtId="171" fontId="7" fillId="0" borderId="10" xfId="1" applyNumberFormat="1" applyFont="1" applyBorder="1" applyAlignment="1">
      <alignment vertical="center"/>
    </xf>
    <xf numFmtId="170" fontId="7" fillId="0" borderId="1" xfId="1" applyNumberFormat="1" applyFont="1" applyBorder="1" applyAlignment="1">
      <alignment vertical="center"/>
    </xf>
    <xf numFmtId="37" fontId="0" fillId="0" borderId="0" xfId="0" applyNumberFormat="1"/>
    <xf numFmtId="0" fontId="0" fillId="0" borderId="0" xfId="0"/>
    <xf numFmtId="0" fontId="2" fillId="9" borderId="6" xfId="10" applyFont="1" applyFill="1" applyBorder="1" applyAlignment="1">
      <alignment wrapText="1"/>
    </xf>
    <xf numFmtId="0" fontId="2" fillId="9" borderId="10" xfId="10" applyFont="1" applyFill="1" applyBorder="1" applyAlignment="1">
      <alignment wrapText="1"/>
    </xf>
    <xf numFmtId="0" fontId="2" fillId="8" borderId="6" xfId="10" applyFont="1" applyFill="1" applyBorder="1" applyAlignment="1">
      <alignment wrapText="1"/>
    </xf>
    <xf numFmtId="0" fontId="2" fillId="8" borderId="10" xfId="10" applyFont="1" applyFill="1" applyBorder="1" applyAlignment="1">
      <alignment wrapText="1"/>
    </xf>
    <xf numFmtId="0" fontId="2" fillId="7" borderId="6" xfId="10" applyFont="1" applyFill="1" applyBorder="1" applyAlignment="1">
      <alignment wrapText="1"/>
    </xf>
    <xf numFmtId="0" fontId="2" fillId="7" borderId="10" xfId="10" applyFont="1" applyFill="1" applyBorder="1" applyAlignment="1">
      <alignment wrapText="1"/>
    </xf>
    <xf numFmtId="0" fontId="2" fillId="5" borderId="6" xfId="10" applyFont="1" applyFill="1" applyBorder="1" applyAlignment="1">
      <alignment wrapText="1"/>
    </xf>
    <xf numFmtId="0" fontId="2" fillId="5" borderId="10" xfId="10" applyFont="1" applyFill="1" applyBorder="1" applyAlignment="1">
      <alignment wrapText="1"/>
    </xf>
    <xf numFmtId="0" fontId="2" fillId="2" borderId="7" xfId="0" applyFont="1" applyFill="1" applyBorder="1" applyAlignment="1">
      <alignment horizontal="centerContinuous" wrapText="1"/>
    </xf>
    <xf numFmtId="3" fontId="0" fillId="0" borderId="0" xfId="0" applyNumberFormat="1"/>
    <xf numFmtId="0" fontId="45" fillId="0" borderId="0" xfId="0" applyFont="1"/>
    <xf numFmtId="164" fontId="7" fillId="6" borderId="10" xfId="1" applyNumberFormat="1" applyFont="1" applyFill="1" applyBorder="1" applyAlignment="1">
      <alignment vertical="center"/>
    </xf>
    <xf numFmtId="164" fontId="7" fillId="6" borderId="2" xfId="1" applyNumberFormat="1" applyFont="1" applyFill="1" applyBorder="1" applyAlignment="1">
      <alignment vertical="center"/>
    </xf>
    <xf numFmtId="3" fontId="7" fillId="0" borderId="4" xfId="0" applyNumberFormat="1" applyFont="1" applyBorder="1" applyAlignment="1">
      <alignment vertical="center"/>
    </xf>
    <xf numFmtId="3" fontId="8" fillId="0" borderId="0" xfId="0" applyNumberFormat="1" applyFont="1" applyAlignment="1">
      <alignment vertical="center"/>
    </xf>
    <xf numFmtId="166" fontId="7" fillId="0" borderId="2" xfId="0" applyNumberFormat="1" applyFont="1" applyBorder="1"/>
    <xf numFmtId="0" fontId="11" fillId="0" borderId="1" xfId="10" applyFont="1" applyFill="1" applyBorder="1"/>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47" fillId="2" borderId="1" xfId="0" applyFont="1" applyFill="1" applyBorder="1" applyAlignment="1">
      <alignment horizontal="center"/>
    </xf>
    <xf numFmtId="0" fontId="14" fillId="0" borderId="0" xfId="0" applyFont="1" applyAlignment="1"/>
    <xf numFmtId="0" fontId="0" fillId="0" borderId="0" xfId="0" applyAlignment="1"/>
    <xf numFmtId="0" fontId="15" fillId="0" borderId="1" xfId="0" applyFont="1" applyBorder="1" applyAlignment="1">
      <alignment horizontal="justify" vertical="center"/>
    </xf>
    <xf numFmtId="0" fontId="15" fillId="41" borderId="1" xfId="0" applyFont="1" applyFill="1" applyBorder="1" applyAlignment="1">
      <alignment horizontal="right" vertical="center"/>
    </xf>
    <xf numFmtId="0" fontId="19" fillId="42" borderId="1" xfId="0" applyFont="1" applyFill="1" applyBorder="1" applyAlignment="1">
      <alignment horizontal="justify" vertical="center"/>
    </xf>
    <xf numFmtId="0" fontId="19" fillId="41" borderId="1" xfId="0" applyFont="1" applyFill="1" applyBorder="1" applyAlignment="1">
      <alignment horizontal="right" vertical="center"/>
    </xf>
    <xf numFmtId="3" fontId="15" fillId="0" borderId="1" xfId="0" applyNumberFormat="1" applyFont="1" applyBorder="1" applyAlignment="1">
      <alignment horizontal="right" vertical="center"/>
    </xf>
    <xf numFmtId="0" fontId="0" fillId="0" borderId="0" xfId="0" applyAlignment="1">
      <alignment horizontal="center"/>
    </xf>
    <xf numFmtId="168" fontId="19" fillId="42" borderId="1" xfId="0" applyNumberFormat="1" applyFont="1" applyFill="1" applyBorder="1" applyAlignment="1">
      <alignment horizontal="right" vertical="center"/>
    </xf>
    <xf numFmtId="3" fontId="19" fillId="42" borderId="1" xfId="0" applyNumberFormat="1" applyFont="1" applyFill="1" applyBorder="1" applyAlignment="1">
      <alignment horizontal="right" vertical="center"/>
    </xf>
    <xf numFmtId="3" fontId="15" fillId="0" borderId="1" xfId="0" applyNumberFormat="1" applyFont="1" applyBorder="1" applyAlignment="1">
      <alignment horizontal="center" vertical="center"/>
    </xf>
    <xf numFmtId="3" fontId="19" fillId="42" borderId="1" xfId="0" applyNumberFormat="1" applyFont="1" applyFill="1" applyBorder="1" applyAlignment="1">
      <alignment horizontal="center" vertical="center"/>
    </xf>
    <xf numFmtId="3" fontId="0" fillId="0" borderId="0" xfId="0" applyNumberFormat="1" applyAlignment="1"/>
    <xf numFmtId="3" fontId="19" fillId="42" borderId="7" xfId="0" applyNumberFormat="1" applyFont="1" applyFill="1" applyBorder="1" applyAlignment="1">
      <alignment horizontal="right" vertical="center"/>
    </xf>
    <xf numFmtId="168" fontId="19" fillId="42" borderId="10" xfId="0" applyNumberFormat="1" applyFont="1" applyFill="1" applyBorder="1" applyAlignment="1">
      <alignment horizontal="right" vertical="center"/>
    </xf>
    <xf numFmtId="172" fontId="15" fillId="0" borderId="1" xfId="0" applyNumberFormat="1" applyFont="1" applyBorder="1" applyAlignment="1">
      <alignment horizontal="right" vertical="center"/>
    </xf>
    <xf numFmtId="172" fontId="19" fillId="42" borderId="10" xfId="0" applyNumberFormat="1" applyFont="1" applyFill="1" applyBorder="1" applyAlignment="1">
      <alignment horizontal="justify" vertical="center"/>
    </xf>
    <xf numFmtId="172" fontId="19" fillId="42" borderId="7" xfId="0" applyNumberFormat="1" applyFont="1" applyFill="1" applyBorder="1" applyAlignment="1">
      <alignment horizontal="justify" vertical="center"/>
    </xf>
    <xf numFmtId="172" fontId="19" fillId="42" borderId="1" xfId="0" applyNumberFormat="1" applyFont="1" applyFill="1" applyBorder="1" applyAlignment="1">
      <alignment horizontal="right" vertical="center"/>
    </xf>
    <xf numFmtId="0" fontId="9" fillId="0" borderId="4" xfId="0" applyFont="1" applyBorder="1"/>
    <xf numFmtId="3" fontId="7" fillId="0" borderId="2" xfId="0" applyNumberFormat="1" applyFont="1" applyBorder="1"/>
    <xf numFmtId="0" fontId="9" fillId="0" borderId="1" xfId="0" applyFont="1" applyFill="1" applyBorder="1"/>
    <xf numFmtId="170" fontId="15" fillId="0" borderId="1" xfId="0" applyNumberFormat="1" applyFont="1" applyBorder="1" applyAlignment="1">
      <alignment horizontal="right" vertical="center"/>
    </xf>
    <xf numFmtId="169" fontId="7" fillId="0" borderId="1" xfId="1" applyNumberFormat="1" applyFont="1" applyBorder="1" applyAlignment="1">
      <alignment horizontal="right" vertical="center"/>
    </xf>
    <xf numFmtId="3" fontId="7" fillId="0" borderId="2" xfId="1" applyNumberFormat="1" applyFont="1" applyFill="1" applyBorder="1" applyAlignment="1">
      <alignment vertical="center"/>
    </xf>
    <xf numFmtId="3" fontId="17" fillId="43" borderId="10" xfId="0" applyNumberFormat="1" applyFont="1" applyFill="1" applyBorder="1" applyAlignment="1">
      <alignment vertical="center"/>
    </xf>
    <xf numFmtId="3" fontId="17" fillId="43" borderId="1" xfId="0" applyNumberFormat="1" applyFont="1" applyFill="1" applyBorder="1" applyAlignment="1">
      <alignment vertical="center"/>
    </xf>
    <xf numFmtId="164" fontId="36" fillId="44" borderId="1" xfId="1" applyNumberFormat="1" applyFont="1" applyFill="1" applyBorder="1" applyAlignment="1">
      <alignment vertical="center"/>
    </xf>
    <xf numFmtId="0" fontId="17" fillId="43" borderId="1" xfId="0" applyFont="1" applyFill="1" applyBorder="1" applyAlignment="1">
      <alignment vertical="center"/>
    </xf>
    <xf numFmtId="164" fontId="17" fillId="43" borderId="1" xfId="0" applyNumberFormat="1" applyFont="1" applyFill="1" applyBorder="1" applyAlignment="1">
      <alignment vertical="center"/>
    </xf>
    <xf numFmtId="164" fontId="36" fillId="6" borderId="1" xfId="1" applyNumberFormat="1" applyFont="1" applyFill="1" applyBorder="1" applyAlignment="1">
      <alignment vertical="center"/>
    </xf>
    <xf numFmtId="166" fontId="17" fillId="43" borderId="1" xfId="0" applyNumberFormat="1" applyFont="1" applyFill="1" applyBorder="1" applyAlignment="1">
      <alignment vertical="center"/>
    </xf>
    <xf numFmtId="0" fontId="0" fillId="0" borderId="0" xfId="0"/>
    <xf numFmtId="165" fontId="7" fillId="0" borderId="10" xfId="1" applyNumberFormat="1" applyFont="1" applyFill="1" applyBorder="1" applyAlignment="1">
      <alignment vertical="center"/>
    </xf>
    <xf numFmtId="164" fontId="7" fillId="0" borderId="10" xfId="1" applyNumberFormat="1" applyFont="1" applyFill="1" applyBorder="1" applyAlignment="1">
      <alignment vertical="center"/>
    </xf>
    <xf numFmtId="171" fontId="7" fillId="0" borderId="10" xfId="1" applyNumberFormat="1" applyFont="1" applyFill="1" applyBorder="1" applyAlignment="1">
      <alignment vertical="center"/>
    </xf>
    <xf numFmtId="3" fontId="7" fillId="0" borderId="10" xfId="1" applyNumberFormat="1" applyFont="1" applyFill="1" applyBorder="1" applyAlignment="1">
      <alignment vertical="center"/>
    </xf>
    <xf numFmtId="165" fontId="7" fillId="0" borderId="2" xfId="1" applyNumberFormat="1" applyFont="1" applyFill="1" applyBorder="1" applyAlignment="1">
      <alignment vertical="center"/>
    </xf>
    <xf numFmtId="164" fontId="7" fillId="0" borderId="2" xfId="1" applyNumberFormat="1" applyFont="1" applyFill="1" applyBorder="1" applyAlignment="1">
      <alignment vertical="center"/>
    </xf>
    <xf numFmtId="171" fontId="7" fillId="0" borderId="2" xfId="1" applyNumberFormat="1" applyFont="1" applyFill="1" applyBorder="1" applyAlignment="1">
      <alignment vertical="center"/>
    </xf>
    <xf numFmtId="0" fontId="48" fillId="0" borderId="0" xfId="0" applyFont="1"/>
    <xf numFmtId="0" fontId="2" fillId="2" borderId="7" xfId="0" applyFont="1" applyFill="1" applyBorder="1" applyAlignment="1">
      <alignment horizontal="left" wrapText="1"/>
    </xf>
    <xf numFmtId="0" fontId="1" fillId="0" borderId="0" xfId="10"/>
    <xf numFmtId="0" fontId="18" fillId="0" borderId="0" xfId="10" applyFont="1"/>
    <xf numFmtId="0" fontId="2" fillId="2" borderId="4" xfId="10" applyFont="1" applyFill="1" applyBorder="1" applyAlignment="1">
      <alignment horizontal="center" wrapText="1"/>
    </xf>
    <xf numFmtId="0" fontId="2" fillId="5" borderId="4" xfId="10" applyFont="1" applyFill="1" applyBorder="1" applyAlignment="1">
      <alignment horizontal="center" wrapText="1"/>
    </xf>
    <xf numFmtId="0" fontId="2" fillId="8" borderId="4" xfId="10" applyFont="1" applyFill="1" applyBorder="1" applyAlignment="1">
      <alignment horizontal="center" wrapText="1"/>
    </xf>
    <xf numFmtId="43" fontId="36" fillId="45" borderId="1" xfId="21" applyFont="1" applyFill="1" applyBorder="1" applyAlignment="1">
      <alignment vertical="center"/>
    </xf>
    <xf numFmtId="43" fontId="36" fillId="0" borderId="1" xfId="21" applyFont="1" applyBorder="1" applyAlignment="1">
      <alignment vertical="center"/>
    </xf>
    <xf numFmtId="164" fontId="36" fillId="0" borderId="1" xfId="21" applyNumberFormat="1" applyFont="1" applyBorder="1" applyAlignment="1">
      <alignment vertical="center"/>
    </xf>
    <xf numFmtId="164" fontId="17" fillId="0" borderId="1" xfId="10" applyNumberFormat="1" applyFont="1" applyBorder="1" applyAlignment="1">
      <alignment vertical="center"/>
    </xf>
    <xf numFmtId="164" fontId="17" fillId="45" borderId="1" xfId="10" applyNumberFormat="1" applyFont="1" applyFill="1" applyBorder="1" applyAlignment="1">
      <alignment vertical="center"/>
    </xf>
    <xf numFmtId="0" fontId="2" fillId="2" borderId="9" xfId="10" applyFont="1" applyFill="1" applyBorder="1" applyAlignment="1">
      <alignment horizontal="center" vertical="center"/>
    </xf>
    <xf numFmtId="164" fontId="36" fillId="0" borderId="1" xfId="10" applyNumberFormat="1" applyFont="1" applyBorder="1" applyAlignment="1">
      <alignment vertical="center"/>
    </xf>
    <xf numFmtId="0" fontId="0" fillId="3" borderId="0" xfId="0" applyFill="1"/>
    <xf numFmtId="0" fontId="13" fillId="43" borderId="6" xfId="0" applyFont="1" applyFill="1" applyBorder="1"/>
    <xf numFmtId="0" fontId="7" fillId="43" borderId="10" xfId="0" applyFont="1" applyFill="1" applyBorder="1" applyAlignment="1">
      <alignment vertical="center"/>
    </xf>
    <xf numFmtId="37" fontId="8" fillId="43" borderId="1" xfId="1" applyNumberFormat="1" applyFont="1" applyFill="1" applyBorder="1" applyAlignment="1">
      <alignment vertical="center"/>
    </xf>
    <xf numFmtId="169" fontId="8" fillId="43" borderId="1" xfId="1" applyNumberFormat="1" applyFont="1" applyFill="1" applyBorder="1" applyAlignment="1">
      <alignment vertical="center"/>
    </xf>
    <xf numFmtId="164" fontId="7" fillId="44" borderId="10" xfId="1" applyNumberFormat="1" applyFont="1" applyFill="1" applyBorder="1" applyAlignment="1">
      <alignment vertical="center"/>
    </xf>
    <xf numFmtId="3" fontId="8" fillId="43" borderId="1" xfId="1" applyNumberFormat="1" applyFont="1" applyFill="1" applyBorder="1" applyAlignment="1">
      <alignment vertical="center"/>
    </xf>
    <xf numFmtId="0" fontId="7" fillId="43" borderId="7" xfId="0" applyFont="1" applyFill="1" applyBorder="1" applyAlignment="1">
      <alignment vertical="center"/>
    </xf>
    <xf numFmtId="37" fontId="8" fillId="43" borderId="7" xfId="1" applyNumberFormat="1" applyFont="1" applyFill="1" applyBorder="1" applyAlignment="1">
      <alignment vertical="center"/>
    </xf>
    <xf numFmtId="37" fontId="8" fillId="43" borderId="10" xfId="1" applyNumberFormat="1" applyFont="1" applyFill="1" applyBorder="1" applyAlignment="1">
      <alignment vertical="center"/>
    </xf>
    <xf numFmtId="3" fontId="8" fillId="43" borderId="1" xfId="0" applyNumberFormat="1" applyFont="1" applyFill="1" applyBorder="1" applyAlignment="1">
      <alignment vertical="center"/>
    </xf>
    <xf numFmtId="0" fontId="13" fillId="43" borderId="1" xfId="0" applyFont="1" applyFill="1" applyBorder="1"/>
    <xf numFmtId="166" fontId="8" fillId="43" borderId="3" xfId="0" applyNumberFormat="1" applyFont="1" applyFill="1" applyBorder="1" applyAlignment="1">
      <alignment vertical="center"/>
    </xf>
    <xf numFmtId="165" fontId="7" fillId="0" borderId="2" xfId="1" applyNumberFormat="1" applyFont="1" applyBorder="1" applyAlignment="1">
      <alignment vertical="center"/>
    </xf>
    <xf numFmtId="164" fontId="7" fillId="0" borderId="2" xfId="1" applyNumberFormat="1" applyFont="1" applyBorder="1" applyAlignment="1">
      <alignment vertical="center"/>
    </xf>
    <xf numFmtId="171" fontId="7" fillId="0" borderId="2" xfId="1" applyNumberFormat="1" applyFont="1" applyBorder="1" applyAlignment="1">
      <alignment vertical="center"/>
    </xf>
    <xf numFmtId="0" fontId="17" fillId="43" borderId="6" xfId="0" applyFont="1" applyFill="1" applyBorder="1" applyAlignment="1">
      <alignment vertical="center"/>
    </xf>
    <xf numFmtId="0" fontId="36" fillId="43" borderId="10" xfId="0" applyFont="1" applyFill="1" applyBorder="1" applyAlignment="1">
      <alignment vertical="center"/>
    </xf>
    <xf numFmtId="0" fontId="17" fillId="43" borderId="7" xfId="0" applyFont="1" applyFill="1" applyBorder="1" applyAlignment="1">
      <alignment vertical="center"/>
    </xf>
    <xf numFmtId="164" fontId="17" fillId="43" borderId="7" xfId="0" applyNumberFormat="1" applyFont="1" applyFill="1" applyBorder="1" applyAlignment="1">
      <alignment vertical="center"/>
    </xf>
    <xf numFmtId="0" fontId="2" fillId="2" borderId="7" xfId="0" applyFont="1" applyFill="1" applyBorder="1" applyAlignment="1">
      <alignment horizontal="left" vertical="center"/>
    </xf>
    <xf numFmtId="0" fontId="36" fillId="0" borderId="1" xfId="0" applyFont="1" applyBorder="1"/>
    <xf numFmtId="3" fontId="36" fillId="0" borderId="1" xfId="1" applyNumberFormat="1" applyFont="1" applyFill="1" applyBorder="1" applyAlignment="1">
      <alignment vertical="center"/>
    </xf>
    <xf numFmtId="37" fontId="36" fillId="0" borderId="1" xfId="1" applyNumberFormat="1" applyFont="1" applyBorder="1" applyAlignment="1">
      <alignment vertical="center"/>
    </xf>
    <xf numFmtId="0" fontId="19" fillId="43" borderId="1" xfId="0" applyFont="1" applyFill="1" applyBorder="1"/>
    <xf numFmtId="0" fontId="19" fillId="43" borderId="6" xfId="0" applyFont="1" applyFill="1" applyBorder="1"/>
    <xf numFmtId="37" fontId="17" fillId="43" borderId="1" xfId="1" applyNumberFormat="1" applyFont="1" applyFill="1" applyBorder="1" applyAlignment="1">
      <alignment vertical="center"/>
    </xf>
    <xf numFmtId="37" fontId="17" fillId="43" borderId="10" xfId="1" applyNumberFormat="1" applyFont="1" applyFill="1" applyBorder="1" applyAlignment="1">
      <alignment vertical="center"/>
    </xf>
    <xf numFmtId="37" fontId="17" fillId="43" borderId="5" xfId="1" applyNumberFormat="1" applyFont="1" applyFill="1" applyBorder="1" applyAlignment="1">
      <alignment vertical="center"/>
    </xf>
    <xf numFmtId="164" fontId="36" fillId="44" borderId="5" xfId="1" applyNumberFormat="1" applyFont="1" applyFill="1" applyBorder="1" applyAlignment="1">
      <alignment vertical="center"/>
    </xf>
    <xf numFmtId="37" fontId="17" fillId="43" borderId="1" xfId="0" applyNumberFormat="1" applyFont="1" applyFill="1" applyBorder="1" applyAlignment="1">
      <alignment vertical="center"/>
    </xf>
    <xf numFmtId="37" fontId="7" fillId="0" borderId="5" xfId="1" applyNumberFormat="1" applyFont="1" applyBorder="1" applyAlignment="1">
      <alignment vertical="center"/>
    </xf>
    <xf numFmtId="0" fontId="36" fillId="43" borderId="7" xfId="0" applyFont="1" applyFill="1" applyBorder="1" applyAlignment="1">
      <alignment vertical="center"/>
    </xf>
    <xf numFmtId="37" fontId="17" fillId="43" borderId="7" xfId="1" applyNumberFormat="1" applyFont="1" applyFill="1" applyBorder="1" applyAlignment="1">
      <alignment vertical="center"/>
    </xf>
    <xf numFmtId="37" fontId="17" fillId="43" borderId="10" xfId="1" applyNumberFormat="1" applyFont="1" applyFill="1" applyBorder="1" applyAlignment="1">
      <alignment horizontal="right" vertical="center"/>
    </xf>
    <xf numFmtId="37" fontId="17" fillId="43" borderId="7" xfId="0" applyNumberFormat="1" applyFont="1" applyFill="1" applyBorder="1" applyAlignment="1">
      <alignment vertical="center"/>
    </xf>
    <xf numFmtId="37" fontId="17" fillId="43" borderId="10" xfId="0" applyNumberFormat="1" applyFont="1" applyFill="1" applyBorder="1" applyAlignment="1">
      <alignment horizontal="right" vertical="center"/>
    </xf>
    <xf numFmtId="0" fontId="14" fillId="0" borderId="0" xfId="0" applyFont="1" applyAlignment="1">
      <alignment horizontal="left"/>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0" fillId="0" borderId="0" xfId="0" applyFont="1"/>
    <xf numFmtId="0" fontId="7" fillId="0" borderId="31" xfId="15" applyFont="1" applyBorder="1"/>
    <xf numFmtId="165" fontId="7" fillId="0" borderId="31" xfId="1" applyNumberFormat="1" applyFont="1" applyFill="1" applyBorder="1" applyAlignment="1">
      <alignment vertical="center"/>
    </xf>
    <xf numFmtId="164" fontId="7" fillId="0" borderId="31" xfId="1" applyNumberFormat="1" applyFont="1" applyFill="1" applyBorder="1" applyAlignment="1">
      <alignment vertical="center"/>
    </xf>
    <xf numFmtId="171" fontId="7" fillId="0" borderId="31" xfId="1" applyNumberFormat="1" applyFont="1" applyFill="1" applyBorder="1" applyAlignment="1">
      <alignment vertical="center"/>
    </xf>
    <xf numFmtId="164" fontId="7" fillId="6" borderId="31" xfId="1" applyNumberFormat="1" applyFont="1" applyFill="1" applyBorder="1" applyAlignment="1">
      <alignment vertical="center"/>
    </xf>
    <xf numFmtId="171" fontId="17" fillId="43" borderId="6" xfId="0" applyNumberFormat="1" applyFont="1" applyFill="1" applyBorder="1" applyAlignment="1">
      <alignment vertical="center"/>
    </xf>
    <xf numFmtId="3" fontId="0" fillId="3" borderId="0" xfId="0" applyNumberFormat="1" applyFill="1"/>
    <xf numFmtId="3" fontId="8" fillId="3" borderId="0" xfId="0" applyNumberFormat="1" applyFont="1" applyFill="1" applyAlignment="1">
      <alignment vertical="center"/>
    </xf>
    <xf numFmtId="3" fontId="7" fillId="0" borderId="5" xfId="0" applyNumberFormat="1" applyFont="1" applyBorder="1" applyAlignment="1">
      <alignment vertical="center"/>
    </xf>
    <xf numFmtId="171" fontId="7" fillId="0" borderId="10" xfId="1" applyNumberFormat="1" applyFont="1" applyBorder="1" applyAlignment="1">
      <alignment horizontal="right" vertical="center"/>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5" fillId="0" borderId="1" xfId="0" applyFont="1" applyBorder="1" applyAlignment="1">
      <alignment horizontal="left" vertical="center"/>
    </xf>
    <xf numFmtId="0" fontId="15" fillId="0" borderId="1" xfId="0" applyFont="1" applyBorder="1" applyAlignment="1">
      <alignment vertical="center"/>
    </xf>
    <xf numFmtId="37" fontId="0" fillId="3" borderId="0" xfId="0" applyNumberFormat="1" applyFill="1"/>
    <xf numFmtId="37" fontId="8" fillId="3" borderId="0" xfId="1" applyNumberFormat="1" applyFont="1" applyFill="1" applyBorder="1" applyAlignment="1">
      <alignment vertical="center"/>
    </xf>
    <xf numFmtId="37" fontId="8" fillId="3" borderId="0" xfId="1" applyNumberFormat="1" applyFont="1" applyFill="1" applyAlignment="1">
      <alignment vertical="center"/>
    </xf>
    <xf numFmtId="0" fontId="14" fillId="3" borderId="0" xfId="0" applyFont="1" applyFill="1"/>
    <xf numFmtId="3" fontId="7" fillId="0" borderId="5" xfId="1" applyNumberFormat="1" applyFont="1" applyBorder="1" applyAlignment="1">
      <alignment vertical="center"/>
    </xf>
    <xf numFmtId="0" fontId="9" fillId="0" borderId="4" xfId="0" applyFont="1" applyFill="1" applyBorder="1"/>
    <xf numFmtId="164" fontId="36" fillId="6" borderId="6" xfId="1" applyNumberFormat="1" applyFont="1" applyFill="1" applyBorder="1" applyAlignment="1">
      <alignment vertical="center"/>
    </xf>
    <xf numFmtId="170" fontId="8" fillId="43" borderId="1" xfId="1" applyNumberFormat="1" applyFont="1" applyFill="1" applyBorder="1" applyAlignment="1">
      <alignment vertical="center"/>
    </xf>
    <xf numFmtId="0" fontId="9" fillId="3" borderId="0" xfId="0" applyFont="1" applyFill="1" applyAlignment="1"/>
    <xf numFmtId="10" fontId="0" fillId="0" borderId="0" xfId="19" applyNumberFormat="1" applyFont="1"/>
    <xf numFmtId="0" fontId="2" fillId="2" borderId="30" xfId="0" applyFont="1" applyFill="1" applyBorder="1" applyAlignment="1">
      <alignment horizontal="center" vertical="center"/>
    </xf>
    <xf numFmtId="0" fontId="47" fillId="2" borderId="4" xfId="0" applyFont="1" applyFill="1" applyBorder="1" applyAlignment="1">
      <alignment horizontal="center"/>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vertical="center"/>
    </xf>
    <xf numFmtId="0" fontId="2" fillId="2" borderId="4" xfId="0" applyFont="1" applyFill="1" applyBorder="1" applyAlignment="1">
      <alignment horizontal="center" vertical="center" wrapText="1"/>
    </xf>
    <xf numFmtId="0" fontId="2" fillId="2" borderId="2" xfId="0" applyFont="1" applyFill="1" applyBorder="1" applyAlignment="1">
      <alignment horizontal="center" wrapText="1"/>
    </xf>
    <xf numFmtId="0" fontId="50" fillId="0" borderId="0" xfId="10" applyFont="1"/>
    <xf numFmtId="0" fontId="54" fillId="0" borderId="0" xfId="10" applyFont="1"/>
    <xf numFmtId="0" fontId="36" fillId="0" borderId="1" xfId="20" applyFont="1" applyBorder="1"/>
    <xf numFmtId="165" fontId="51" fillId="0" borderId="10" xfId="21" applyNumberFormat="1" applyFont="1" applyBorder="1" applyAlignment="1">
      <alignment vertical="center"/>
    </xf>
    <xf numFmtId="164" fontId="36" fillId="0" borderId="4" xfId="21" applyNumberFormat="1" applyFont="1" applyBorder="1" applyAlignment="1">
      <alignment vertical="center"/>
    </xf>
    <xf numFmtId="0" fontId="17" fillId="42" borderId="6" xfId="10" applyFont="1" applyFill="1" applyBorder="1" applyAlignment="1">
      <alignment vertical="center"/>
    </xf>
    <xf numFmtId="0" fontId="8" fillId="42" borderId="7" xfId="10" applyFont="1" applyFill="1" applyBorder="1" applyAlignment="1">
      <alignment vertical="center"/>
    </xf>
    <xf numFmtId="0" fontId="51" fillId="42" borderId="10" xfId="10" applyFont="1" applyFill="1" applyBorder="1" applyAlignment="1">
      <alignment vertical="center"/>
    </xf>
    <xf numFmtId="164" fontId="17" fillId="42" borderId="1" xfId="10" applyNumberFormat="1" applyFont="1" applyFill="1" applyBorder="1" applyAlignment="1">
      <alignment vertical="center"/>
    </xf>
    <xf numFmtId="164" fontId="17" fillId="45" borderId="6" xfId="10" applyNumberFormat="1" applyFont="1" applyFill="1" applyBorder="1" applyAlignment="1">
      <alignment vertical="center"/>
    </xf>
    <xf numFmtId="43" fontId="17" fillId="0" borderId="1" xfId="10" applyNumberFormat="1" applyFont="1" applyBorder="1" applyAlignment="1">
      <alignment vertical="center"/>
    </xf>
    <xf numFmtId="0" fontId="7" fillId="42" borderId="7" xfId="10" applyFont="1" applyFill="1" applyBorder="1" applyAlignment="1">
      <alignment vertical="center"/>
    </xf>
    <xf numFmtId="0" fontId="8" fillId="42" borderId="10" xfId="10" applyFont="1" applyFill="1" applyBorder="1" applyAlignment="1">
      <alignment vertical="center"/>
    </xf>
    <xf numFmtId="166" fontId="17" fillId="42" borderId="1" xfId="10" applyNumberFormat="1" applyFont="1" applyFill="1" applyBorder="1" applyAlignment="1">
      <alignment vertical="center"/>
    </xf>
    <xf numFmtId="0" fontId="2" fillId="5" borderId="8" xfId="10" applyFont="1" applyFill="1" applyBorder="1" applyAlignment="1">
      <alignment horizontal="center" vertical="center"/>
    </xf>
    <xf numFmtId="0" fontId="2" fillId="8" borderId="8" xfId="10" applyFont="1" applyFill="1" applyBorder="1" applyAlignment="1">
      <alignment horizontal="center" vertical="center"/>
    </xf>
    <xf numFmtId="0" fontId="36" fillId="0" borderId="1" xfId="10" applyFont="1" applyBorder="1"/>
    <xf numFmtId="166" fontId="36" fillId="0" borderId="1" xfId="10" applyNumberFormat="1" applyFont="1" applyBorder="1"/>
    <xf numFmtId="166" fontId="36" fillId="0" borderId="1" xfId="21" applyNumberFormat="1" applyFont="1" applyBorder="1" applyAlignment="1">
      <alignment vertical="center"/>
    </xf>
    <xf numFmtId="0" fontId="36" fillId="0" borderId="4" xfId="10" applyFont="1" applyBorder="1"/>
    <xf numFmtId="166" fontId="36" fillId="0" borderId="4" xfId="10" applyNumberFormat="1" applyFont="1" applyBorder="1"/>
    <xf numFmtId="166" fontId="36" fillId="0" borderId="4" xfId="21" applyNumberFormat="1" applyFont="1" applyBorder="1" applyAlignment="1">
      <alignment vertical="center"/>
    </xf>
    <xf numFmtId="0" fontId="17" fillId="42" borderId="1" xfId="10" applyFont="1" applyFill="1" applyBorder="1"/>
    <xf numFmtId="166" fontId="17" fillId="42" borderId="1" xfId="10" applyNumberFormat="1" applyFont="1" applyFill="1" applyBorder="1"/>
    <xf numFmtId="164" fontId="17" fillId="42" borderId="1" xfId="10" applyNumberFormat="1" applyFont="1" applyFill="1" applyBorder="1"/>
    <xf numFmtId="164" fontId="17" fillId="42" borderId="1" xfId="73" applyNumberFormat="1" applyFont="1" applyFill="1" applyBorder="1"/>
    <xf numFmtId="43" fontId="17" fillId="0" borderId="1" xfId="73" applyFont="1" applyBorder="1"/>
    <xf numFmtId="164" fontId="17" fillId="0" borderId="1" xfId="73" applyNumberFormat="1" applyFont="1" applyBorder="1"/>
    <xf numFmtId="164" fontId="17" fillId="42" borderId="6" xfId="10" applyNumberFormat="1" applyFont="1" applyFill="1" applyBorder="1" applyAlignment="1">
      <alignment vertical="center"/>
    </xf>
    <xf numFmtId="164" fontId="17" fillId="42" borderId="7" xfId="10" applyNumberFormat="1" applyFont="1" applyFill="1" applyBorder="1" applyAlignment="1">
      <alignment vertical="center"/>
    </xf>
    <xf numFmtId="164" fontId="17" fillId="42" borderId="10" xfId="10" applyNumberFormat="1" applyFont="1" applyFill="1" applyBorder="1" applyAlignment="1">
      <alignment vertical="center"/>
    </xf>
    <xf numFmtId="0" fontId="56" fillId="0" borderId="0" xfId="0" applyFont="1"/>
    <xf numFmtId="0" fontId="57" fillId="0" borderId="0" xfId="0" applyFont="1"/>
    <xf numFmtId="0" fontId="58" fillId="0" borderId="0" xfId="0" applyFont="1"/>
    <xf numFmtId="0" fontId="2" fillId="2" borderId="7" xfId="0" applyFont="1" applyFill="1" applyBorder="1" applyAlignment="1">
      <alignment wrapText="1"/>
    </xf>
    <xf numFmtId="165" fontId="36" fillId="0" borderId="1" xfId="0" applyNumberFormat="1" applyFont="1" applyBorder="1"/>
    <xf numFmtId="164" fontId="51" fillId="6" borderId="10" xfId="1" applyNumberFormat="1" applyFont="1" applyFill="1" applyBorder="1" applyAlignment="1">
      <alignment vertical="center"/>
    </xf>
    <xf numFmtId="164" fontId="51" fillId="0" borderId="10" xfId="1" applyNumberFormat="1" applyFont="1" applyFill="1" applyBorder="1" applyAlignment="1">
      <alignment vertical="center"/>
    </xf>
    <xf numFmtId="0" fontId="52" fillId="42" borderId="6" xfId="0" applyFont="1" applyFill="1" applyBorder="1" applyAlignment="1">
      <alignment vertical="center"/>
    </xf>
    <xf numFmtId="0" fontId="51" fillId="42" borderId="10" xfId="0" applyFont="1" applyFill="1" applyBorder="1" applyAlignment="1">
      <alignment vertical="center"/>
    </xf>
    <xf numFmtId="164" fontId="52" fillId="42" borderId="4" xfId="0" applyNumberFormat="1" applyFont="1" applyFill="1" applyBorder="1" applyAlignment="1">
      <alignment vertical="center"/>
    </xf>
    <xf numFmtId="171" fontId="52" fillId="42" borderId="13" xfId="0" applyNumberFormat="1" applyFont="1" applyFill="1" applyBorder="1" applyAlignment="1">
      <alignment vertical="center"/>
    </xf>
    <xf numFmtId="164" fontId="51" fillId="46" borderId="6" xfId="1" applyNumberFormat="1" applyFont="1" applyFill="1" applyBorder="1" applyAlignment="1">
      <alignment vertical="center"/>
    </xf>
    <xf numFmtId="164" fontId="52" fillId="42" borderId="13" xfId="0" applyNumberFormat="1" applyFont="1" applyFill="1" applyBorder="1" applyAlignment="1">
      <alignment vertical="center"/>
    </xf>
    <xf numFmtId="164" fontId="52" fillId="42" borderId="1" xfId="0" applyNumberFormat="1" applyFont="1" applyFill="1" applyBorder="1" applyAlignment="1">
      <alignment vertical="center"/>
    </xf>
    <xf numFmtId="0" fontId="51" fillId="42" borderId="7" xfId="0" applyFont="1" applyFill="1" applyBorder="1" applyAlignment="1">
      <alignment vertical="center"/>
    </xf>
    <xf numFmtId="164" fontId="52" fillId="42" borderId="7" xfId="0" applyNumberFormat="1" applyFont="1" applyFill="1" applyBorder="1" applyAlignment="1">
      <alignment vertical="center"/>
    </xf>
    <xf numFmtId="0" fontId="49" fillId="0" borderId="0" xfId="0" applyFont="1"/>
    <xf numFmtId="164" fontId="52" fillId="0" borderId="0" xfId="0" applyNumberFormat="1" applyFont="1" applyAlignment="1">
      <alignment vertical="center"/>
    </xf>
    <xf numFmtId="0" fontId="52" fillId="42" borderId="5" xfId="0" applyFont="1" applyFill="1" applyBorder="1" applyAlignment="1">
      <alignment vertical="center"/>
    </xf>
    <xf numFmtId="166" fontId="52" fillId="42" borderId="5" xfId="0" applyNumberFormat="1" applyFont="1" applyFill="1" applyBorder="1" applyAlignment="1">
      <alignment vertical="center"/>
    </xf>
    <xf numFmtId="0" fontId="49" fillId="3" borderId="0" xfId="0" applyFont="1" applyFill="1"/>
    <xf numFmtId="165" fontId="51" fillId="0" borderId="10" xfId="1" applyNumberFormat="1" applyFont="1" applyFill="1" applyBorder="1" applyAlignment="1">
      <alignment vertical="center"/>
    </xf>
    <xf numFmtId="171" fontId="51" fillId="0" borderId="10" xfId="1" applyNumberFormat="1" applyFont="1" applyFill="1" applyBorder="1" applyAlignment="1">
      <alignment vertical="center"/>
    </xf>
    <xf numFmtId="164" fontId="51" fillId="0" borderId="1" xfId="0" applyNumberFormat="1" applyFont="1" applyBorder="1" applyAlignment="1">
      <alignment vertical="center"/>
    </xf>
    <xf numFmtId="0" fontId="19" fillId="43" borderId="11" xfId="0" applyFont="1" applyFill="1" applyBorder="1"/>
    <xf numFmtId="0" fontId="2" fillId="2" borderId="28" xfId="0" applyFont="1" applyFill="1" applyBorder="1" applyAlignment="1">
      <alignment horizontal="left"/>
    </xf>
    <xf numFmtId="0" fontId="2" fillId="2" borderId="28" xfId="0" applyFont="1" applyFill="1" applyBorder="1" applyAlignment="1">
      <alignment horizontal="centerContinuous" wrapText="1"/>
    </xf>
    <xf numFmtId="37" fontId="36" fillId="0" borderId="5" xfId="1" applyNumberFormat="1" applyFont="1" applyBorder="1" applyAlignment="1">
      <alignment vertical="center"/>
    </xf>
    <xf numFmtId="0" fontId="19" fillId="42" borderId="6" xfId="0" applyFont="1" applyFill="1" applyBorder="1" applyAlignment="1">
      <alignment horizontal="left" vertical="center"/>
    </xf>
    <xf numFmtId="0" fontId="2" fillId="2" borderId="4" xfId="0" applyFont="1" applyFill="1" applyBorder="1" applyAlignment="1">
      <alignment horizontal="center" vertical="center" wrapText="1"/>
    </xf>
    <xf numFmtId="0" fontId="19" fillId="42" borderId="1" xfId="0" applyFont="1" applyFill="1" applyBorder="1" applyAlignment="1">
      <alignment horizontal="left" vertical="center"/>
    </xf>
    <xf numFmtId="0" fontId="8" fillId="42" borderId="6" xfId="0" applyFont="1" applyFill="1" applyBorder="1" applyAlignment="1">
      <alignment vertical="center"/>
    </xf>
    <xf numFmtId="0" fontId="17" fillId="42" borderId="6" xfId="0" applyFont="1" applyFill="1" applyBorder="1" applyAlignment="1">
      <alignment vertical="center"/>
    </xf>
    <xf numFmtId="0" fontId="36" fillId="42" borderId="7" xfId="0" applyFont="1" applyFill="1" applyBorder="1" applyAlignment="1">
      <alignment vertical="center"/>
    </xf>
    <xf numFmtId="3" fontId="17" fillId="42" borderId="1" xfId="0" applyNumberFormat="1" applyFont="1" applyFill="1" applyBorder="1" applyAlignment="1">
      <alignment vertical="center"/>
    </xf>
    <xf numFmtId="173" fontId="0" fillId="0" borderId="0" xfId="0" applyNumberFormat="1"/>
    <xf numFmtId="3" fontId="36" fillId="0" borderId="1" xfId="1" applyNumberFormat="1" applyFont="1" applyBorder="1"/>
    <xf numFmtId="3" fontId="51" fillId="0" borderId="10" xfId="1" applyNumberFormat="1" applyFont="1" applyFill="1" applyBorder="1" applyAlignment="1">
      <alignment vertical="center"/>
    </xf>
    <xf numFmtId="37" fontId="17" fillId="42" borderId="1" xfId="0" applyNumberFormat="1" applyFont="1" applyFill="1" applyBorder="1" applyAlignment="1">
      <alignment vertical="center"/>
    </xf>
    <xf numFmtId="37" fontId="52" fillId="42" borderId="4" xfId="0" applyNumberFormat="1" applyFont="1" applyFill="1" applyBorder="1" applyAlignment="1">
      <alignment vertical="center"/>
    </xf>
    <xf numFmtId="37" fontId="52" fillId="42" borderId="2" xfId="0" applyNumberFormat="1" applyFont="1" applyFill="1" applyBorder="1" applyAlignment="1">
      <alignment vertical="center"/>
    </xf>
    <xf numFmtId="37" fontId="52" fillId="42" borderId="10" xfId="0" applyNumberFormat="1" applyFont="1" applyFill="1" applyBorder="1" applyAlignment="1">
      <alignment vertical="center"/>
    </xf>
    <xf numFmtId="37" fontId="51" fillId="0" borderId="10" xfId="1" applyNumberFormat="1" applyFont="1" applyFill="1" applyBorder="1" applyAlignment="1">
      <alignment vertical="center"/>
    </xf>
    <xf numFmtId="0" fontId="59" fillId="3" borderId="1" xfId="133" applyFont="1" applyFill="1" applyBorder="1"/>
    <xf numFmtId="168" fontId="15" fillId="0" borderId="1" xfId="0" applyNumberFormat="1" applyFont="1" applyBorder="1" applyAlignment="1">
      <alignment horizontal="right" vertical="center"/>
    </xf>
    <xf numFmtId="0" fontId="9" fillId="0" borderId="0" xfId="0" applyFont="1"/>
    <xf numFmtId="0" fontId="19" fillId="0" borderId="13" xfId="0" applyFont="1" applyBorder="1"/>
    <xf numFmtId="165" fontId="7" fillId="0" borderId="1" xfId="15" applyNumberFormat="1" applyFont="1" applyBorder="1"/>
    <xf numFmtId="0" fontId="61" fillId="0" borderId="0" xfId="0" applyFont="1"/>
    <xf numFmtId="0" fontId="15" fillId="47" borderId="30" xfId="0" applyFont="1" applyFill="1" applyBorder="1" applyAlignment="1">
      <alignment vertical="top"/>
    </xf>
    <xf numFmtId="0" fontId="15" fillId="47" borderId="0" xfId="0" applyFont="1" applyFill="1" applyBorder="1" applyAlignment="1">
      <alignment vertical="top"/>
    </xf>
    <xf numFmtId="0" fontId="16" fillId="47" borderId="9" xfId="0" applyFont="1" applyFill="1" applyBorder="1" applyAlignment="1">
      <alignment vertical="top"/>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9" fillId="0" borderId="0" xfId="0" applyFont="1"/>
    <xf numFmtId="0" fontId="8" fillId="9" borderId="6" xfId="0" applyFont="1" applyFill="1" applyBorder="1" applyAlignment="1">
      <alignment vertical="center"/>
    </xf>
    <xf numFmtId="0" fontId="36" fillId="9" borderId="10" xfId="0" applyFont="1" applyFill="1" applyBorder="1" applyAlignment="1">
      <alignment vertical="center"/>
    </xf>
    <xf numFmtId="164" fontId="36" fillId="49" borderId="1" xfId="1" applyNumberFormat="1" applyFont="1" applyFill="1" applyBorder="1" applyAlignment="1">
      <alignment vertical="center"/>
    </xf>
    <xf numFmtId="3" fontId="17" fillId="9" borderId="1" xfId="0" applyNumberFormat="1" applyFont="1" applyFill="1" applyBorder="1" applyAlignment="1">
      <alignment vertical="center"/>
    </xf>
    <xf numFmtId="171" fontId="17" fillId="42" borderId="10" xfId="0" applyNumberFormat="1" applyFont="1" applyFill="1" applyBorder="1" applyAlignment="1">
      <alignment horizontal="right" vertical="center"/>
    </xf>
    <xf numFmtId="164" fontId="0" fillId="0" borderId="0" xfId="1" applyNumberFormat="1" applyFont="1"/>
    <xf numFmtId="3" fontId="7" fillId="0" borderId="2" xfId="0" applyNumberFormat="1" applyFont="1" applyFill="1" applyBorder="1"/>
    <xf numFmtId="37" fontId="15" fillId="0" borderId="6" xfId="1" applyNumberFormat="1" applyFont="1" applyBorder="1"/>
    <xf numFmtId="37" fontId="15" fillId="0" borderId="6" xfId="0" applyNumberFormat="1" applyFont="1" applyFill="1" applyBorder="1"/>
    <xf numFmtId="37" fontId="15" fillId="0" borderId="1" xfId="0" applyNumberFormat="1" applyFont="1" applyFill="1" applyBorder="1"/>
    <xf numFmtId="37" fontId="19" fillId="0" borderId="1" xfId="0" applyNumberFormat="1" applyFont="1" applyBorder="1"/>
    <xf numFmtId="37" fontId="16" fillId="0" borderId="30" xfId="0" applyNumberFormat="1" applyFont="1" applyBorder="1"/>
    <xf numFmtId="0" fontId="16" fillId="3" borderId="6" xfId="0" applyFont="1" applyFill="1" applyBorder="1"/>
    <xf numFmtId="0" fontId="16" fillId="3" borderId="10" xfId="0" applyFont="1" applyFill="1" applyBorder="1"/>
    <xf numFmtId="0" fontId="2" fillId="2" borderId="8" xfId="0" applyFont="1" applyFill="1" applyBorder="1" applyAlignment="1">
      <alignment horizontal="center" vertical="center" wrapText="1"/>
    </xf>
    <xf numFmtId="0" fontId="2" fillId="2" borderId="6" xfId="0" applyFont="1" applyFill="1" applyBorder="1" applyAlignment="1">
      <alignment horizontal="centerContinuous" vertical="center"/>
    </xf>
    <xf numFmtId="3" fontId="52" fillId="42" borderId="2" xfId="0" applyNumberFormat="1" applyFont="1" applyFill="1" applyBorder="1" applyAlignment="1">
      <alignment vertical="center"/>
    </xf>
    <xf numFmtId="3" fontId="52" fillId="42" borderId="4" xfId="0" applyNumberFormat="1" applyFont="1" applyFill="1" applyBorder="1" applyAlignment="1">
      <alignment vertical="center"/>
    </xf>
    <xf numFmtId="3" fontId="52" fillId="42" borderId="13" xfId="0" applyNumberFormat="1" applyFont="1" applyFill="1" applyBorder="1" applyAlignment="1">
      <alignment vertical="center"/>
    </xf>
    <xf numFmtId="3" fontId="52" fillId="42" borderId="1" xfId="0" applyNumberFormat="1" applyFont="1" applyFill="1" applyBorder="1" applyAlignment="1">
      <alignment vertical="center"/>
    </xf>
    <xf numFmtId="3" fontId="49" fillId="0" borderId="0" xfId="0" applyNumberFormat="1" applyFont="1"/>
    <xf numFmtId="3" fontId="52" fillId="42" borderId="10" xfId="0" applyNumberFormat="1" applyFont="1" applyFill="1" applyBorder="1" applyAlignment="1">
      <alignment vertical="center"/>
    </xf>
    <xf numFmtId="3" fontId="52" fillId="0" borderId="0" xfId="0" applyNumberFormat="1" applyFont="1" applyAlignment="1">
      <alignment vertical="center"/>
    </xf>
    <xf numFmtId="165" fontId="51" fillId="42" borderId="10" xfId="0" applyNumberFormat="1" applyFont="1" applyFill="1" applyBorder="1" applyAlignment="1">
      <alignment vertical="center"/>
    </xf>
    <xf numFmtId="165" fontId="52" fillId="42" borderId="5" xfId="0" applyNumberFormat="1" applyFont="1" applyFill="1" applyBorder="1" applyAlignment="1">
      <alignment vertical="center"/>
    </xf>
    <xf numFmtId="3" fontId="7" fillId="6" borderId="10" xfId="1" applyNumberFormat="1" applyFont="1" applyFill="1" applyBorder="1" applyAlignment="1">
      <alignment vertical="center"/>
    </xf>
    <xf numFmtId="3" fontId="36" fillId="44" borderId="1" xfId="1" applyNumberFormat="1" applyFont="1" applyFill="1" applyBorder="1" applyAlignment="1">
      <alignment vertical="center"/>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left" wrapText="1"/>
    </xf>
    <xf numFmtId="3" fontId="15" fillId="0" borderId="1" xfId="1" applyNumberFormat="1" applyFont="1" applyBorder="1"/>
    <xf numFmtId="3" fontId="16" fillId="0" borderId="1" xfId="1" applyNumberFormat="1" applyFont="1" applyBorder="1"/>
    <xf numFmtId="3" fontId="15" fillId="6" borderId="1" xfId="19" applyNumberFormat="1" applyFont="1" applyFill="1" applyBorder="1"/>
    <xf numFmtId="3" fontId="15" fillId="0" borderId="6" xfId="1" applyNumberFormat="1" applyFont="1" applyBorder="1"/>
    <xf numFmtId="3" fontId="15" fillId="0" borderId="4" xfId="1" applyNumberFormat="1" applyFont="1" applyBorder="1"/>
    <xf numFmtId="37" fontId="15" fillId="0" borderId="1" xfId="1" applyNumberFormat="1" applyFont="1" applyBorder="1"/>
    <xf numFmtId="3" fontId="15" fillId="0" borderId="1" xfId="0" applyNumberFormat="1" applyFont="1" applyBorder="1"/>
    <xf numFmtId="0" fontId="2" fillId="2" borderId="13" xfId="0" applyFont="1" applyFill="1" applyBorder="1" applyAlignment="1">
      <alignment horizontal="center" vertical="center"/>
    </xf>
    <xf numFmtId="37" fontId="62" fillId="43" borderId="1" xfId="1" applyNumberFormat="1" applyFont="1" applyFill="1" applyBorder="1" applyAlignment="1">
      <alignment vertical="center"/>
    </xf>
    <xf numFmtId="10" fontId="16" fillId="0" borderId="4" xfId="19" applyNumberFormat="1" applyFont="1" applyBorder="1"/>
    <xf numFmtId="3" fontId="16" fillId="0" borderId="1" xfId="0" applyNumberFormat="1" applyFont="1" applyBorder="1"/>
    <xf numFmtId="0" fontId="2" fillId="2" borderId="8" xfId="0" applyFont="1" applyFill="1" applyBorder="1" applyAlignment="1">
      <alignment horizontal="center" vertical="center" wrapText="1"/>
    </xf>
    <xf numFmtId="37" fontId="16" fillId="0" borderId="8" xfId="0" applyNumberFormat="1" applyFont="1" applyBorder="1"/>
    <xf numFmtId="9" fontId="15" fillId="0" borderId="1" xfId="19" applyFont="1" applyFill="1" applyBorder="1"/>
    <xf numFmtId="0" fontId="19" fillId="3" borderId="0" xfId="0" applyFont="1" applyFill="1" applyBorder="1"/>
    <xf numFmtId="0" fontId="36" fillId="3" borderId="0" xfId="0" applyFont="1" applyFill="1" applyBorder="1" applyAlignment="1">
      <alignment vertical="center"/>
    </xf>
    <xf numFmtId="37" fontId="17" fillId="3" borderId="0" xfId="1" applyNumberFormat="1" applyFont="1" applyFill="1" applyBorder="1" applyAlignment="1">
      <alignment vertical="center"/>
    </xf>
    <xf numFmtId="37" fontId="17" fillId="3" borderId="0" xfId="1" applyNumberFormat="1" applyFont="1" applyFill="1" applyBorder="1" applyAlignment="1">
      <alignment horizontal="right" vertical="center"/>
    </xf>
    <xf numFmtId="164" fontId="36" fillId="3" borderId="0" xfId="1" applyNumberFormat="1" applyFont="1" applyFill="1" applyBorder="1" applyAlignment="1">
      <alignment vertical="center"/>
    </xf>
    <xf numFmtId="0" fontId="36" fillId="0" borderId="1" xfId="0" applyFont="1" applyBorder="1" applyAlignment="1">
      <alignment horizontal="justify" vertical="center" wrapText="1"/>
    </xf>
    <xf numFmtId="164" fontId="36" fillId="46" borderId="1" xfId="1" applyNumberFormat="1" applyFont="1" applyFill="1" applyBorder="1" applyAlignment="1">
      <alignment vertical="center"/>
    </xf>
    <xf numFmtId="0" fontId="33" fillId="0" borderId="0" xfId="0" applyFont="1"/>
    <xf numFmtId="164" fontId="51" fillId="6" borderId="2" xfId="1" applyNumberFormat="1" applyFont="1" applyFill="1" applyBorder="1" applyAlignment="1">
      <alignment vertical="center"/>
    </xf>
    <xf numFmtId="0" fontId="36" fillId="0" borderId="1" xfId="0" applyFont="1" applyBorder="1" applyAlignment="1">
      <alignment horizontal="left" vertical="center"/>
    </xf>
    <xf numFmtId="37" fontId="51" fillId="0" borderId="2" xfId="1" applyNumberFormat="1" applyFont="1" applyFill="1" applyBorder="1" applyAlignment="1">
      <alignment vertical="center"/>
    </xf>
    <xf numFmtId="171" fontId="17" fillId="42" borderId="1" xfId="0" applyNumberFormat="1" applyFont="1" applyFill="1" applyBorder="1" applyAlignment="1">
      <alignment vertical="center"/>
    </xf>
    <xf numFmtId="37" fontId="17" fillId="42" borderId="4" xfId="0" applyNumberFormat="1" applyFont="1" applyFill="1" applyBorder="1" applyAlignment="1">
      <alignment vertical="center"/>
    </xf>
    <xf numFmtId="37" fontId="52" fillId="42" borderId="13" xfId="0" applyNumberFormat="1" applyFont="1" applyFill="1" applyBorder="1" applyAlignment="1">
      <alignment vertical="center"/>
    </xf>
    <xf numFmtId="164" fontId="52" fillId="42" borderId="12" xfId="0" applyNumberFormat="1" applyFont="1" applyFill="1" applyBorder="1" applyAlignment="1">
      <alignment vertical="center"/>
    </xf>
    <xf numFmtId="164" fontId="36" fillId="46" borderId="5" xfId="1" applyNumberFormat="1" applyFont="1" applyFill="1" applyBorder="1" applyAlignment="1">
      <alignment vertical="center"/>
    </xf>
    <xf numFmtId="164" fontId="36" fillId="46" borderId="11" xfId="1" applyNumberFormat="1" applyFont="1" applyFill="1" applyBorder="1" applyAlignment="1">
      <alignment vertical="center"/>
    </xf>
    <xf numFmtId="164" fontId="36" fillId="46" borderId="6" xfId="1" applyNumberFormat="1" applyFont="1" applyFill="1" applyBorder="1" applyAlignment="1">
      <alignment vertical="center"/>
    </xf>
    <xf numFmtId="166" fontId="51" fillId="0" borderId="10" xfId="1" applyNumberFormat="1" applyFont="1" applyFill="1" applyBorder="1" applyAlignment="1">
      <alignment vertical="center"/>
    </xf>
    <xf numFmtId="0" fontId="51" fillId="0" borderId="1" xfId="0" applyFont="1" applyBorder="1"/>
    <xf numFmtId="165" fontId="51" fillId="0" borderId="1" xfId="0" applyNumberFormat="1" applyFont="1" applyBorder="1"/>
    <xf numFmtId="3" fontId="51" fillId="0" borderId="1" xfId="1" applyNumberFormat="1" applyFont="1" applyBorder="1"/>
    <xf numFmtId="168" fontId="51" fillId="0" borderId="6" xfId="1" applyNumberFormat="1" applyFont="1" applyFill="1" applyBorder="1" applyAlignment="1">
      <alignment vertical="center"/>
    </xf>
    <xf numFmtId="164" fontId="51" fillId="6" borderId="1" xfId="1" applyNumberFormat="1" applyFont="1" applyFill="1" applyBorder="1" applyAlignment="1">
      <alignment vertical="center"/>
    </xf>
    <xf numFmtId="164" fontId="51" fillId="6" borderId="6" xfId="1" applyNumberFormat="1" applyFont="1" applyFill="1" applyBorder="1" applyAlignment="1">
      <alignment vertical="center"/>
    </xf>
    <xf numFmtId="3" fontId="51" fillId="0" borderId="1" xfId="1" applyNumberFormat="1" applyFont="1" applyFill="1" applyBorder="1" applyAlignment="1">
      <alignment vertical="center"/>
    </xf>
    <xf numFmtId="168" fontId="51" fillId="0" borderId="13" xfId="1" applyNumberFormat="1" applyFont="1" applyFill="1" applyBorder="1" applyAlignment="1">
      <alignment vertical="center"/>
    </xf>
    <xf numFmtId="164" fontId="51" fillId="6" borderId="4" xfId="1" applyNumberFormat="1" applyFont="1" applyFill="1" applyBorder="1" applyAlignment="1">
      <alignment vertical="center"/>
    </xf>
    <xf numFmtId="164" fontId="51" fillId="6" borderId="13" xfId="1" applyNumberFormat="1" applyFont="1" applyFill="1" applyBorder="1" applyAlignment="1">
      <alignment vertical="center"/>
    </xf>
    <xf numFmtId="3" fontId="51" fillId="0" borderId="4" xfId="1" applyNumberFormat="1" applyFont="1" applyFill="1" applyBorder="1" applyAlignment="1">
      <alignment vertical="center"/>
    </xf>
    <xf numFmtId="168" fontId="52" fillId="42" borderId="1" xfId="0" applyNumberFormat="1" applyFont="1" applyFill="1" applyBorder="1" applyAlignment="1">
      <alignment vertical="center"/>
    </xf>
    <xf numFmtId="164" fontId="51" fillId="46" borderId="1" xfId="1" applyNumberFormat="1" applyFont="1" applyFill="1" applyBorder="1" applyAlignment="1">
      <alignment vertical="center"/>
    </xf>
    <xf numFmtId="164" fontId="51" fillId="46" borderId="5" xfId="1" applyNumberFormat="1" applyFont="1" applyFill="1" applyBorder="1" applyAlignment="1">
      <alignment vertical="center"/>
    </xf>
    <xf numFmtId="164" fontId="51" fillId="46" borderId="11" xfId="1" applyNumberFormat="1" applyFont="1" applyFill="1" applyBorder="1" applyAlignment="1">
      <alignment vertical="center"/>
    </xf>
    <xf numFmtId="3" fontId="11" fillId="3" borderId="0" xfId="0" applyNumberFormat="1" applyFont="1" applyFill="1"/>
    <xf numFmtId="3" fontId="52" fillId="3" borderId="0" xfId="0" applyNumberFormat="1" applyFont="1" applyFill="1" applyAlignment="1">
      <alignment vertical="center"/>
    </xf>
    <xf numFmtId="0" fontId="11" fillId="3" borderId="0" xfId="0" applyFont="1" applyFill="1"/>
    <xf numFmtId="0" fontId="11" fillId="0" borderId="0" xfId="0" applyFont="1"/>
    <xf numFmtId="3" fontId="51" fillId="0" borderId="10" xfId="21" applyNumberFormat="1" applyFont="1" applyBorder="1" applyAlignment="1">
      <alignment vertical="center"/>
    </xf>
    <xf numFmtId="3" fontId="51" fillId="0" borderId="7" xfId="21" applyNumberFormat="1" applyFont="1" applyBorder="1" applyAlignment="1">
      <alignment vertical="center"/>
    </xf>
    <xf numFmtId="3" fontId="7" fillId="45" borderId="23" xfId="21" applyNumberFormat="1" applyFont="1" applyFill="1" applyBorder="1" applyAlignment="1">
      <alignment vertical="center"/>
    </xf>
    <xf numFmtId="3" fontId="36" fillId="0" borderId="10" xfId="21" applyNumberFormat="1" applyFont="1" applyBorder="1" applyAlignment="1">
      <alignment vertical="center"/>
    </xf>
    <xf numFmtId="3" fontId="36" fillId="0" borderId="1" xfId="21" applyNumberFormat="1" applyFont="1" applyBorder="1" applyAlignment="1">
      <alignment vertical="center"/>
    </xf>
    <xf numFmtId="3" fontId="36" fillId="0" borderId="1" xfId="10" applyNumberFormat="1" applyFont="1" applyBorder="1" applyAlignment="1">
      <alignment vertical="center"/>
    </xf>
    <xf numFmtId="3" fontId="52" fillId="42" borderId="4" xfId="10" applyNumberFormat="1" applyFont="1" applyFill="1" applyBorder="1" applyAlignment="1">
      <alignment vertical="center"/>
    </xf>
    <xf numFmtId="3" fontId="52" fillId="42" borderId="13" xfId="10" applyNumberFormat="1" applyFont="1" applyFill="1" applyBorder="1" applyAlignment="1">
      <alignment vertical="center"/>
    </xf>
    <xf numFmtId="3" fontId="8" fillId="45" borderId="23" xfId="10" applyNumberFormat="1" applyFont="1" applyFill="1" applyBorder="1" applyAlignment="1">
      <alignment vertical="center"/>
    </xf>
    <xf numFmtId="3" fontId="17" fillId="42" borderId="10" xfId="10" applyNumberFormat="1" applyFont="1" applyFill="1" applyBorder="1" applyAlignment="1">
      <alignment vertical="center"/>
    </xf>
    <xf numFmtId="3" fontId="17" fillId="42" borderId="1" xfId="10" applyNumberFormat="1" applyFont="1" applyFill="1" applyBorder="1" applyAlignment="1">
      <alignment vertical="center"/>
    </xf>
    <xf numFmtId="3" fontId="8" fillId="42" borderId="7" xfId="10" applyNumberFormat="1" applyFont="1" applyFill="1" applyBorder="1" applyAlignment="1">
      <alignment vertical="center"/>
    </xf>
    <xf numFmtId="3" fontId="1" fillId="0" borderId="0" xfId="10" applyNumberFormat="1"/>
    <xf numFmtId="164" fontId="36" fillId="0" borderId="6" xfId="21" applyNumberFormat="1" applyFont="1" applyBorder="1" applyAlignment="1">
      <alignment vertical="center"/>
    </xf>
    <xf numFmtId="43" fontId="7" fillId="45" borderId="23" xfId="21" applyFont="1" applyFill="1" applyBorder="1" applyAlignment="1">
      <alignment vertical="center"/>
    </xf>
    <xf numFmtId="164" fontId="36" fillId="0" borderId="10" xfId="21" applyNumberFormat="1" applyFont="1" applyBorder="1" applyAlignment="1">
      <alignment vertical="center"/>
    </xf>
    <xf numFmtId="164" fontId="36" fillId="0" borderId="13" xfId="21" applyNumberFormat="1" applyFont="1" applyBorder="1" applyAlignment="1">
      <alignment vertical="center"/>
    </xf>
    <xf numFmtId="164" fontId="36" fillId="0" borderId="2" xfId="21" applyNumberFormat="1" applyFont="1" applyBorder="1" applyAlignment="1">
      <alignment vertical="center"/>
    </xf>
    <xf numFmtId="164" fontId="17" fillId="42" borderId="6" xfId="10" applyNumberFormat="1" applyFont="1" applyFill="1" applyBorder="1"/>
    <xf numFmtId="43" fontId="36" fillId="45" borderId="23" xfId="21" applyFont="1" applyFill="1" applyBorder="1" applyAlignment="1">
      <alignment vertical="center"/>
    </xf>
    <xf numFmtId="164" fontId="17" fillId="42" borderId="10" xfId="73" applyNumberFormat="1" applyFont="1" applyFill="1" applyBorder="1"/>
    <xf numFmtId="0" fontId="48" fillId="0" borderId="0" xfId="9" applyFont="1"/>
    <xf numFmtId="0" fontId="10" fillId="0" borderId="0" xfId="9"/>
    <xf numFmtId="0" fontId="50" fillId="0" borderId="0" xfId="9" applyFont="1"/>
    <xf numFmtId="0" fontId="2" fillId="2" borderId="4" xfId="9" applyFont="1" applyFill="1" applyBorder="1" applyAlignment="1">
      <alignment horizontal="center" wrapText="1"/>
    </xf>
    <xf numFmtId="0" fontId="36" fillId="0" borderId="1" xfId="9" applyFont="1" applyBorder="1" applyAlignment="1">
      <alignment horizontal="justify" vertical="center" wrapText="1"/>
    </xf>
    <xf numFmtId="165" fontId="51" fillId="0" borderId="10" xfId="73" applyNumberFormat="1" applyFont="1" applyFill="1" applyBorder="1" applyAlignment="1">
      <alignment vertical="center"/>
    </xf>
    <xf numFmtId="164" fontId="51" fillId="0" borderId="10" xfId="73" applyNumberFormat="1" applyFont="1" applyFill="1" applyBorder="1" applyAlignment="1">
      <alignment vertical="center"/>
    </xf>
    <xf numFmtId="171" fontId="51" fillId="0" borderId="10" xfId="73" applyNumberFormat="1" applyFont="1" applyFill="1" applyBorder="1" applyAlignment="1">
      <alignment vertical="center"/>
    </xf>
    <xf numFmtId="164" fontId="51" fillId="6" borderId="10" xfId="73" applyNumberFormat="1" applyFont="1" applyFill="1" applyBorder="1" applyAlignment="1">
      <alignment vertical="center"/>
    </xf>
    <xf numFmtId="3" fontId="51" fillId="0" borderId="10" xfId="73" applyNumberFormat="1" applyFont="1" applyFill="1" applyBorder="1" applyAlignment="1">
      <alignment vertical="center"/>
    </xf>
    <xf numFmtId="3" fontId="51" fillId="0" borderId="1" xfId="9" applyNumberFormat="1" applyFont="1" applyBorder="1" applyAlignment="1">
      <alignment vertical="center"/>
    </xf>
    <xf numFmtId="3" fontId="51" fillId="0" borderId="2" xfId="73" applyNumberFormat="1" applyFont="1" applyFill="1" applyBorder="1" applyAlignment="1">
      <alignment vertical="center"/>
    </xf>
    <xf numFmtId="0" fontId="52" fillId="42" borderId="6" xfId="9" applyFont="1" applyFill="1" applyBorder="1" applyAlignment="1">
      <alignment vertical="center"/>
    </xf>
    <xf numFmtId="0" fontId="51" fillId="42" borderId="10" xfId="9" applyFont="1" applyFill="1" applyBorder="1" applyAlignment="1">
      <alignment vertical="center"/>
    </xf>
    <xf numFmtId="164" fontId="52" fillId="42" borderId="4" xfId="9" applyNumberFormat="1" applyFont="1" applyFill="1" applyBorder="1" applyAlignment="1">
      <alignment vertical="center"/>
    </xf>
    <xf numFmtId="171" fontId="52" fillId="42" borderId="13" xfId="9" applyNumberFormat="1" applyFont="1" applyFill="1" applyBorder="1" applyAlignment="1">
      <alignment vertical="center"/>
    </xf>
    <xf numFmtId="164" fontId="36" fillId="46" borderId="1" xfId="73" applyNumberFormat="1" applyFont="1" applyFill="1" applyBorder="1" applyAlignment="1">
      <alignment vertical="center"/>
    </xf>
    <xf numFmtId="164" fontId="36" fillId="46" borderId="6" xfId="73" applyNumberFormat="1" applyFont="1" applyFill="1" applyBorder="1" applyAlignment="1">
      <alignment vertical="center"/>
    </xf>
    <xf numFmtId="3" fontId="17" fillId="42" borderId="1" xfId="9" applyNumberFormat="1" applyFont="1" applyFill="1" applyBorder="1" applyAlignment="1">
      <alignment vertical="center"/>
    </xf>
    <xf numFmtId="3" fontId="52" fillId="42" borderId="2" xfId="9" applyNumberFormat="1" applyFont="1" applyFill="1" applyBorder="1" applyAlignment="1">
      <alignment vertical="center"/>
    </xf>
    <xf numFmtId="3" fontId="52" fillId="42" borderId="4" xfId="9" applyNumberFormat="1" applyFont="1" applyFill="1" applyBorder="1" applyAlignment="1">
      <alignment vertical="center"/>
    </xf>
    <xf numFmtId="3" fontId="52" fillId="42" borderId="13" xfId="9" applyNumberFormat="1" applyFont="1" applyFill="1" applyBorder="1" applyAlignment="1">
      <alignment vertical="center"/>
    </xf>
    <xf numFmtId="3" fontId="52" fillId="42" borderId="1" xfId="9" applyNumberFormat="1" applyFont="1" applyFill="1" applyBorder="1" applyAlignment="1">
      <alignment vertical="center"/>
    </xf>
    <xf numFmtId="0" fontId="51" fillId="42" borderId="7" xfId="9" applyFont="1" applyFill="1" applyBorder="1" applyAlignment="1">
      <alignment vertical="center"/>
    </xf>
    <xf numFmtId="164" fontId="52" fillId="42" borderId="7" xfId="9" applyNumberFormat="1" applyFont="1" applyFill="1" applyBorder="1" applyAlignment="1">
      <alignment vertical="center"/>
    </xf>
    <xf numFmtId="3" fontId="17" fillId="42" borderId="5" xfId="9" applyNumberFormat="1" applyFont="1" applyFill="1" applyBorder="1" applyAlignment="1">
      <alignment vertical="center"/>
    </xf>
    <xf numFmtId="3" fontId="49" fillId="0" borderId="0" xfId="9" applyNumberFormat="1" applyFont="1"/>
    <xf numFmtId="3" fontId="52" fillId="42" borderId="10" xfId="9" applyNumberFormat="1" applyFont="1" applyFill="1" applyBorder="1" applyAlignment="1">
      <alignment vertical="center"/>
    </xf>
    <xf numFmtId="3" fontId="52" fillId="0" borderId="0" xfId="9" applyNumberFormat="1" applyFont="1" applyAlignment="1">
      <alignment vertical="center"/>
    </xf>
    <xf numFmtId="0" fontId="52" fillId="42" borderId="5" xfId="9" applyFont="1" applyFill="1" applyBorder="1" applyAlignment="1">
      <alignment vertical="center"/>
    </xf>
    <xf numFmtId="166" fontId="52" fillId="42" borderId="5" xfId="9" applyNumberFormat="1" applyFont="1" applyFill="1" applyBorder="1" applyAlignment="1">
      <alignment vertical="center"/>
    </xf>
    <xf numFmtId="0" fontId="49" fillId="0" borderId="0" xfId="9" applyFont="1"/>
    <xf numFmtId="164" fontId="51" fillId="6" borderId="2" xfId="73" applyNumberFormat="1" applyFont="1" applyFill="1" applyBorder="1" applyAlignment="1">
      <alignment vertical="center"/>
    </xf>
    <xf numFmtId="0" fontId="2" fillId="2" borderId="8" xfId="0" applyFont="1" applyFill="1" applyBorder="1" applyAlignment="1">
      <alignment horizontal="center" vertical="center" wrapText="1"/>
    </xf>
    <xf numFmtId="0" fontId="47" fillId="2" borderId="6" xfId="0" applyFont="1" applyFill="1" applyBorder="1" applyAlignment="1">
      <alignment horizontal="center"/>
    </xf>
    <xf numFmtId="3" fontId="51" fillId="0" borderId="1" xfId="0" applyNumberFormat="1" applyFont="1" applyBorder="1" applyAlignment="1">
      <alignment vertical="center"/>
    </xf>
    <xf numFmtId="3" fontId="51" fillId="0" borderId="2" xfId="1" applyNumberFormat="1" applyFont="1" applyFill="1" applyBorder="1" applyAlignment="1">
      <alignment vertical="center"/>
    </xf>
    <xf numFmtId="0" fontId="2" fillId="2" borderId="13" xfId="0" applyFont="1" applyFill="1" applyBorder="1" applyAlignment="1">
      <alignment horizontal="center" wrapText="1"/>
    </xf>
    <xf numFmtId="3" fontId="51" fillId="0" borderId="5" xfId="0" applyNumberFormat="1" applyFont="1" applyBorder="1" applyAlignment="1">
      <alignment vertical="center"/>
    </xf>
    <xf numFmtId="168" fontId="36" fillId="0" borderId="6" xfId="1" applyNumberFormat="1" applyFont="1" applyFill="1" applyBorder="1" applyAlignment="1">
      <alignment vertical="center"/>
    </xf>
    <xf numFmtId="168" fontId="52" fillId="42" borderId="13" xfId="0" applyNumberFormat="1" applyFont="1" applyFill="1" applyBorder="1" applyAlignment="1">
      <alignment vertical="center"/>
    </xf>
    <xf numFmtId="3" fontId="49" fillId="3" borderId="0" xfId="0" applyNumberFormat="1" applyFont="1" applyFill="1"/>
    <xf numFmtId="172" fontId="36" fillId="0" borderId="1" xfId="1" applyNumberFormat="1" applyFont="1" applyBorder="1"/>
    <xf numFmtId="172" fontId="36" fillId="0" borderId="1" xfId="1" applyNumberFormat="1" applyFont="1" applyFill="1" applyBorder="1" applyAlignment="1">
      <alignment vertical="center"/>
    </xf>
    <xf numFmtId="172" fontId="51" fillId="0" borderId="10" xfId="1" applyNumberFormat="1" applyFont="1" applyFill="1" applyBorder="1" applyAlignment="1">
      <alignment vertical="center"/>
    </xf>
    <xf numFmtId="37" fontId="36" fillId="0" borderId="1" xfId="1" applyNumberFormat="1" applyFont="1" applyFill="1" applyBorder="1" applyAlignment="1">
      <alignment vertical="center"/>
    </xf>
    <xf numFmtId="166" fontId="36" fillId="0" borderId="10" xfId="1" applyNumberFormat="1" applyFont="1" applyFill="1" applyBorder="1" applyAlignment="1">
      <alignment vertical="center"/>
    </xf>
    <xf numFmtId="164" fontId="36" fillId="46" borderId="10" xfId="1" applyNumberFormat="1" applyFont="1" applyFill="1" applyBorder="1" applyAlignment="1">
      <alignment vertical="center"/>
    </xf>
    <xf numFmtId="0" fontId="48" fillId="0" borderId="0" xfId="0" applyFont="1" applyAlignment="1">
      <alignment horizontal="left"/>
    </xf>
    <xf numFmtId="0" fontId="50" fillId="0" borderId="0" xfId="0" applyFont="1" applyAlignment="1">
      <alignment horizontal="left"/>
    </xf>
    <xf numFmtId="172" fontId="36" fillId="0" borderId="1" xfId="0" applyNumberFormat="1" applyFont="1" applyBorder="1" applyAlignment="1">
      <alignment horizontal="right" vertical="center"/>
    </xf>
    <xf numFmtId="3" fontId="36" fillId="0" borderId="1" xfId="0" applyNumberFormat="1" applyFont="1" applyBorder="1" applyAlignment="1">
      <alignment horizontal="right" vertical="center"/>
    </xf>
    <xf numFmtId="0" fontId="52" fillId="42" borderId="6" xfId="0" applyFont="1" applyFill="1" applyBorder="1" applyAlignment="1">
      <alignment horizontal="left" vertical="center"/>
    </xf>
    <xf numFmtId="0" fontId="52" fillId="42" borderId="5" xfId="0" applyFont="1" applyFill="1" applyBorder="1" applyAlignment="1">
      <alignment horizontal="left" vertical="center"/>
    </xf>
    <xf numFmtId="0" fontId="0" fillId="0" borderId="0" xfId="0" applyAlignment="1">
      <alignment horizontal="left"/>
    </xf>
    <xf numFmtId="37" fontId="64" fillId="0" borderId="0" xfId="0" applyNumberFormat="1" applyFont="1"/>
    <xf numFmtId="3" fontId="17" fillId="43" borderId="6" xfId="0" applyNumberFormat="1" applyFont="1" applyFill="1" applyBorder="1" applyAlignment="1">
      <alignment vertical="center"/>
    </xf>
    <xf numFmtId="3" fontId="17" fillId="43" borderId="7" xfId="0" applyNumberFormat="1" applyFont="1" applyFill="1" applyBorder="1" applyAlignment="1">
      <alignment vertical="center"/>
    </xf>
    <xf numFmtId="170" fontId="7" fillId="0" borderId="10" xfId="1" applyNumberFormat="1" applyFont="1" applyBorder="1" applyAlignment="1">
      <alignment horizontal="right" vertical="center"/>
    </xf>
    <xf numFmtId="170" fontId="17" fillId="43" borderId="6" xfId="0" applyNumberFormat="1" applyFont="1" applyFill="1" applyBorder="1" applyAlignment="1">
      <alignment vertical="center"/>
    </xf>
    <xf numFmtId="3" fontId="52" fillId="42" borderId="9" xfId="0" applyNumberFormat="1" applyFont="1" applyFill="1" applyBorder="1" applyAlignment="1">
      <alignment vertical="center"/>
    </xf>
    <xf numFmtId="0" fontId="47" fillId="2" borderId="6" xfId="0" applyFont="1" applyFill="1" applyBorder="1" applyAlignment="1">
      <alignment horizontal="left"/>
    </xf>
    <xf numFmtId="0" fontId="47" fillId="2" borderId="7" xfId="0" applyFont="1" applyFill="1" applyBorder="1" applyAlignment="1">
      <alignment horizontal="left"/>
    </xf>
    <xf numFmtId="0" fontId="47" fillId="2" borderId="10" xfId="0" applyFont="1" applyFill="1" applyBorder="1" applyAlignment="1">
      <alignment horizontal="left"/>
    </xf>
    <xf numFmtId="4" fontId="51" fillId="0" borderId="10" xfId="1" applyNumberFormat="1" applyFont="1" applyFill="1" applyBorder="1" applyAlignment="1">
      <alignment vertical="center"/>
    </xf>
    <xf numFmtId="172" fontId="7" fillId="0" borderId="10" xfId="0" applyNumberFormat="1" applyFont="1" applyBorder="1"/>
    <xf numFmtId="172" fontId="7" fillId="0" borderId="2" xfId="0" applyNumberFormat="1" applyFont="1" applyBorder="1"/>
    <xf numFmtId="172" fontId="7" fillId="0" borderId="2" xfId="0" applyNumberFormat="1" applyFont="1" applyFill="1" applyBorder="1"/>
    <xf numFmtId="172" fontId="7" fillId="43" borderId="10" xfId="0" applyNumberFormat="1" applyFont="1" applyFill="1" applyBorder="1" applyAlignment="1">
      <alignment vertical="center"/>
    </xf>
    <xf numFmtId="3" fontId="7" fillId="44" borderId="10" xfId="1" applyNumberFormat="1" applyFont="1" applyFill="1" applyBorder="1" applyAlignment="1">
      <alignment vertical="center"/>
    </xf>
    <xf numFmtId="3" fontId="8" fillId="0" borderId="0" xfId="1" applyNumberFormat="1" applyFont="1" applyBorder="1" applyAlignment="1">
      <alignment vertical="center"/>
    </xf>
    <xf numFmtId="3" fontId="8" fillId="0" borderId="0" xfId="1" applyNumberFormat="1" applyFont="1" applyAlignment="1">
      <alignment vertical="center"/>
    </xf>
    <xf numFmtId="3" fontId="7" fillId="0" borderId="1" xfId="15" applyNumberFormat="1" applyFont="1" applyBorder="1"/>
    <xf numFmtId="3" fontId="7" fillId="0" borderId="4" xfId="15" applyNumberFormat="1" applyFont="1" applyBorder="1"/>
    <xf numFmtId="3" fontId="7" fillId="6" borderId="2" xfId="1" applyNumberFormat="1" applyFont="1" applyFill="1" applyBorder="1" applyAlignment="1">
      <alignment vertical="center"/>
    </xf>
    <xf numFmtId="3" fontId="36" fillId="43" borderId="10" xfId="0" applyNumberFormat="1" applyFont="1" applyFill="1" applyBorder="1" applyAlignment="1">
      <alignment vertical="center"/>
    </xf>
    <xf numFmtId="172" fontId="7" fillId="0" borderId="10" xfId="1" applyNumberFormat="1" applyFont="1" applyBorder="1" applyAlignment="1">
      <alignment vertical="center"/>
    </xf>
    <xf numFmtId="172" fontId="7" fillId="0" borderId="2" xfId="1" applyNumberFormat="1" applyFont="1" applyBorder="1" applyAlignment="1">
      <alignment vertical="center"/>
    </xf>
    <xf numFmtId="170" fontId="7" fillId="0" borderId="10" xfId="1" applyNumberFormat="1" applyFont="1" applyBorder="1" applyAlignment="1">
      <alignment vertical="center"/>
    </xf>
    <xf numFmtId="170" fontId="7" fillId="0" borderId="2" xfId="1" applyNumberFormat="1" applyFont="1" applyBorder="1" applyAlignment="1">
      <alignment vertical="center"/>
    </xf>
    <xf numFmtId="172" fontId="17" fillId="43" borderId="1" xfId="0" applyNumberFormat="1" applyFont="1" applyFill="1" applyBorder="1" applyAlignment="1">
      <alignment vertical="center"/>
    </xf>
    <xf numFmtId="3" fontId="51" fillId="6" borderId="10" xfId="1" applyNumberFormat="1" applyFont="1" applyFill="1" applyBorder="1" applyAlignment="1">
      <alignment vertical="center"/>
    </xf>
    <xf numFmtId="3" fontId="51" fillId="42" borderId="10" xfId="0" applyNumberFormat="1" applyFont="1" applyFill="1" applyBorder="1" applyAlignment="1">
      <alignment vertical="center"/>
    </xf>
    <xf numFmtId="3" fontId="36" fillId="46" borderId="1" xfId="1" applyNumberFormat="1" applyFont="1" applyFill="1" applyBorder="1" applyAlignment="1">
      <alignment vertical="center"/>
    </xf>
    <xf numFmtId="3" fontId="36" fillId="46" borderId="6" xfId="1" applyNumberFormat="1" applyFont="1" applyFill="1" applyBorder="1" applyAlignment="1">
      <alignment vertical="center"/>
    </xf>
    <xf numFmtId="3" fontId="51" fillId="42" borderId="7" xfId="0" applyNumberFormat="1" applyFont="1" applyFill="1" applyBorder="1" applyAlignment="1">
      <alignment vertical="center"/>
    </xf>
    <xf numFmtId="3" fontId="52" fillId="42" borderId="7" xfId="0" applyNumberFormat="1" applyFont="1" applyFill="1" applyBorder="1" applyAlignment="1">
      <alignment vertical="center"/>
    </xf>
    <xf numFmtId="172" fontId="52" fillId="42" borderId="5" xfId="0" applyNumberFormat="1" applyFont="1" applyFill="1" applyBorder="1" applyAlignment="1">
      <alignment vertical="center"/>
    </xf>
    <xf numFmtId="0" fontId="47" fillId="2" borderId="1" xfId="0" applyFont="1" applyFill="1" applyBorder="1" applyAlignment="1">
      <alignment horizontal="left"/>
    </xf>
    <xf numFmtId="0" fontId="2" fillId="2" borderId="7" xfId="0" applyFont="1" applyFill="1" applyBorder="1" applyAlignment="1">
      <alignment vertical="center"/>
    </xf>
    <xf numFmtId="0" fontId="2" fillId="2" borderId="8" xfId="0" applyFont="1" applyFill="1" applyBorder="1" applyAlignment="1">
      <alignment horizontal="center" wrapText="1"/>
    </xf>
    <xf numFmtId="0" fontId="33" fillId="3" borderId="0" xfId="0" applyFont="1" applyFill="1"/>
    <xf numFmtId="0" fontId="36" fillId="2" borderId="1" xfId="0" applyFont="1" applyFill="1" applyBorder="1" applyAlignment="1">
      <alignment vertical="center"/>
    </xf>
    <xf numFmtId="0" fontId="47" fillId="2" borderId="6" xfId="0" applyFont="1" applyFill="1" applyBorder="1" applyAlignment="1"/>
    <xf numFmtId="0" fontId="36" fillId="2" borderId="7" xfId="0" applyFont="1" applyFill="1" applyBorder="1" applyAlignment="1">
      <alignment vertical="center"/>
    </xf>
    <xf numFmtId="0" fontId="36" fillId="2" borderId="10" xfId="0" applyFont="1" applyFill="1" applyBorder="1" applyAlignment="1">
      <alignment vertical="center"/>
    </xf>
    <xf numFmtId="165" fontId="51" fillId="42" borderId="7" xfId="0" applyNumberFormat="1" applyFont="1" applyFill="1" applyBorder="1" applyAlignment="1">
      <alignment vertical="center"/>
    </xf>
    <xf numFmtId="3" fontId="36" fillId="0" borderId="4" xfId="1" applyNumberFormat="1" applyFont="1" applyBorder="1"/>
    <xf numFmtId="168" fontId="36" fillId="0" borderId="13" xfId="1" applyNumberFormat="1" applyFont="1" applyFill="1" applyBorder="1" applyAlignment="1">
      <alignment vertical="center"/>
    </xf>
    <xf numFmtId="164" fontId="36" fillId="6" borderId="4" xfId="1" applyNumberFormat="1" applyFont="1" applyFill="1" applyBorder="1" applyAlignment="1">
      <alignment vertical="center"/>
    </xf>
    <xf numFmtId="164" fontId="36" fillId="6" borderId="13" xfId="1" applyNumberFormat="1" applyFont="1" applyFill="1" applyBorder="1" applyAlignment="1">
      <alignment vertical="center"/>
    </xf>
    <xf numFmtId="3" fontId="36" fillId="0" borderId="4" xfId="1" applyNumberFormat="1" applyFont="1" applyFill="1" applyBorder="1" applyAlignment="1">
      <alignment vertical="center"/>
    </xf>
    <xf numFmtId="164" fontId="19" fillId="43" borderId="1" xfId="0" applyNumberFormat="1" applyFont="1" applyFill="1" applyBorder="1"/>
    <xf numFmtId="168" fontId="17" fillId="43" borderId="1" xfId="0" applyNumberFormat="1" applyFont="1" applyFill="1" applyBorder="1" applyAlignment="1">
      <alignment vertical="center"/>
    </xf>
    <xf numFmtId="37" fontId="36" fillId="0" borderId="5" xfId="1" applyNumberFormat="1" applyFont="1" applyFill="1" applyBorder="1" applyAlignment="1">
      <alignment vertical="center"/>
    </xf>
    <xf numFmtId="0" fontId="15" fillId="48" borderId="33" xfId="0" applyFont="1" applyFill="1" applyBorder="1" applyAlignment="1">
      <alignment horizontal="left" vertical="top"/>
    </xf>
    <xf numFmtId="0" fontId="15" fillId="48" borderId="32" xfId="0" applyFont="1" applyFill="1" applyBorder="1" applyAlignment="1">
      <alignment horizontal="left" vertical="top"/>
    </xf>
    <xf numFmtId="0" fontId="16" fillId="48" borderId="34" xfId="0" applyFont="1" applyFill="1" applyBorder="1" applyAlignment="1">
      <alignment horizontal="left" vertical="top"/>
    </xf>
    <xf numFmtId="37" fontId="17" fillId="42" borderId="1" xfId="1" applyNumberFormat="1" applyFont="1" applyFill="1" applyBorder="1" applyAlignment="1">
      <alignment vertical="center"/>
    </xf>
    <xf numFmtId="170" fontId="8" fillId="42" borderId="10" xfId="1" applyNumberFormat="1" applyFont="1" applyFill="1" applyBorder="1" applyAlignment="1">
      <alignment horizontal="right" vertical="center"/>
    </xf>
    <xf numFmtId="0" fontId="48" fillId="3" borderId="0" xfId="0" applyFont="1" applyFill="1"/>
    <xf numFmtId="170" fontId="51" fillId="0" borderId="10" xfId="1" applyNumberFormat="1" applyFont="1" applyFill="1" applyBorder="1" applyAlignment="1">
      <alignment vertical="center"/>
    </xf>
    <xf numFmtId="170" fontId="52" fillId="42" borderId="13" xfId="0" applyNumberFormat="1" applyFont="1" applyFill="1" applyBorder="1" applyAlignment="1">
      <alignment vertical="center"/>
    </xf>
    <xf numFmtId="0" fontId="51" fillId="0" borderId="29" xfId="0" applyFont="1" applyBorder="1" applyAlignment="1">
      <alignment vertical="top" wrapText="1"/>
    </xf>
    <xf numFmtId="0" fontId="51" fillId="0" borderId="0" xfId="0" applyFont="1" applyBorder="1" applyAlignment="1">
      <alignment vertical="top" wrapText="1"/>
    </xf>
    <xf numFmtId="164" fontId="17" fillId="42" borderId="1" xfId="0" applyNumberFormat="1" applyFont="1" applyFill="1" applyBorder="1" applyAlignment="1">
      <alignment vertical="center"/>
    </xf>
    <xf numFmtId="0" fontId="52" fillId="42" borderId="11" xfId="0" applyFont="1" applyFill="1" applyBorder="1" applyAlignment="1">
      <alignment vertical="center"/>
    </xf>
    <xf numFmtId="0" fontId="51" fillId="42" borderId="28" xfId="0" applyFont="1" applyFill="1" applyBorder="1" applyAlignment="1">
      <alignment vertical="center"/>
    </xf>
    <xf numFmtId="0" fontId="52" fillId="0" borderId="30" xfId="0" applyFont="1" applyBorder="1" applyAlignment="1">
      <alignment vertical="center"/>
    </xf>
    <xf numFmtId="166" fontId="52" fillId="0" borderId="0" xfId="0" applyNumberFormat="1" applyFont="1" applyBorder="1" applyAlignment="1">
      <alignment vertical="center"/>
    </xf>
    <xf numFmtId="3" fontId="7" fillId="45" borderId="27" xfId="21" applyNumberFormat="1" applyFont="1" applyFill="1" applyBorder="1" applyAlignment="1">
      <alignment vertical="center"/>
    </xf>
    <xf numFmtId="3" fontId="7" fillId="45" borderId="35" xfId="21" applyNumberFormat="1" applyFont="1" applyFill="1" applyBorder="1" applyAlignment="1">
      <alignment vertical="center"/>
    </xf>
    <xf numFmtId="3" fontId="8" fillId="45" borderId="35" xfId="10" applyNumberFormat="1" applyFont="1" applyFill="1" applyBorder="1" applyAlignment="1">
      <alignment vertical="center"/>
    </xf>
    <xf numFmtId="0" fontId="2" fillId="2" borderId="7" xfId="0" applyFont="1" applyFill="1" applyBorder="1" applyAlignment="1">
      <alignment horizontal="centerContinuous" vertical="center"/>
    </xf>
    <xf numFmtId="164" fontId="17" fillId="43" borderId="10" xfId="0" applyNumberFormat="1" applyFont="1" applyFill="1" applyBorder="1" applyAlignment="1">
      <alignment vertical="center"/>
    </xf>
    <xf numFmtId="170" fontId="7" fillId="0" borderId="2" xfId="1" applyNumberFormat="1" applyFont="1" applyBorder="1" applyAlignment="1">
      <alignment horizontal="right" vertical="center"/>
    </xf>
    <xf numFmtId="164" fontId="17" fillId="43" borderId="12" xfId="0" applyNumberFormat="1" applyFont="1" applyFill="1" applyBorder="1" applyAlignment="1">
      <alignment vertical="center"/>
    </xf>
    <xf numFmtId="170" fontId="17" fillId="43" borderId="1" xfId="0" applyNumberFormat="1" applyFont="1" applyFill="1" applyBorder="1" applyAlignment="1">
      <alignment vertical="center"/>
    </xf>
    <xf numFmtId="164" fontId="36" fillId="44" borderId="11" xfId="1" applyNumberFormat="1" applyFont="1" applyFill="1" applyBorder="1" applyAlignment="1">
      <alignment vertical="center"/>
    </xf>
    <xf numFmtId="164" fontId="36" fillId="44" borderId="6" xfId="1" applyNumberFormat="1" applyFont="1" applyFill="1" applyBorder="1" applyAlignment="1">
      <alignment vertical="center"/>
    </xf>
    <xf numFmtId="3" fontId="17" fillId="43" borderId="4" xfId="0" applyNumberFormat="1" applyFont="1" applyFill="1" applyBorder="1" applyAlignment="1">
      <alignment vertical="center"/>
    </xf>
    <xf numFmtId="165" fontId="51" fillId="0" borderId="7" xfId="1" applyNumberFormat="1" applyFont="1" applyFill="1" applyBorder="1" applyAlignment="1">
      <alignment vertical="center"/>
    </xf>
    <xf numFmtId="3" fontId="36" fillId="0" borderId="1" xfId="0" applyNumberFormat="1" applyFont="1" applyBorder="1" applyAlignment="1">
      <alignment horizontal="right" vertical="center" wrapText="1"/>
    </xf>
    <xf numFmtId="171" fontId="36" fillId="0" borderId="1" xfId="1" applyNumberFormat="1" applyFont="1" applyFill="1" applyBorder="1" applyAlignment="1">
      <alignment horizontal="right" vertical="center"/>
    </xf>
    <xf numFmtId="171" fontId="17" fillId="42" borderId="1" xfId="0" applyNumberFormat="1" applyFont="1" applyFill="1" applyBorder="1" applyAlignment="1">
      <alignment horizontal="right" vertical="center"/>
    </xf>
    <xf numFmtId="164" fontId="17" fillId="42" borderId="7" xfId="0" applyNumberFormat="1" applyFont="1" applyFill="1" applyBorder="1" applyAlignment="1">
      <alignment vertical="center"/>
    </xf>
    <xf numFmtId="164" fontId="17" fillId="42" borderId="10" xfId="0" applyNumberFormat="1" applyFont="1" applyFill="1" applyBorder="1" applyAlignment="1">
      <alignment vertical="center"/>
    </xf>
    <xf numFmtId="0" fontId="36" fillId="0" borderId="1" xfId="0" applyFont="1" applyFill="1" applyBorder="1" applyAlignment="1">
      <alignment horizontal="left" vertical="center"/>
    </xf>
    <xf numFmtId="3" fontId="51" fillId="0" borderId="1" xfId="0" applyNumberFormat="1" applyFont="1" applyFill="1" applyBorder="1" applyAlignment="1">
      <alignment vertical="center"/>
    </xf>
    <xf numFmtId="3" fontId="17" fillId="50" borderId="1" xfId="0" applyNumberFormat="1" applyFont="1" applyFill="1" applyBorder="1" applyAlignment="1">
      <alignment vertical="center"/>
    </xf>
    <xf numFmtId="165" fontId="51" fillId="0" borderId="10" xfId="1" applyNumberFormat="1" applyFont="1" applyFill="1" applyBorder="1" applyAlignment="1">
      <alignment vertical="center"/>
    </xf>
    <xf numFmtId="164" fontId="51" fillId="0" borderId="10" xfId="1" applyNumberFormat="1" applyFont="1" applyFill="1" applyBorder="1" applyAlignment="1">
      <alignment vertical="center"/>
    </xf>
    <xf numFmtId="164" fontId="51" fillId="0" borderId="10" xfId="1" applyNumberFormat="1" applyFont="1" applyFill="1" applyBorder="1" applyAlignment="1">
      <alignment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3" fontId="17" fillId="43" borderId="1" xfId="0" applyNumberFormat="1" applyFont="1" applyFill="1" applyBorder="1" applyAlignment="1">
      <alignment horizontal="right" vertical="center"/>
    </xf>
    <xf numFmtId="170" fontId="17" fillId="43" borderId="6" xfId="0" applyNumberFormat="1" applyFont="1" applyFill="1" applyBorder="1" applyAlignment="1">
      <alignment horizontal="right" vertical="center"/>
    </xf>
    <xf numFmtId="170" fontId="7" fillId="0" borderId="10" xfId="1" applyNumberFormat="1" applyFont="1" applyFill="1" applyBorder="1" applyAlignment="1">
      <alignment horizontal="right" vertical="center"/>
    </xf>
    <xf numFmtId="3" fontId="7" fillId="0" borderId="10" xfId="1" applyNumberFormat="1" applyFont="1" applyFill="1" applyBorder="1" applyAlignment="1">
      <alignment horizontal="right" vertical="center"/>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6" xfId="0" applyFont="1" applyFill="1" applyBorder="1" applyAlignment="1">
      <alignment wrapText="1"/>
    </xf>
    <xf numFmtId="0" fontId="2" fillId="2" borderId="7" xfId="0" applyFont="1" applyFill="1" applyBorder="1" applyAlignment="1"/>
    <xf numFmtId="0" fontId="50" fillId="3" borderId="0" xfId="0" applyFont="1" applyFill="1"/>
    <xf numFmtId="0" fontId="2" fillId="2" borderId="7" xfId="0" applyFont="1" applyFill="1" applyBorder="1" applyAlignment="1">
      <alignment horizontal="left"/>
    </xf>
    <xf numFmtId="0" fontId="2" fillId="2" borderId="8" xfId="0" applyFont="1" applyFill="1" applyBorder="1" applyAlignment="1">
      <alignment horizontal="center" vertical="center" wrapText="1"/>
    </xf>
    <xf numFmtId="3" fontId="51" fillId="0" borderId="10" xfId="1" applyNumberFormat="1" applyFont="1" applyFill="1" applyBorder="1" applyAlignment="1">
      <alignment horizontal="right" vertical="center"/>
    </xf>
    <xf numFmtId="172" fontId="51" fillId="0" borderId="10" xfId="1" applyNumberFormat="1" applyFont="1" applyFill="1" applyBorder="1" applyAlignment="1">
      <alignment horizontal="right" vertical="center"/>
    </xf>
    <xf numFmtId="170" fontId="51" fillId="0" borderId="10" xfId="1" applyNumberFormat="1" applyFont="1" applyFill="1" applyBorder="1" applyAlignment="1">
      <alignment horizontal="right" vertical="center"/>
    </xf>
    <xf numFmtId="170" fontId="51" fillId="0" borderId="2" xfId="1" applyNumberFormat="1" applyFont="1" applyFill="1" applyBorder="1" applyAlignment="1">
      <alignment horizontal="right" vertical="center"/>
    </xf>
    <xf numFmtId="172" fontId="51" fillId="0" borderId="1" xfId="0" applyNumberFormat="1" applyFont="1" applyFill="1" applyBorder="1" applyAlignment="1">
      <alignment vertical="center"/>
    </xf>
    <xf numFmtId="4" fontId="51" fillId="0" borderId="1" xfId="0" applyNumberFormat="1" applyFont="1" applyFill="1" applyBorder="1" applyAlignment="1">
      <alignment vertical="center"/>
    </xf>
    <xf numFmtId="170" fontId="17" fillId="50" borderId="6" xfId="0" applyNumberFormat="1" applyFont="1" applyFill="1" applyBorder="1" applyAlignment="1">
      <alignment vertical="center"/>
    </xf>
    <xf numFmtId="0" fontId="36" fillId="2" borderId="10" xfId="0" applyFont="1" applyFill="1" applyBorder="1" applyAlignment="1">
      <alignment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left" vertical="center"/>
    </xf>
    <xf numFmtId="172" fontId="8" fillId="42" borderId="10" xfId="1" applyNumberFormat="1" applyFont="1" applyFill="1" applyBorder="1" applyAlignment="1">
      <alignment horizontal="right" vertical="center"/>
    </xf>
    <xf numFmtId="3" fontId="36" fillId="0" borderId="6" xfId="1" applyNumberFormat="1" applyFont="1" applyBorder="1"/>
    <xf numFmtId="168" fontId="17" fillId="42" borderId="5" xfId="0" applyNumberFormat="1" applyFont="1" applyFill="1" applyBorder="1" applyAlignment="1">
      <alignment vertical="center"/>
    </xf>
    <xf numFmtId="3" fontId="17" fillId="42" borderId="5" xfId="0" applyNumberFormat="1" applyFont="1" applyFill="1" applyBorder="1" applyAlignment="1">
      <alignment vertical="center"/>
    </xf>
    <xf numFmtId="168" fontId="36" fillId="0" borderId="1" xfId="1" applyNumberFormat="1" applyFont="1" applyFill="1" applyBorder="1" applyAlignment="1">
      <alignment vertical="center"/>
    </xf>
    <xf numFmtId="170" fontId="7" fillId="0" borderId="1" xfId="1" applyNumberFormat="1" applyFont="1" applyBorder="1" applyAlignment="1">
      <alignment horizontal="right" vertical="center"/>
    </xf>
    <xf numFmtId="0" fontId="2" fillId="2" borderId="9" xfId="0" applyFont="1" applyFill="1" applyBorder="1" applyAlignment="1">
      <alignment horizontal="center" vertical="center" wrapText="1"/>
    </xf>
    <xf numFmtId="170" fontId="7" fillId="0" borderId="5" xfId="1" applyNumberFormat="1" applyFont="1" applyBorder="1" applyAlignment="1">
      <alignment vertical="center"/>
    </xf>
    <xf numFmtId="0" fontId="48" fillId="0" borderId="0" xfId="10" applyFont="1" applyAlignment="1">
      <alignment horizontal="left"/>
    </xf>
    <xf numFmtId="0" fontId="36" fillId="0" borderId="1" xfId="9" applyFont="1" applyBorder="1" applyAlignment="1">
      <alignment horizontal="justify" vertical="center"/>
    </xf>
    <xf numFmtId="168" fontId="51" fillId="0" borderId="10" xfId="73" applyNumberFormat="1" applyFont="1" applyFill="1" applyBorder="1" applyAlignment="1">
      <alignment vertical="center"/>
    </xf>
    <xf numFmtId="168" fontId="51" fillId="42" borderId="10" xfId="9" applyNumberFormat="1" applyFont="1" applyFill="1" applyBorder="1" applyAlignment="1">
      <alignment vertical="center"/>
    </xf>
    <xf numFmtId="168" fontId="52" fillId="42" borderId="13" xfId="9" applyNumberFormat="1" applyFont="1" applyFill="1" applyBorder="1" applyAlignment="1">
      <alignment vertical="center"/>
    </xf>
    <xf numFmtId="172" fontId="51" fillId="0" borderId="10" xfId="73" applyNumberFormat="1" applyFont="1" applyFill="1" applyBorder="1" applyAlignment="1">
      <alignment vertical="center"/>
    </xf>
    <xf numFmtId="172" fontId="51" fillId="0" borderId="1" xfId="9" applyNumberFormat="1" applyFont="1" applyBorder="1" applyAlignment="1">
      <alignment vertical="center"/>
    </xf>
    <xf numFmtId="9" fontId="57" fillId="0" borderId="0" xfId="19" applyFont="1"/>
    <xf numFmtId="0" fontId="19" fillId="42" borderId="6" xfId="0" applyFont="1" applyFill="1" applyBorder="1" applyAlignment="1">
      <alignment horizontal="justify" vertical="center"/>
    </xf>
    <xf numFmtId="3" fontId="9" fillId="0" borderId="0" xfId="0" applyNumberFormat="1" applyFont="1" applyAlignment="1"/>
    <xf numFmtId="0" fontId="9" fillId="0" borderId="0" xfId="0" applyFont="1" applyAlignment="1"/>
    <xf numFmtId="0" fontId="9" fillId="0" borderId="0" xfId="0" applyFont="1" applyAlignment="1">
      <alignment horizontal="center"/>
    </xf>
    <xf numFmtId="172" fontId="51" fillId="0" borderId="2" xfId="1" applyNumberFormat="1" applyFont="1" applyFill="1" applyBorder="1" applyAlignment="1">
      <alignment vertical="center"/>
    </xf>
    <xf numFmtId="172" fontId="17" fillId="42" borderId="1" xfId="0" applyNumberFormat="1" applyFont="1" applyFill="1" applyBorder="1" applyAlignment="1">
      <alignment vertical="center"/>
    </xf>
    <xf numFmtId="172" fontId="52" fillId="42" borderId="2" xfId="0" applyNumberFormat="1" applyFont="1" applyFill="1" applyBorder="1" applyAlignment="1">
      <alignment vertical="center"/>
    </xf>
    <xf numFmtId="172" fontId="52" fillId="42" borderId="4" xfId="0" applyNumberFormat="1" applyFont="1" applyFill="1" applyBorder="1" applyAlignment="1">
      <alignment vertical="center"/>
    </xf>
    <xf numFmtId="43" fontId="0" fillId="0" borderId="0" xfId="0" applyNumberFormat="1"/>
    <xf numFmtId="174" fontId="16" fillId="0" borderId="1" xfId="19" applyNumberFormat="1" applyFont="1" applyBorder="1"/>
    <xf numFmtId="172" fontId="7" fillId="0" borderId="10" xfId="0" applyNumberFormat="1" applyFont="1" applyFill="1" applyBorder="1"/>
    <xf numFmtId="2" fontId="51" fillId="42" borderId="10" xfId="0" applyNumberFormat="1" applyFont="1" applyFill="1" applyBorder="1" applyAlignment="1">
      <alignment vertical="center"/>
    </xf>
    <xf numFmtId="168" fontId="17" fillId="42" borderId="1" xfId="0" applyNumberFormat="1" applyFont="1" applyFill="1" applyBorder="1" applyAlignment="1">
      <alignment vertical="center"/>
    </xf>
    <xf numFmtId="0" fontId="2" fillId="2" borderId="6" xfId="0" applyFont="1" applyFill="1" applyBorder="1" applyAlignment="1"/>
    <xf numFmtId="0" fontId="2" fillId="2" borderId="6" xfId="9" applyFont="1" applyFill="1" applyBorder="1" applyAlignment="1">
      <alignment wrapText="1"/>
    </xf>
    <xf numFmtId="0" fontId="2" fillId="2" borderId="7" xfId="9" applyFont="1" applyFill="1" applyBorder="1" applyAlignment="1">
      <alignment wrapText="1"/>
    </xf>
    <xf numFmtId="0" fontId="2" fillId="2" borderId="6" xfId="9" applyFont="1" applyFill="1" applyBorder="1" applyAlignment="1"/>
    <xf numFmtId="0" fontId="49" fillId="3" borderId="0" xfId="9" applyFont="1" applyFill="1"/>
    <xf numFmtId="0" fontId="36" fillId="0" borderId="1" xfId="20" applyFont="1" applyFill="1" applyBorder="1" applyAlignment="1">
      <alignment horizontal="right"/>
    </xf>
    <xf numFmtId="37" fontId="15" fillId="0" borderId="6" xfId="1" applyNumberFormat="1" applyFont="1" applyFill="1" applyBorder="1"/>
    <xf numFmtId="164" fontId="51" fillId="6" borderId="7" xfId="1" applyNumberFormat="1" applyFont="1" applyFill="1" applyBorder="1" applyAlignment="1">
      <alignment vertical="center"/>
    </xf>
    <xf numFmtId="2" fontId="51" fillId="42" borderId="3" xfId="0" applyNumberFormat="1" applyFont="1" applyFill="1" applyBorder="1" applyAlignment="1">
      <alignment vertical="center"/>
    </xf>
    <xf numFmtId="0" fontId="36" fillId="0" borderId="23" xfId="0" applyFont="1" applyBorder="1" applyAlignment="1">
      <alignment horizontal="justify" vertical="center" wrapText="1"/>
    </xf>
    <xf numFmtId="165" fontId="51" fillId="0" borderId="23" xfId="1" applyNumberFormat="1" applyFont="1" applyFill="1" applyBorder="1" applyAlignment="1">
      <alignment vertical="center"/>
    </xf>
    <xf numFmtId="3" fontId="52" fillId="42" borderId="30" xfId="0" applyNumberFormat="1" applyFont="1" applyFill="1" applyBorder="1" applyAlignment="1">
      <alignment vertical="center"/>
    </xf>
    <xf numFmtId="1" fontId="51" fillId="0" borderId="10" xfId="73" applyNumberFormat="1" applyFont="1" applyFill="1" applyBorder="1" applyAlignment="1">
      <alignment vertical="center"/>
    </xf>
    <xf numFmtId="1" fontId="52" fillId="42" borderId="4" xfId="9" applyNumberFormat="1" applyFont="1" applyFill="1" applyBorder="1" applyAlignment="1">
      <alignment vertical="center"/>
    </xf>
    <xf numFmtId="168" fontId="51" fillId="0" borderId="10" xfId="1" applyNumberFormat="1" applyFont="1" applyFill="1" applyBorder="1" applyAlignment="1">
      <alignment vertical="center"/>
    </xf>
    <xf numFmtId="168" fontId="51" fillId="0" borderId="2" xfId="1" applyNumberFormat="1" applyFont="1" applyFill="1" applyBorder="1" applyAlignment="1">
      <alignment vertical="center"/>
    </xf>
    <xf numFmtId="3" fontId="51" fillId="0" borderId="23" xfId="1" applyNumberFormat="1" applyFont="1" applyFill="1" applyBorder="1" applyAlignment="1">
      <alignment vertical="center"/>
    </xf>
    <xf numFmtId="168" fontId="51" fillId="0" borderId="23" xfId="1" applyNumberFormat="1" applyFont="1" applyFill="1" applyBorder="1" applyAlignment="1">
      <alignment vertical="center"/>
    </xf>
    <xf numFmtId="0" fontId="2" fillId="4" borderId="6" xfId="10" applyFont="1" applyFill="1" applyBorder="1" applyAlignment="1">
      <alignment horizontal="left" wrapText="1"/>
    </xf>
    <xf numFmtId="0" fontId="2" fillId="4" borderId="10" xfId="10" applyFont="1" applyFill="1" applyBorder="1" applyAlignment="1">
      <alignment horizontal="left" wrapText="1"/>
    </xf>
    <xf numFmtId="0" fontId="2" fillId="2" borderId="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60" fillId="3" borderId="13" xfId="0" applyFont="1" applyFill="1" applyBorder="1" applyAlignment="1">
      <alignment horizontal="left" vertical="top"/>
    </xf>
    <xf numFmtId="0" fontId="60" fillId="3" borderId="28" xfId="0" applyFont="1" applyFill="1" applyBorder="1" applyAlignment="1">
      <alignment horizontal="left" vertical="top"/>
    </xf>
    <xf numFmtId="0" fontId="60" fillId="3" borderId="2" xfId="0" applyFont="1" applyFill="1" applyBorder="1" applyAlignment="1">
      <alignment horizontal="left" vertical="top"/>
    </xf>
    <xf numFmtId="0" fontId="15" fillId="3" borderId="30" xfId="0" applyFont="1" applyFill="1" applyBorder="1" applyAlignment="1">
      <alignment horizontal="left" vertical="top"/>
    </xf>
    <xf numFmtId="0" fontId="15" fillId="3" borderId="0" xfId="0" applyFont="1" applyFill="1" applyBorder="1" applyAlignment="1">
      <alignment horizontal="left" vertical="top"/>
    </xf>
    <xf numFmtId="0" fontId="15" fillId="3" borderId="9" xfId="0" applyFont="1" applyFill="1" applyBorder="1" applyAlignment="1">
      <alignment horizontal="left" vertical="top"/>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7" fillId="2" borderId="4" xfId="0" applyFont="1" applyFill="1" applyBorder="1" applyAlignment="1">
      <alignment horizontal="center" vertical="center"/>
    </xf>
    <xf numFmtId="0" fontId="47"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51" fillId="0" borderId="6" xfId="0" applyFont="1" applyBorder="1" applyAlignment="1">
      <alignment horizontal="left" vertical="top" wrapText="1"/>
    </xf>
    <xf numFmtId="0" fontId="51" fillId="0" borderId="7" xfId="0" applyFont="1" applyBorder="1" applyAlignment="1">
      <alignment horizontal="left" vertical="top" wrapText="1"/>
    </xf>
    <xf numFmtId="0" fontId="51" fillId="0" borderId="10" xfId="0" applyFont="1" applyBorder="1" applyAlignment="1">
      <alignment horizontal="left" vertical="top" wrapText="1"/>
    </xf>
    <xf numFmtId="0" fontId="15" fillId="0" borderId="1" xfId="0" applyFont="1" applyFill="1" applyBorder="1" applyAlignment="1">
      <alignment horizontal="left" vertical="top" wrapText="1"/>
    </xf>
    <xf numFmtId="0" fontId="2" fillId="2" borderId="30" xfId="0" applyFont="1" applyFill="1" applyBorder="1" applyAlignment="1">
      <alignment horizontal="left" wrapText="1"/>
    </xf>
    <xf numFmtId="0" fontId="2" fillId="2" borderId="0" xfId="0" applyFont="1" applyFill="1" applyBorder="1" applyAlignment="1">
      <alignment horizontal="left" wrapText="1"/>
    </xf>
    <xf numFmtId="0" fontId="47" fillId="2" borderId="6"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2" xfId="0" applyFont="1" applyFill="1" applyBorder="1" applyAlignment="1">
      <alignment horizontal="center" vertical="center"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2" xfId="0" applyFont="1" applyFill="1" applyBorder="1" applyAlignment="1">
      <alignment horizontal="center" wrapText="1"/>
    </xf>
    <xf numFmtId="0" fontId="2" fillId="2" borderId="9" xfId="0" applyFont="1" applyFill="1" applyBorder="1" applyAlignment="1">
      <alignment horizontal="center" wrapText="1"/>
    </xf>
    <xf numFmtId="0" fontId="2" fillId="2" borderId="2" xfId="9" applyFont="1" applyFill="1" applyBorder="1" applyAlignment="1">
      <alignment horizontal="center" wrapText="1"/>
    </xf>
    <xf numFmtId="0" fontId="2" fillId="2" borderId="9" xfId="9" applyFont="1" applyFill="1" applyBorder="1" applyAlignment="1">
      <alignment horizontal="center" wrapText="1"/>
    </xf>
    <xf numFmtId="0" fontId="2" fillId="2" borderId="4" xfId="9" applyFont="1" applyFill="1" applyBorder="1" applyAlignment="1">
      <alignment horizontal="left" vertical="center" wrapText="1"/>
    </xf>
    <xf numFmtId="0" fontId="2" fillId="2" borderId="8" xfId="9" applyFont="1" applyFill="1" applyBorder="1" applyAlignment="1">
      <alignment horizontal="left" vertical="center" wrapText="1"/>
    </xf>
    <xf numFmtId="0" fontId="2" fillId="2" borderId="4" xfId="9" applyFont="1" applyFill="1" applyBorder="1" applyAlignment="1">
      <alignment horizontal="center" vertical="center" wrapText="1"/>
    </xf>
    <xf numFmtId="0" fontId="2" fillId="2" borderId="8" xfId="9" applyFont="1" applyFill="1" applyBorder="1" applyAlignment="1">
      <alignment horizontal="center" vertical="center" wrapText="1"/>
    </xf>
    <xf numFmtId="0" fontId="2" fillId="2" borderId="5" xfId="9" applyFont="1" applyFill="1" applyBorder="1" applyAlignment="1">
      <alignment horizontal="center" vertical="center" wrapText="1"/>
    </xf>
    <xf numFmtId="0" fontId="47" fillId="2" borderId="30" xfId="0" applyFont="1" applyFill="1" applyBorder="1" applyAlignment="1">
      <alignment horizontal="left"/>
    </xf>
    <xf numFmtId="0" fontId="47" fillId="2" borderId="0" xfId="0" applyFont="1" applyFill="1" applyBorder="1" applyAlignment="1">
      <alignment horizontal="left"/>
    </xf>
    <xf numFmtId="0" fontId="36" fillId="0" borderId="13" xfId="0" applyFont="1" applyBorder="1" applyAlignment="1">
      <alignment horizontal="left" vertical="top" wrapText="1"/>
    </xf>
    <xf numFmtId="0" fontId="36" fillId="0" borderId="28" xfId="0" applyFont="1" applyBorder="1" applyAlignment="1">
      <alignment horizontal="left" vertical="top" wrapText="1"/>
    </xf>
    <xf numFmtId="0" fontId="36" fillId="0" borderId="2" xfId="0" applyFont="1" applyBorder="1" applyAlignment="1">
      <alignment horizontal="left" vertical="top" wrapText="1"/>
    </xf>
    <xf numFmtId="0" fontId="36" fillId="0" borderId="30" xfId="0" applyFont="1" applyBorder="1" applyAlignment="1">
      <alignment horizontal="left" vertical="top" wrapText="1"/>
    </xf>
    <xf numFmtId="0" fontId="36" fillId="0" borderId="0" xfId="0" applyFont="1" applyBorder="1" applyAlignment="1">
      <alignment horizontal="left" vertical="top" wrapText="1"/>
    </xf>
    <xf numFmtId="0" fontId="36" fillId="0" borderId="9" xfId="0" applyFont="1" applyBorder="1" applyAlignment="1">
      <alignment horizontal="left" vertical="top" wrapText="1"/>
    </xf>
    <xf numFmtId="0" fontId="36" fillId="0" borderId="11" xfId="0" applyFont="1" applyBorder="1" applyAlignment="1">
      <alignment horizontal="left" vertical="top" wrapText="1"/>
    </xf>
    <xf numFmtId="0" fontId="36" fillId="0" borderId="12" xfId="0" applyFont="1" applyBorder="1" applyAlignment="1">
      <alignment horizontal="left" vertical="top" wrapText="1"/>
    </xf>
    <xf numFmtId="0" fontId="36" fillId="0" borderId="3" xfId="0" applyFont="1" applyBorder="1" applyAlignment="1">
      <alignment horizontal="left" vertical="top" wrapText="1"/>
    </xf>
    <xf numFmtId="0" fontId="47" fillId="2" borderId="13" xfId="0" applyFont="1" applyFill="1" applyBorder="1" applyAlignment="1">
      <alignment horizontal="left"/>
    </xf>
    <xf numFmtId="0" fontId="47" fillId="2" borderId="28" xfId="0" applyFont="1" applyFill="1" applyBorder="1" applyAlignment="1">
      <alignment horizontal="left"/>
    </xf>
    <xf numFmtId="0" fontId="47" fillId="2" borderId="2" xfId="0" applyFont="1" applyFill="1" applyBorder="1" applyAlignment="1">
      <alignment horizontal="left"/>
    </xf>
    <xf numFmtId="0" fontId="36" fillId="0" borderId="6" xfId="0" applyFont="1" applyBorder="1" applyAlignment="1">
      <alignment horizontal="left" vertical="top" wrapText="1"/>
    </xf>
    <xf numFmtId="0" fontId="36" fillId="0" borderId="7" xfId="0" applyFont="1" applyBorder="1" applyAlignment="1">
      <alignment horizontal="left" vertical="top" wrapText="1"/>
    </xf>
    <xf numFmtId="0" fontId="36" fillId="0" borderId="10" xfId="0" applyFont="1" applyBorder="1" applyAlignment="1">
      <alignment horizontal="left" vertical="top" wrapText="1"/>
    </xf>
    <xf numFmtId="0" fontId="2" fillId="2" borderId="5" xfId="0" applyFont="1" applyFill="1" applyBorder="1" applyAlignment="1">
      <alignment horizontal="left" vertical="center" wrapText="1"/>
    </xf>
    <xf numFmtId="0" fontId="2" fillId="2" borderId="30" xfId="10" applyFont="1" applyFill="1" applyBorder="1" applyAlignment="1">
      <alignment horizontal="center" wrapText="1"/>
    </xf>
    <xf numFmtId="0" fontId="2" fillId="2" borderId="0" xfId="10" applyFont="1" applyFill="1" applyAlignment="1">
      <alignment horizontal="center" wrapText="1"/>
    </xf>
    <xf numFmtId="0" fontId="36" fillId="0" borderId="1" xfId="10" applyFont="1" applyBorder="1" applyAlignment="1">
      <alignment horizontal="left" vertical="top" wrapText="1"/>
    </xf>
    <xf numFmtId="0" fontId="2" fillId="2" borderId="11" xfId="0" applyFont="1" applyFill="1" applyBorder="1" applyAlignment="1">
      <alignment horizontal="center" vertical="center" wrapText="1"/>
    </xf>
    <xf numFmtId="0" fontId="36" fillId="0" borderId="5" xfId="0" applyFont="1" applyBorder="1" applyAlignment="1">
      <alignment horizontal="left" vertical="top" wrapText="1"/>
    </xf>
    <xf numFmtId="0" fontId="2" fillId="2" borderId="11" xfId="9" applyFont="1" applyFill="1" applyBorder="1" applyAlignment="1">
      <alignment horizontal="left" wrapText="1"/>
    </xf>
    <xf numFmtId="0" fontId="2" fillId="2" borderId="12" xfId="9" applyFont="1" applyFill="1" applyBorder="1" applyAlignment="1">
      <alignment horizontal="left" wrapText="1"/>
    </xf>
    <xf numFmtId="0" fontId="51" fillId="0" borderId="6" xfId="9" applyFont="1" applyBorder="1" applyAlignment="1">
      <alignment horizontal="left" vertical="top" wrapText="1"/>
    </xf>
    <xf numFmtId="0" fontId="51" fillId="0" borderId="7" xfId="9" applyFont="1" applyBorder="1" applyAlignment="1">
      <alignment horizontal="left" vertical="top" wrapText="1"/>
    </xf>
    <xf numFmtId="0" fontId="51" fillId="0" borderId="10" xfId="9" applyFont="1" applyBorder="1" applyAlignment="1">
      <alignment horizontal="left" vertical="top" wrapText="1"/>
    </xf>
    <xf numFmtId="0" fontId="2" fillId="2" borderId="6" xfId="9" applyFont="1" applyFill="1" applyBorder="1" applyAlignment="1">
      <alignment horizontal="left" wrapText="1"/>
    </xf>
    <xf numFmtId="0" fontId="2" fillId="2" borderId="7" xfId="9" applyFont="1" applyFill="1" applyBorder="1" applyAlignment="1">
      <alignment horizontal="left" wrapText="1"/>
    </xf>
    <xf numFmtId="0" fontId="47" fillId="2" borderId="13" xfId="9" applyFont="1" applyFill="1" applyBorder="1" applyAlignment="1">
      <alignment horizontal="left"/>
    </xf>
    <xf numFmtId="0" fontId="47" fillId="2" borderId="28" xfId="9" applyFont="1" applyFill="1" applyBorder="1" applyAlignment="1">
      <alignment horizontal="left"/>
    </xf>
    <xf numFmtId="0" fontId="47" fillId="2" borderId="2" xfId="9" applyFont="1" applyFill="1" applyBorder="1" applyAlignment="1">
      <alignment horizontal="left"/>
    </xf>
    <xf numFmtId="0" fontId="36" fillId="0" borderId="1" xfId="9" applyFont="1" applyBorder="1" applyAlignment="1">
      <alignment horizontal="left" vertical="top" wrapText="1"/>
    </xf>
    <xf numFmtId="0" fontId="2" fillId="8" borderId="6" xfId="10" applyFont="1" applyFill="1" applyBorder="1" applyAlignment="1">
      <alignment horizontal="center" vertical="center"/>
    </xf>
    <xf numFmtId="0" fontId="2" fillId="8" borderId="7" xfId="10" applyFont="1" applyFill="1" applyBorder="1" applyAlignment="1">
      <alignment horizontal="center" vertical="center"/>
    </xf>
    <xf numFmtId="0" fontId="2" fillId="2" borderId="11" xfId="10" applyFont="1" applyFill="1" applyBorder="1" applyAlignment="1">
      <alignment horizontal="center" wrapText="1"/>
    </xf>
    <xf numFmtId="0" fontId="2" fillId="2" borderId="12" xfId="10" applyFont="1" applyFill="1" applyBorder="1" applyAlignment="1">
      <alignment horizontal="center" wrapText="1"/>
    </xf>
    <xf numFmtId="0" fontId="51" fillId="0" borderId="6" xfId="10" applyFont="1" applyBorder="1" applyAlignment="1">
      <alignment horizontal="left" vertical="top" wrapText="1"/>
    </xf>
    <xf numFmtId="0" fontId="51" fillId="0" borderId="7" xfId="10" applyFont="1" applyBorder="1" applyAlignment="1">
      <alignment horizontal="left" vertical="top" wrapText="1"/>
    </xf>
    <xf numFmtId="0" fontId="51" fillId="0" borderId="10" xfId="10" applyFont="1" applyBorder="1" applyAlignment="1">
      <alignment horizontal="left" vertical="top" wrapText="1"/>
    </xf>
    <xf numFmtId="0" fontId="2" fillId="2" borderId="4" xfId="10" applyFont="1" applyFill="1" applyBorder="1" applyAlignment="1">
      <alignment horizontal="center" vertical="center" wrapText="1"/>
    </xf>
    <xf numFmtId="0" fontId="2" fillId="2" borderId="5" xfId="10" applyFont="1" applyFill="1" applyBorder="1" applyAlignment="1">
      <alignment horizontal="center" vertical="center" wrapText="1"/>
    </xf>
    <xf numFmtId="0" fontId="2" fillId="2" borderId="4" xfId="134" applyFont="1" applyFill="1" applyBorder="1" applyAlignment="1">
      <alignment horizontal="center" vertical="center" wrapText="1"/>
    </xf>
    <xf numFmtId="0" fontId="2" fillId="2" borderId="5" xfId="134" applyFont="1" applyFill="1" applyBorder="1" applyAlignment="1">
      <alignment horizontal="center" vertical="center" wrapText="1"/>
    </xf>
    <xf numFmtId="0" fontId="2" fillId="2" borderId="8" xfId="134" applyFont="1" applyFill="1" applyBorder="1" applyAlignment="1">
      <alignment horizontal="center" vertical="center" wrapText="1"/>
    </xf>
    <xf numFmtId="0" fontId="2" fillId="2" borderId="7" xfId="10" applyFont="1" applyFill="1" applyBorder="1" applyAlignment="1">
      <alignment horizontal="center" vertical="center"/>
    </xf>
    <xf numFmtId="0" fontId="47" fillId="2" borderId="4" xfId="10" applyFont="1" applyFill="1" applyBorder="1" applyAlignment="1">
      <alignment horizontal="center"/>
    </xf>
    <xf numFmtId="0" fontId="47" fillId="2" borderId="5" xfId="10" applyFont="1" applyFill="1" applyBorder="1" applyAlignment="1">
      <alignment horizontal="center"/>
    </xf>
    <xf numFmtId="0" fontId="2" fillId="5" borderId="6" xfId="10" applyFont="1" applyFill="1" applyBorder="1" applyAlignment="1">
      <alignment horizontal="center" vertical="center"/>
    </xf>
    <xf numFmtId="0" fontId="2" fillId="5" borderId="7" xfId="10" applyFont="1" applyFill="1" applyBorder="1" applyAlignment="1">
      <alignment horizontal="center" vertical="center"/>
    </xf>
    <xf numFmtId="0" fontId="2" fillId="8" borderId="6" xfId="10" applyFont="1" applyFill="1" applyBorder="1" applyAlignment="1">
      <alignment horizontal="center" wrapText="1"/>
    </xf>
    <xf numFmtId="0" fontId="2" fillId="8" borderId="7" xfId="10" applyFont="1" applyFill="1" applyBorder="1" applyAlignment="1">
      <alignment horizontal="center" wrapText="1"/>
    </xf>
    <xf numFmtId="0" fontId="48" fillId="0" borderId="0" xfId="10" applyFont="1" applyAlignment="1">
      <alignment horizontal="left"/>
    </xf>
    <xf numFmtId="0" fontId="2" fillId="2" borderId="8" xfId="10" applyFont="1" applyFill="1" applyBorder="1" applyAlignment="1">
      <alignment horizontal="center" vertical="center" wrapText="1"/>
    </xf>
    <xf numFmtId="0" fontId="2" fillId="2" borderId="6" xfId="10" applyFont="1" applyFill="1" applyBorder="1" applyAlignment="1">
      <alignment horizontal="center" wrapText="1"/>
    </xf>
    <xf numFmtId="0" fontId="2" fillId="2" borderId="7" xfId="10" applyFont="1" applyFill="1" applyBorder="1" applyAlignment="1">
      <alignment horizontal="center" wrapText="1"/>
    </xf>
    <xf numFmtId="0" fontId="47" fillId="2" borderId="4" xfId="10" applyFont="1" applyFill="1" applyBorder="1" applyAlignment="1">
      <alignment horizontal="center" vertical="center" wrapText="1"/>
    </xf>
    <xf numFmtId="0" fontId="47" fillId="2" borderId="8" xfId="10" applyFont="1" applyFill="1" applyBorder="1" applyAlignment="1">
      <alignment horizontal="center" vertical="center" wrapText="1"/>
    </xf>
    <xf numFmtId="0" fontId="2" fillId="5" borderId="6" xfId="10" applyFont="1" applyFill="1" applyBorder="1" applyAlignment="1">
      <alignment horizontal="center" wrapText="1"/>
    </xf>
    <xf numFmtId="0" fontId="2" fillId="5" borderId="7" xfId="10" applyFont="1" applyFill="1" applyBorder="1" applyAlignment="1">
      <alignment horizontal="center" wrapText="1"/>
    </xf>
    <xf numFmtId="0" fontId="47" fillId="2" borderId="4" xfId="0" applyFont="1" applyFill="1" applyBorder="1" applyAlignment="1">
      <alignment horizontal="left" vertical="center"/>
    </xf>
    <xf numFmtId="0" fontId="47" fillId="2" borderId="5" xfId="0" applyFont="1" applyFill="1" applyBorder="1" applyAlignment="1">
      <alignment horizontal="left" vertical="center"/>
    </xf>
    <xf numFmtId="0" fontId="47" fillId="2" borderId="6" xfId="0" applyFont="1" applyFill="1" applyBorder="1" applyAlignment="1">
      <alignment horizontal="center"/>
    </xf>
    <xf numFmtId="0" fontId="47" fillId="2" borderId="7" xfId="0" applyFont="1" applyFill="1" applyBorder="1" applyAlignment="1">
      <alignment horizontal="center"/>
    </xf>
    <xf numFmtId="0" fontId="47" fillId="2" borderId="10" xfId="0" applyFont="1" applyFill="1" applyBorder="1" applyAlignment="1">
      <alignment horizontal="center"/>
    </xf>
  </cellXfs>
  <cellStyles count="135">
    <cellStyle name="20% - Accent1" xfId="39" builtinId="30" customBuiltin="1"/>
    <cellStyle name="20% - Accent2" xfId="42" builtinId="34" customBuiltin="1"/>
    <cellStyle name="20% - Accent3" xfId="45" builtinId="38" customBuiltin="1"/>
    <cellStyle name="20% - Accent4" xfId="48" builtinId="42" customBuiltin="1"/>
    <cellStyle name="20% - Accent5" xfId="51" builtinId="46" customBuiltin="1"/>
    <cellStyle name="20% - Accent6" xfId="54" builtinId="50" customBuiltin="1"/>
    <cellStyle name="40% - Accent1" xfId="40" builtinId="31" customBuiltin="1"/>
    <cellStyle name="40% - Accent2" xfId="43" builtinId="35" customBuiltin="1"/>
    <cellStyle name="40% - Accent3" xfId="46" builtinId="39" customBuiltin="1"/>
    <cellStyle name="40% - Accent4" xfId="49" builtinId="43" customBuiltin="1"/>
    <cellStyle name="40% - Accent5" xfId="52" builtinId="47" customBuiltin="1"/>
    <cellStyle name="40% - Accent6" xfId="55" builtinId="51" customBuiltin="1"/>
    <cellStyle name="60% - Accent1 2" xfId="57" xr:uid="{31DA3C4E-353C-4936-9FCA-6EE3001A945B}"/>
    <cellStyle name="60% - Accent2 2" xfId="58" xr:uid="{AD5678FE-738F-4DD0-9A4C-6D3F53FB8270}"/>
    <cellStyle name="60% - Accent3 2" xfId="59" xr:uid="{FC361621-B8EF-4D6B-9BC9-D72F0305FDB1}"/>
    <cellStyle name="60% - Accent4 2" xfId="60" xr:uid="{00852D45-883A-42A9-955B-D28BB60483EB}"/>
    <cellStyle name="60% - Accent5 2" xfId="61" xr:uid="{886B736F-7F46-46D4-B1FC-96A41FC4987F}"/>
    <cellStyle name="60% - Accent6 2" xfId="62" xr:uid="{DF818C2A-0613-4A8B-BD7C-34C4E625F8F0}"/>
    <cellStyle name="Accent1" xfId="38" builtinId="29" customBuiltin="1"/>
    <cellStyle name="Accent2" xfId="41" builtinId="33" customBuiltin="1"/>
    <cellStyle name="Accent3" xfId="44" builtinId="37" customBuiltin="1"/>
    <cellStyle name="Accent4" xfId="47" builtinId="41" customBuiltin="1"/>
    <cellStyle name="Accent5" xfId="50" builtinId="45" customBuiltin="1"/>
    <cellStyle name="Accent6" xfId="53" builtinId="49" customBuiltin="1"/>
    <cellStyle name="Bad" xfId="28" builtinId="27" customBuiltin="1"/>
    <cellStyle name="Body: normal cell" xfId="119" xr:uid="{761AF6F0-25CD-49CA-BF15-CFC02537ABFF}"/>
    <cellStyle name="Calculation" xfId="31" builtinId="22" customBuiltin="1"/>
    <cellStyle name="Check Cell" xfId="33" builtinId="23" customBuiltin="1"/>
    <cellStyle name="Comma" xfId="1" builtinId="3"/>
    <cellStyle name="Comma 100" xfId="21" xr:uid="{39A2773A-C5C2-4015-BB36-C09EFA0E30D4}"/>
    <cellStyle name="Comma 100 2" xfId="130" xr:uid="{ABC12C93-109F-4E5E-9503-2FF76181088B}"/>
    <cellStyle name="Comma 2" xfId="16" xr:uid="{00000000-0005-0000-0000-000001000000}"/>
    <cellStyle name="Comma 2 2" xfId="73" xr:uid="{7A5B54AB-85C7-43EB-AE57-14DE992AAA9A}"/>
    <cellStyle name="Comma 2 3" xfId="65" xr:uid="{3F9027C8-7F65-4680-901C-B9C278809775}"/>
    <cellStyle name="Comma 3" xfId="12" xr:uid="{00000000-0005-0000-0000-000002000000}"/>
    <cellStyle name="Comma 3 2" xfId="91" xr:uid="{B7FDB2E4-3041-446B-975F-F653C12448B9}"/>
    <cellStyle name="Comma 3 3" xfId="82" xr:uid="{7B8C26F4-8437-4861-862B-C120A9851DC9}"/>
    <cellStyle name="Comma 4" xfId="86" xr:uid="{157E81E1-207F-404A-A273-D739AAB07DEB}"/>
    <cellStyle name="Comma 4 2" xfId="94" xr:uid="{54B3B757-833B-4C50-AE59-62B11F39DD77}"/>
    <cellStyle name="Comma 4 2 2" xfId="112" xr:uid="{1D0C7554-B417-4248-A971-9B8CF5A6574F}"/>
    <cellStyle name="Comma 4 3" xfId="108" xr:uid="{801F585B-3379-4BC7-8075-28F4BB42BBA2}"/>
    <cellStyle name="Comma 5" xfId="97" xr:uid="{D308C879-C786-4AF8-B07A-4E3C8E684B99}"/>
    <cellStyle name="Comma 5 2" xfId="114" xr:uid="{DB3E7910-9287-46FD-86A3-EDFA39630FE9}"/>
    <cellStyle name="Comma 6" xfId="99" xr:uid="{03AFB451-34E2-43B5-878D-DC769F65FB55}"/>
    <cellStyle name="Comma 7" xfId="102" xr:uid="{03B32295-9B1D-423E-8F62-D053F4E9CE75}"/>
    <cellStyle name="Comma 8" xfId="104" xr:uid="{B361BCBF-DFB0-4BDD-AC15-BAA5590D3369}"/>
    <cellStyle name="Comma 9" xfId="95" xr:uid="{56B8D6C4-6F63-4507-9D88-AA5393524182}"/>
    <cellStyle name="Currency 2" xfId="66" xr:uid="{7D175863-E748-4A77-9C83-DA988AE203AA}"/>
    <cellStyle name="Currency 2 2" xfId="67" xr:uid="{256BE5E4-1D65-4B7C-836F-AA734937BC12}"/>
    <cellStyle name="Currency 2 3" xfId="122" xr:uid="{43526FA9-6F8A-407A-B107-F57960F36175}"/>
    <cellStyle name="Currency 3" xfId="125" xr:uid="{C84286B0-9B8B-4A66-B24F-17C153927EC9}"/>
    <cellStyle name="Explanatory Text" xfId="36" builtinId="53" customBuiltin="1"/>
    <cellStyle name="Footnotes: top row" xfId="121" xr:uid="{2A2AE4CB-4D26-4A64-B8DB-ECB67A280A48}"/>
    <cellStyle name="Good" xfId="27" builtinId="26" customBuiltin="1"/>
    <cellStyle name="Header: bottom row" xfId="118" xr:uid="{EC50FBF6-8CC5-4F4A-870C-EE9407019575}"/>
    <cellStyle name="Heading 1" xfId="23" builtinId="16" customBuiltin="1"/>
    <cellStyle name="Heading 2" xfId="24" builtinId="17" customBuiltin="1"/>
    <cellStyle name="Heading 3" xfId="25" builtinId="18" customBuiltin="1"/>
    <cellStyle name="Heading 4" xfId="26" builtinId="19" customBuiltin="1"/>
    <cellStyle name="Hyperlink" xfId="133" builtinId="8"/>
    <cellStyle name="Hyperlink 2" xfId="3" xr:uid="{00000000-0005-0000-0000-000003000000}"/>
    <cellStyle name="Hyperlink 2 2" xfId="92" xr:uid="{1519AD2A-D07B-49FB-A384-DEDD22D75D65}"/>
    <cellStyle name="Hyperlink 2 3" xfId="84" xr:uid="{30E08A5A-25E1-4F1E-AC00-30ED4710FC52}"/>
    <cellStyle name="Hyperlink 2 4" xfId="123" xr:uid="{5AD90570-079E-4F29-8763-1893D5BCB691}"/>
    <cellStyle name="Hyperlink 3" xfId="80" xr:uid="{A14B02CB-F7ED-476B-B4C4-D31DB7BED821}"/>
    <cellStyle name="Hyperlink 3 2" xfId="126" xr:uid="{86A7A646-0C80-48AE-B830-94AE5795C4A5}"/>
    <cellStyle name="Hyperlink 4" xfId="76" xr:uid="{6D23D49D-20B3-474B-A930-22A46941D6DF}"/>
    <cellStyle name="Input" xfId="29" builtinId="20" customBuiltin="1"/>
    <cellStyle name="Linked Cell" xfId="32" builtinId="24" customBuiltin="1"/>
    <cellStyle name="Neutral 2" xfId="56" xr:uid="{62BC2EE1-02DF-462F-91F0-ED36F8C67B62}"/>
    <cellStyle name="Normal" xfId="0" builtinId="0"/>
    <cellStyle name="Normal 10" xfId="10" xr:uid="{00000000-0005-0000-0000-000005000000}"/>
    <cellStyle name="Normal 10 2" xfId="128" xr:uid="{8AE4104C-7A4C-40E9-A209-BB9D646CC04B}"/>
    <cellStyle name="Normal 11" xfId="103" xr:uid="{65AC1F8C-3068-4FF8-9F08-35063D5D2CC6}"/>
    <cellStyle name="Normal 12" xfId="18" xr:uid="{00000000-0005-0000-0000-000006000000}"/>
    <cellStyle name="Normal 13" xfId="106" xr:uid="{3E78E2EF-19AE-4E03-A7E2-18AC9769D771}"/>
    <cellStyle name="Normal 14" xfId="109" xr:uid="{1EED23F1-8812-49C4-B55A-255A39C769CB}"/>
    <cellStyle name="Normal 15" xfId="113" xr:uid="{C1220D23-4D22-4CC9-9453-666D1AE94861}"/>
    <cellStyle name="Normal 16" xfId="70" xr:uid="{1126D2DA-8112-46C4-BC43-1727AAD2D10F}"/>
    <cellStyle name="Normal 17" xfId="127" xr:uid="{BED52AED-53F0-4499-9F2D-1811EDDFA3F9}"/>
    <cellStyle name="Normal 18" xfId="131" xr:uid="{DF77ABE3-13E1-45AE-86FF-20982CC39F89}"/>
    <cellStyle name="Normal 19" xfId="132" xr:uid="{27D8E0FA-8716-4008-B46C-38412A0EE8D1}"/>
    <cellStyle name="Normal 2" xfId="5" xr:uid="{00000000-0005-0000-0000-000007000000}"/>
    <cellStyle name="Normal 2 2" xfId="7" xr:uid="{00000000-0005-0000-0000-000008000000}"/>
    <cellStyle name="Normal 2 2 2" xfId="63" xr:uid="{70EE5887-564E-4926-97EF-49B258A1C760}"/>
    <cellStyle name="Normal 2 2 3" xfId="115" xr:uid="{E84B8F42-86DE-4FC6-B31F-A618A5C95653}"/>
    <cellStyle name="Normal 2 2 4" xfId="71" xr:uid="{77E13A47-12CD-4D36-93AA-A885C8208CF0}"/>
    <cellStyle name="Normal 2 3" xfId="87" xr:uid="{C41AEF4C-9721-47C7-A9E7-F86C298CF15E}"/>
    <cellStyle name="Normal 2 3 2" xfId="4" xr:uid="{00000000-0005-0000-0000-000009000000}"/>
    <cellStyle name="Normal 2 4" xfId="72" xr:uid="{4C5411D0-9F8D-4259-934A-E4C61A180F8F}"/>
    <cellStyle name="Normal 2 95" xfId="116" xr:uid="{9903D8FD-B9D7-468F-87B2-EC4DE8929B7B}"/>
    <cellStyle name="Normal 20" xfId="134" xr:uid="{8E5021C2-913C-4409-9CAD-C229542A89DF}"/>
    <cellStyle name="Normal 26" xfId="64" xr:uid="{33481DA4-F001-4CAF-A968-3766DAB39B78}"/>
    <cellStyle name="Normal 3" xfId="2" xr:uid="{00000000-0005-0000-0000-00000A000000}"/>
    <cellStyle name="Normal 3 2" xfId="14" xr:uid="{00000000-0005-0000-0000-00000B000000}"/>
    <cellStyle name="Normal 3 2 2" xfId="77" xr:uid="{CF24702B-83DD-4939-801B-161073D02138}"/>
    <cellStyle name="Normal 3 3" xfId="79" xr:uid="{A87CF86C-E2FE-4034-925C-FF620408DC2C}"/>
    <cellStyle name="Normal 3 3 2" xfId="89" xr:uid="{723374A0-1AEB-4BE1-986D-4803332CC9CC}"/>
    <cellStyle name="Normal 3 3 2 2" xfId="110" xr:uid="{06E23D6B-C93C-494A-9F2C-3B9E6FED0683}"/>
    <cellStyle name="Normal 3 3 3" xfId="105" xr:uid="{2415D60C-4FAF-47CF-869A-8D68FFEAB0E7}"/>
    <cellStyle name="Normal 3 4" xfId="88" xr:uid="{C2C79A1A-5B70-453A-BBD1-613E10A4E382}"/>
    <cellStyle name="Normal 3 5" xfId="75" xr:uid="{D9E2557D-5B1A-4F1B-A745-9E5EB64539AD}"/>
    <cellStyle name="Normal 4" xfId="9" xr:uid="{00000000-0005-0000-0000-00000C000000}"/>
    <cellStyle name="Normal 4 2" xfId="15" xr:uid="{00000000-0005-0000-0000-00000D000000}"/>
    <cellStyle name="Normal 4 2 2" xfId="20" xr:uid="{DC2933F9-2BFC-47E2-BE17-49C94F10D46F}"/>
    <cellStyle name="Normal 4 2 2 2" xfId="129" xr:uid="{1A06ADF3-FAB1-40BB-8663-18B6C7DE7BA4}"/>
    <cellStyle name="Normal 4 2 3" xfId="78" xr:uid="{EB807BF2-5B06-4BDB-87E8-33FE4595D9C6}"/>
    <cellStyle name="Normal 5" xfId="17" xr:uid="{00000000-0005-0000-0000-00000E000000}"/>
    <cellStyle name="Normal 5 2" xfId="90" xr:uid="{380FE5C1-D6C7-4A35-BDEA-01203A18DB6A}"/>
    <cellStyle name="Normal 5 3" xfId="81" xr:uid="{F1E20562-D60F-45A6-BA3C-94151FF6FC8F}"/>
    <cellStyle name="Normal 5 4" xfId="124" xr:uid="{3D58B2E1-9BDF-417D-8C26-B9EDDD99BF97}"/>
    <cellStyle name="Normal 6" xfId="11" xr:uid="{00000000-0005-0000-0000-00000F000000}"/>
    <cellStyle name="Normal 6 2" xfId="93" xr:uid="{8A34D95F-FB31-425E-AC1B-46A385468D29}"/>
    <cellStyle name="Normal 6 2 2" xfId="111" xr:uid="{54687102-FC3A-4EE3-8224-D27BDBB60F23}"/>
    <cellStyle name="Normal 6 3" xfId="101" xr:uid="{C0520229-954D-41DF-97F7-71B1D27C3925}"/>
    <cellStyle name="Normal 6 4" xfId="107" xr:uid="{4814FCAF-EB88-4EA9-9D05-CA1488C5EB2D}"/>
    <cellStyle name="Normal 6 5" xfId="85" xr:uid="{F843255B-FEFE-482D-B6D1-DA63967C3ABF}"/>
    <cellStyle name="Normal 7" xfId="96" xr:uid="{4A2C63BB-AC12-4098-AE65-642CE3927DDC}"/>
    <cellStyle name="Normal 7 2" xfId="6" xr:uid="{00000000-0005-0000-0000-000010000000}"/>
    <cellStyle name="Normal 8" xfId="98" xr:uid="{3F9C66A2-D87E-48A0-9815-F7344B69B9A3}"/>
    <cellStyle name="Normal 9" xfId="69" xr:uid="{81742D99-0A3F-421A-9315-0B7A433936A1}"/>
    <cellStyle name="Normal 9 2" xfId="100" xr:uid="{B9FF315A-37D3-4ED4-8A3D-C8C856C8E1DD}"/>
    <cellStyle name="Note" xfId="35" builtinId="10" customBuiltin="1"/>
    <cellStyle name="Output" xfId="30" builtinId="21" customBuiltin="1"/>
    <cellStyle name="Parent row" xfId="120" xr:uid="{A306D0A9-C1E3-4A43-9D7E-58BFB5E15C76}"/>
    <cellStyle name="Percent" xfId="19" builtinId="5"/>
    <cellStyle name="Percent 2" xfId="8" xr:uid="{00000000-0005-0000-0000-000011000000}"/>
    <cellStyle name="Percent 2 2" xfId="74" xr:uid="{28F83382-676E-44AA-ABD5-1AFF826584E4}"/>
    <cellStyle name="Percent 2 3" xfId="68" xr:uid="{45407AE9-8366-49A3-892F-500AE1C9A5FB}"/>
    <cellStyle name="Percent 3" xfId="13" xr:uid="{00000000-0005-0000-0000-000012000000}"/>
    <cellStyle name="Percent 3 2" xfId="83" xr:uid="{ECD8BF63-4C08-47D9-BD9D-9FEFDB1588EB}"/>
    <cellStyle name="Table title" xfId="117" xr:uid="{E61C4C0B-4883-498C-A637-4541BFE51B2A}"/>
    <cellStyle name="Title" xfId="22" builtinId="15" customBuiltin="1"/>
    <cellStyle name="Total" xfId="37" builtinId="25" customBuiltin="1"/>
    <cellStyle name="Warning Text" xfId="34" builtinId="11" customBuiltin="1"/>
  </cellStyles>
  <dxfs count="18">
    <dxf>
      <font>
        <b/>
        <i val="0"/>
        <color theme="0"/>
      </font>
      <fill>
        <patternFill>
          <bgColor theme="5" tint="0.39994506668294322"/>
        </patternFill>
      </fill>
      <border diagonalUp="0" diagonalDown="0">
        <left/>
        <right/>
        <top/>
        <bottom/>
        <vertical/>
        <horizontal/>
      </border>
    </dxf>
    <dxf>
      <font>
        <b/>
        <i val="0"/>
        <color theme="0"/>
      </font>
      <fill>
        <patternFill>
          <bgColor theme="5" tint="0.39994506668294322"/>
        </patternFill>
      </fill>
      <border diagonalUp="0" diagonalDown="0">
        <left/>
        <right/>
        <top/>
        <bottom/>
        <vertical/>
        <horizontal/>
      </border>
    </dxf>
    <dxf>
      <fill>
        <patternFill>
          <bgColor theme="4" tint="0.79998168889431442"/>
        </patternFill>
      </fill>
      <border>
        <left/>
        <right/>
        <top/>
        <bottom style="thin">
          <color theme="1" tint="0.499984740745262"/>
        </bottom>
        <vertical/>
        <horizontal/>
      </border>
    </dxf>
    <dxf>
      <font>
        <b/>
        <i val="0"/>
        <color theme="0"/>
      </font>
      <fill>
        <patternFill>
          <bgColor theme="5"/>
        </patternFill>
      </fill>
    </dxf>
    <dxf>
      <fill>
        <patternFill>
          <bgColor theme="0"/>
        </patternFill>
      </fill>
      <border>
        <left/>
        <right/>
        <top/>
        <bottom style="thin">
          <color theme="0" tint="-0.24994659260841701"/>
        </bottom>
        <vertical/>
        <horizontal style="thin">
          <color theme="0" tint="-0.24994659260841701"/>
        </horizontal>
      </border>
    </dxf>
    <dxf>
      <fill>
        <patternFill>
          <bgColor theme="0"/>
        </patternFill>
      </fill>
      <border>
        <left/>
        <right/>
        <top/>
        <bottom style="thin">
          <color theme="0" tint="-0.24994659260841701"/>
        </bottom>
        <vertical/>
        <horizontal/>
      </border>
    </dxf>
    <dxf>
      <font>
        <b/>
        <i val="0"/>
        <color theme="0"/>
      </font>
      <fill>
        <patternFill>
          <bgColor theme="5" tint="-0.499984740745262"/>
        </patternFill>
      </fill>
      <border>
        <left/>
        <right/>
        <top style="thin">
          <color theme="1" tint="0.499984740745262"/>
        </top>
        <bottom/>
        <vertical/>
        <horizontal/>
      </border>
    </dxf>
    <dxf>
      <font>
        <b/>
        <i val="0"/>
        <color theme="0"/>
      </font>
      <fill>
        <patternFill>
          <bgColor theme="5"/>
        </patternFill>
      </fill>
      <border diagonalDown="1">
        <left/>
        <right/>
        <top/>
        <bottom style="thin">
          <color theme="1" tint="0.499984740745262"/>
        </bottom>
        <diagonal style="thin">
          <color theme="1" tint="0.499984740745262"/>
        </diagonal>
        <vertical/>
        <horizontal/>
      </border>
    </dxf>
    <dxf>
      <font>
        <color theme="1"/>
      </font>
      <fill>
        <patternFill>
          <bgColor theme="0"/>
        </patternFill>
      </fill>
      <border diagonalUp="0" diagonalDown="1">
        <left/>
        <right/>
        <top/>
        <bottom/>
        <diagonal style="thin">
          <color theme="0" tint="-0.24994659260841701"/>
        </diagonal>
        <vertical/>
        <horizontal style="thin">
          <color theme="0" tint="-0.24994659260841701"/>
        </horizontal>
      </border>
    </dxf>
    <dxf>
      <font>
        <b/>
        <i val="0"/>
        <color theme="0"/>
      </font>
      <fill>
        <patternFill>
          <bgColor theme="4"/>
        </patternFill>
      </fill>
      <border diagonalUp="0" diagonalDown="0">
        <left/>
        <right/>
        <top/>
        <bottom/>
        <vertical/>
        <horizontal/>
      </border>
    </dxf>
    <dxf>
      <font>
        <b/>
        <i val="0"/>
        <color theme="0"/>
      </font>
      <fill>
        <patternFill>
          <bgColor theme="4"/>
        </patternFill>
      </fill>
      <border diagonalUp="0" diagonalDown="0">
        <left/>
        <right/>
        <top/>
        <bottom/>
        <vertical/>
        <horizontal/>
      </border>
    </dxf>
    <dxf>
      <fill>
        <patternFill>
          <bgColor theme="5" tint="0.79998168889431442"/>
        </patternFill>
      </fill>
      <border>
        <left/>
        <right/>
        <top/>
        <bottom style="thin">
          <color theme="1" tint="0.499984740745262"/>
        </bottom>
        <vertical/>
        <horizontal/>
      </border>
    </dxf>
    <dxf>
      <font>
        <b/>
        <i val="0"/>
        <color theme="0"/>
      </font>
      <fill>
        <patternFill>
          <bgColor theme="4"/>
        </patternFill>
      </fill>
    </dxf>
    <dxf>
      <fill>
        <patternFill>
          <bgColor theme="0"/>
        </patternFill>
      </fill>
      <border>
        <left/>
        <right/>
        <top/>
        <bottom style="thin">
          <color theme="0" tint="-0.24994659260841701"/>
        </bottom>
        <vertical/>
        <horizontal style="thin">
          <color theme="0" tint="-0.24994659260841701"/>
        </horizontal>
      </border>
    </dxf>
    <dxf>
      <fill>
        <patternFill>
          <bgColor theme="0"/>
        </patternFill>
      </fill>
      <border>
        <left/>
        <right/>
        <top/>
        <bottom style="thin">
          <color theme="0" tint="-0.24994659260841701"/>
        </bottom>
        <vertical/>
        <horizontal/>
      </border>
    </dxf>
    <dxf>
      <font>
        <b/>
        <i val="0"/>
        <color theme="0"/>
      </font>
      <fill>
        <patternFill>
          <bgColor theme="4"/>
        </patternFill>
      </fill>
      <border>
        <left/>
        <right/>
        <top style="thin">
          <color theme="1" tint="0.499984740745262"/>
        </top>
        <bottom/>
        <vertical/>
        <horizontal/>
      </border>
    </dxf>
    <dxf>
      <font>
        <b/>
        <i val="0"/>
        <color theme="0"/>
      </font>
      <fill>
        <patternFill>
          <bgColor theme="4"/>
        </patternFill>
      </fill>
      <border diagonalDown="1">
        <left/>
        <right/>
        <top/>
        <bottom style="thin">
          <color theme="1" tint="0.499984740745262"/>
        </bottom>
        <diagonal style="thin">
          <color theme="1" tint="0.499984740745262"/>
        </diagonal>
        <vertical/>
        <horizontal/>
      </border>
    </dxf>
    <dxf>
      <font>
        <color theme="1"/>
      </font>
      <fill>
        <patternFill>
          <bgColor theme="0"/>
        </patternFill>
      </fill>
      <border diagonalUp="0" diagonalDown="1">
        <left/>
        <right/>
        <top/>
        <bottom/>
        <diagonal style="thin">
          <color theme="0" tint="-0.24994659260841701"/>
        </diagonal>
        <vertical/>
        <horizontal style="thin">
          <color theme="0" tint="-0.24994659260841701"/>
        </horizontal>
      </border>
    </dxf>
  </dxfs>
  <tableStyles count="2" defaultTableStyle="TableStyleMedium2" defaultPivotStyle="PivotStyleLight16">
    <tableStyle name="ODC Pivot" table="0" count="9" xr9:uid="{F2BC9889-FBEB-4F80-B3F2-F1C15CA795A2}">
      <tableStyleElement type="wholeTable" dxfId="17"/>
      <tableStyleElement type="headerRow" dxfId="16"/>
      <tableStyleElement type="totalRow" dxfId="15"/>
      <tableStyleElement type="firstRowStripe" dxfId="14"/>
      <tableStyleElement type="secondRowStripe" dxfId="13"/>
      <tableStyleElement type="firstHeaderCell" dxfId="12"/>
      <tableStyleElement type="firstRowSubheading" dxfId="11"/>
      <tableStyleElement type="pageFieldLabels" dxfId="10"/>
      <tableStyleElement type="pageFieldValues" dxfId="9"/>
    </tableStyle>
    <tableStyle name="ODC Pivot Alt" table="0" count="9" xr9:uid="{2F40E791-7DE3-4914-B001-20ED52B4AEFE}">
      <tableStyleElement type="wholeTable" dxfId="8"/>
      <tableStyleElement type="headerRow" dxfId="7"/>
      <tableStyleElement type="totalRow" dxfId="6"/>
      <tableStyleElement type="firstRowStripe" dxfId="5"/>
      <tableStyleElement type="secondRowStripe" dxfId="4"/>
      <tableStyleElement type="firstHeaderCell" dxfId="3"/>
      <tableStyleElement type="firstRowSubheading" dxfId="2"/>
      <tableStyleElement type="pageFieldLabels" dxfId="1"/>
      <tableStyleElement type="pageFieldValues" dxfId="0"/>
    </tableStyle>
  </tableStyles>
  <colors>
    <mruColors>
      <color rgb="FF64B3E8"/>
      <color rgb="FFD9D9D9"/>
      <color rgb="FFFFFFAF"/>
      <color rgb="FFFFCDCD"/>
      <color rgb="FFD2ECB6"/>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6.xml"/><Relationship Id="rId68" Type="http://schemas.openxmlformats.org/officeDocument/2006/relationships/externalLink" Target="externalLinks/externalLink11.xml"/><Relationship Id="rId76" Type="http://schemas.openxmlformats.org/officeDocument/2006/relationships/externalLink" Target="externalLinks/externalLink19.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externalLink" Target="externalLinks/externalLink9.xml"/><Relationship Id="rId74" Type="http://schemas.openxmlformats.org/officeDocument/2006/relationships/externalLink" Target="externalLinks/externalLink17.xml"/><Relationship Id="rId79" Type="http://schemas.openxmlformats.org/officeDocument/2006/relationships/externalLink" Target="externalLinks/externalLink22.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xml"/><Relationship Id="rId82" Type="http://schemas.openxmlformats.org/officeDocument/2006/relationships/externalLink" Target="externalLinks/externalLink2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7.xml"/><Relationship Id="rId69" Type="http://schemas.openxmlformats.org/officeDocument/2006/relationships/externalLink" Target="externalLinks/externalLink12.xml"/><Relationship Id="rId77" Type="http://schemas.openxmlformats.org/officeDocument/2006/relationships/externalLink" Target="externalLinks/externalLink2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5.xml"/><Relationship Id="rId80" Type="http://schemas.openxmlformats.org/officeDocument/2006/relationships/externalLink" Target="externalLinks/externalLink23.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externalLink" Target="externalLinks/externalLink1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70" Type="http://schemas.openxmlformats.org/officeDocument/2006/relationships/externalLink" Target="externalLinks/externalLink13.xml"/><Relationship Id="rId75" Type="http://schemas.openxmlformats.org/officeDocument/2006/relationships/externalLink" Target="externalLinks/externalLink18.xml"/><Relationship Id="rId83" Type="http://schemas.openxmlformats.org/officeDocument/2006/relationships/externalLink" Target="externalLinks/externalLink26.xml"/><Relationship Id="rId88"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externalLink" Target="externalLinks/externalLink8.xml"/><Relationship Id="rId73" Type="http://schemas.openxmlformats.org/officeDocument/2006/relationships/externalLink" Target="externalLinks/externalLink16.xml"/><Relationship Id="rId78" Type="http://schemas.openxmlformats.org/officeDocument/2006/relationships/externalLink" Target="externalLinks/externalLink21.xml"/><Relationship Id="rId81" Type="http://schemas.openxmlformats.org/officeDocument/2006/relationships/externalLink" Target="externalLinks/externalLink24.xml"/><Relationship Id="rId86"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'Portfolio CPAS'!$A$14</c:f>
              <c:strCache>
                <c:ptCount val="1"/>
                <c:pt idx="0">
                  <c:v>Legacy CPAS</c:v>
                </c:pt>
              </c:strCache>
            </c:strRef>
          </c:tx>
          <c:spPr>
            <a:solidFill>
              <a:schemeClr val="accent1"/>
            </a:solidFill>
            <a:ln>
              <a:noFill/>
            </a:ln>
            <a:effectLst/>
          </c:spPr>
          <c:cat>
            <c:numRef>
              <c:f>'Portfolio CPAS'!$E$4:$Q$4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'Portfolio CPAS'!$E$14:$Q$14</c:f>
              <c:numCache>
                <c:formatCode>#,##0_);\(#,##0\)</c:formatCode>
                <c:ptCount val="13"/>
                <c:pt idx="0">
                  <c:v>1618820.9480000001</c:v>
                </c:pt>
                <c:pt idx="1">
                  <c:v>1451356.7119999998</c:v>
                </c:pt>
                <c:pt idx="2">
                  <c:v>1255981.77</c:v>
                </c:pt>
                <c:pt idx="3">
                  <c:v>1116428.24</c:v>
                </c:pt>
                <c:pt idx="4">
                  <c:v>981086.22500000009</c:v>
                </c:pt>
                <c:pt idx="5">
                  <c:v>868962.08499999996</c:v>
                </c:pt>
                <c:pt idx="6">
                  <c:v>784868.98</c:v>
                </c:pt>
                <c:pt idx="7">
                  <c:v>700775.875</c:v>
                </c:pt>
              </c:numCache>
            </c:numRef>
          </c:val>
          <c:extLst>
            <c:ext xmlns:c16="http://schemas.microsoft.com/office/drawing/2014/chart" uri="{C3380CC4-5D6E-409C-BE32-E72D297353CC}">
              <c16:uniqueId val="{00000000-EC7B-42B5-BB63-1A1B0A58B576}"/>
            </c:ext>
          </c:extLst>
        </c:ser>
        <c:ser>
          <c:idx val="1"/>
          <c:order val="1"/>
          <c:tx>
            <c:strRef>
              <c:f>'Portfolio CPAS'!$A$18</c:f>
              <c:strCache>
                <c:ptCount val="1"/>
                <c:pt idx="0">
                  <c:v>2018 Portfolio CPAS</c:v>
                </c:pt>
              </c:strCache>
            </c:strRef>
          </c:tx>
          <c:spPr>
            <a:solidFill>
              <a:schemeClr val="accent2"/>
            </a:solidFill>
            <a:ln>
              <a:noFill/>
            </a:ln>
            <a:effectLst/>
          </c:spPr>
          <c:cat>
            <c:numRef>
              <c:f>'Portfolio CPAS'!$E$4:$Q$4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'Portfolio CPAS'!$E$18:$Q$18</c:f>
              <c:numCache>
                <c:formatCode>#,##0_);\(#,##0\)</c:formatCode>
                <c:ptCount val="13"/>
                <c:pt idx="0">
                  <c:v>377775.42499021278</c:v>
                </c:pt>
                <c:pt idx="1">
                  <c:v>370791.28869037848</c:v>
                </c:pt>
                <c:pt idx="2">
                  <c:v>367671.52550070599</c:v>
                </c:pt>
                <c:pt idx="3">
                  <c:v>310006.66287474718</c:v>
                </c:pt>
                <c:pt idx="4">
                  <c:v>307402.16361478367</c:v>
                </c:pt>
                <c:pt idx="5">
                  <c:v>303799.58402341546</c:v>
                </c:pt>
                <c:pt idx="6">
                  <c:v>294061.78909877565</c:v>
                </c:pt>
                <c:pt idx="7">
                  <c:v>287495.93222235976</c:v>
                </c:pt>
                <c:pt idx="8">
                  <c:v>280866.21332983678</c:v>
                </c:pt>
                <c:pt idx="9">
                  <c:v>264184.33651623508</c:v>
                </c:pt>
                <c:pt idx="10">
                  <c:v>136354.43461888403</c:v>
                </c:pt>
                <c:pt idx="11">
                  <c:v>106013.22744250399</c:v>
                </c:pt>
                <c:pt idx="12">
                  <c:v>96964.853166462184</c:v>
                </c:pt>
              </c:numCache>
            </c:numRef>
          </c:val>
          <c:extLst>
            <c:ext xmlns:c16="http://schemas.microsoft.com/office/drawing/2014/chart" uri="{C3380CC4-5D6E-409C-BE32-E72D297353CC}">
              <c16:uniqueId val="{00000001-EC7B-42B5-BB63-1A1B0A58B576}"/>
            </c:ext>
          </c:extLst>
        </c:ser>
        <c:ser>
          <c:idx val="2"/>
          <c:order val="2"/>
          <c:tx>
            <c:strRef>
              <c:f>'Portfolio CPAS'!$A$22</c:f>
              <c:strCache>
                <c:ptCount val="1"/>
                <c:pt idx="0">
                  <c:v>2019 Portfolio CPAS</c:v>
                </c:pt>
              </c:strCache>
            </c:strRef>
          </c:tx>
          <c:spPr>
            <a:solidFill>
              <a:schemeClr val="accent3"/>
            </a:solidFill>
            <a:ln>
              <a:noFill/>
            </a:ln>
            <a:effectLst/>
          </c:spPr>
          <c:cat>
            <c:numRef>
              <c:f>'Portfolio CPAS'!$E$4:$Q$4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'Portfolio CPAS'!$E$22:$Q$22</c:f>
              <c:numCache>
                <c:formatCode>#,##0_);\(#,##0\)</c:formatCode>
                <c:ptCount val="13"/>
                <c:pt idx="1">
                  <c:v>344447.29330421542</c:v>
                </c:pt>
                <c:pt idx="2">
                  <c:v>344234.37601380574</c:v>
                </c:pt>
                <c:pt idx="3">
                  <c:v>306056.75633237744</c:v>
                </c:pt>
                <c:pt idx="4">
                  <c:v>302895.03440344665</c:v>
                </c:pt>
                <c:pt idx="5">
                  <c:v>295406.22134403244</c:v>
                </c:pt>
                <c:pt idx="6">
                  <c:v>264586.07656681456</c:v>
                </c:pt>
                <c:pt idx="7">
                  <c:v>254655.82950831208</c:v>
                </c:pt>
                <c:pt idx="8">
                  <c:v>244736.00407606177</c:v>
                </c:pt>
                <c:pt idx="9">
                  <c:v>240120.18912336702</c:v>
                </c:pt>
                <c:pt idx="10">
                  <c:v>237728.91468210236</c:v>
                </c:pt>
                <c:pt idx="11">
                  <c:v>218450.51757458854</c:v>
                </c:pt>
                <c:pt idx="12">
                  <c:v>173322.05366615046</c:v>
                </c:pt>
              </c:numCache>
            </c:numRef>
          </c:val>
          <c:extLst>
            <c:ext xmlns:c16="http://schemas.microsoft.com/office/drawing/2014/chart" uri="{C3380CC4-5D6E-409C-BE32-E72D297353CC}">
              <c16:uniqueId val="{00000002-EC7B-42B5-BB63-1A1B0A58B576}"/>
            </c:ext>
          </c:extLst>
        </c:ser>
        <c:ser>
          <c:idx val="3"/>
          <c:order val="3"/>
          <c:tx>
            <c:strRef>
              <c:f>'Portfolio CPAS'!$A$26</c:f>
              <c:strCache>
                <c:ptCount val="1"/>
                <c:pt idx="0">
                  <c:v>2020 Portfolio CPAS</c:v>
                </c:pt>
              </c:strCache>
            </c:strRef>
          </c:tx>
          <c:spPr>
            <a:solidFill>
              <a:schemeClr val="accent4"/>
            </a:solidFill>
            <a:ln w="25400">
              <a:noFill/>
            </a:ln>
            <a:effectLst/>
          </c:spPr>
          <c:cat>
            <c:numRef>
              <c:f>'Portfolio CPAS'!$E$4:$Q$4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'Portfolio CPAS'!$E$26:$Q$26</c:f>
              <c:numCache>
                <c:formatCode>_(* #,##0_);_(* \(#,##0\);_(* "-"??_);_(@_)</c:formatCode>
                <c:ptCount val="13"/>
                <c:pt idx="2" formatCode="#,##0_);\(#,##0\)">
                  <c:v>442516.92329084937</c:v>
                </c:pt>
                <c:pt idx="3" formatCode="#,##0_);\(#,##0\)">
                  <c:v>442479.55388726969</c:v>
                </c:pt>
                <c:pt idx="4" formatCode="#,##0_);\(#,##0\)">
                  <c:v>441021.29929056339</c:v>
                </c:pt>
                <c:pt idx="5" formatCode="#,##0_);\(#,##0\)">
                  <c:v>436172.68832548423</c:v>
                </c:pt>
                <c:pt idx="6" formatCode="#,##0_);\(#,##0\)">
                  <c:v>411417.80436341529</c:v>
                </c:pt>
                <c:pt idx="7" formatCode="#,##0_);\(#,##0\)">
                  <c:v>405627.1456977335</c:v>
                </c:pt>
                <c:pt idx="8" formatCode="#,##0_);\(#,##0\)">
                  <c:v>398671.34038554953</c:v>
                </c:pt>
                <c:pt idx="9" formatCode="#,##0_);\(#,##0\)">
                  <c:v>370732.71930054633</c:v>
                </c:pt>
                <c:pt idx="10" formatCode="#,##0_);\(#,##0\)">
                  <c:v>367891.31596252171</c:v>
                </c:pt>
                <c:pt idx="11" formatCode="#,##0_);\(#,##0\)">
                  <c:v>362909.58976331842</c:v>
                </c:pt>
                <c:pt idx="12" formatCode="#,##0_);\(#,##0\)">
                  <c:v>326072.51314200705</c:v>
                </c:pt>
              </c:numCache>
            </c:numRef>
          </c:val>
          <c:extLst>
            <c:ext xmlns:c16="http://schemas.microsoft.com/office/drawing/2014/chart" uri="{C3380CC4-5D6E-409C-BE32-E72D297353CC}">
              <c16:uniqueId val="{00000003-EC7B-42B5-BB63-1A1B0A58B576}"/>
            </c:ext>
          </c:extLst>
        </c:ser>
        <c:ser>
          <c:idx val="5"/>
          <c:order val="4"/>
          <c:tx>
            <c:strRef>
              <c:f>'Portfolio CPAS'!$A$8</c:f>
              <c:strCache>
                <c:ptCount val="1"/>
                <c:pt idx="0">
                  <c:v>2021 Portfolio CPAS</c:v>
                </c:pt>
              </c:strCache>
            </c:strRef>
          </c:tx>
          <c:spPr>
            <a:solidFill>
              <a:schemeClr val="accent6"/>
            </a:solidFill>
            <a:ln>
              <a:noFill/>
            </a:ln>
            <a:effectLst/>
          </c:spPr>
          <c:cat>
            <c:numRef>
              <c:f>'Portfolio CPAS'!$E$4:$Q$4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'Portfolio CPAS'!$E$8:$Q$8</c:f>
              <c:numCache>
                <c:formatCode>_(* #,##0_);_(* \(#,##0\);_(* "-"??_);_(@_)</c:formatCode>
                <c:ptCount val="13"/>
                <c:pt idx="3" formatCode="#,##0_);\(#,##0\)">
                  <c:v>451994.83497866412</c:v>
                </c:pt>
                <c:pt idx="4" formatCode="#,##0_);\(#,##0\)">
                  <c:v>451994.83497866412</c:v>
                </c:pt>
                <c:pt idx="5" formatCode="#,##0_);\(#,##0\)">
                  <c:v>451086.38662323175</c:v>
                </c:pt>
                <c:pt idx="6" formatCode="#,##0_);\(#,##0\)">
                  <c:v>446328.550429678</c:v>
                </c:pt>
                <c:pt idx="7" formatCode="#,##0_);\(#,##0\)">
                  <c:v>429028.42039571574</c:v>
                </c:pt>
                <c:pt idx="8" formatCode="#,##0_);\(#,##0\)">
                  <c:v>425993.50361692428</c:v>
                </c:pt>
                <c:pt idx="9" formatCode="#,##0_);\(#,##0\)">
                  <c:v>421642.68725046568</c:v>
                </c:pt>
                <c:pt idx="10" formatCode="#,##0_);\(#,##0\)">
                  <c:v>397489.28636399837</c:v>
                </c:pt>
                <c:pt idx="11" formatCode="#,##0_);\(#,##0\)">
                  <c:v>394439.30040316441</c:v>
                </c:pt>
                <c:pt idx="12" formatCode="#,##0_);\(#,##0\)">
                  <c:v>388631.34472602903</c:v>
                </c:pt>
              </c:numCache>
            </c:numRef>
          </c:val>
          <c:extLst>
            <c:ext xmlns:c16="http://schemas.microsoft.com/office/drawing/2014/chart" uri="{C3380CC4-5D6E-409C-BE32-E72D297353CC}">
              <c16:uniqueId val="{00000005-6112-42A3-B613-430FFAE1AC58}"/>
            </c:ext>
          </c:extLst>
        </c:ser>
        <c:dLbls>
          <c:showLegendKey val="0"/>
          <c:showVal val="0"/>
          <c:showCatName val="0"/>
          <c:showSerName val="0"/>
          <c:showPercent val="0"/>
          <c:showBubbleSize val="0"/>
        </c:dLbls>
        <c:axId val="926670304"/>
        <c:axId val="926671136"/>
      </c:areaChart>
      <c:lineChart>
        <c:grouping val="standard"/>
        <c:varyColors val="0"/>
        <c:ser>
          <c:idx val="4"/>
          <c:order val="5"/>
          <c:tx>
            <c:strRef>
              <c:f>'Reference Values'!$A$14</c:f>
              <c:strCache>
                <c:ptCount val="1"/>
                <c:pt idx="0">
                  <c:v>Modified CPAS Goals as MWh</c:v>
                </c:pt>
              </c:strCache>
            </c:strRef>
          </c:tx>
          <c:spPr>
            <a:ln w="28575" cap="rnd">
              <a:solidFill>
                <a:srgbClr val="FF0000"/>
              </a:solidFill>
              <a:round/>
            </a:ln>
            <a:effectLst/>
          </c:spPr>
          <c:marker>
            <c:symbol val="none"/>
          </c:marker>
          <c:cat>
            <c:numRef>
              <c:f>'Portfolio CPAS'!$E$4:$Q$4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'Reference Values'!$C$14:$J$14</c:f>
              <c:numCache>
                <c:formatCode>#,##0_);\(#,##0\)</c:formatCode>
                <c:ptCount val="8"/>
                <c:pt idx="0">
                  <c:v>1976966</c:v>
                </c:pt>
                <c:pt idx="1">
                  <c:v>2159180</c:v>
                </c:pt>
                <c:pt idx="2">
                  <c:v>2331191</c:v>
                </c:pt>
                <c:pt idx="3">
                  <c:v>2542522</c:v>
                </c:pt>
                <c:pt idx="4" formatCode="_(* #,##0_);_(* \(#,##0\);_(* &quot;-&quot;??_);_(@_)">
                  <c:v>2803967</c:v>
                </c:pt>
                <c:pt idx="5" formatCode="_(* #,##0_);_(* \(#,##0\);_(* &quot;-&quot;??_);_(@_)">
                  <c:v>3053843</c:v>
                </c:pt>
                <c:pt idx="6" formatCode="_(* #,##0_);_(* \(#,##0\);_(* &quot;-&quot;??_);_(@_)">
                  <c:v>3306523</c:v>
                </c:pt>
                <c:pt idx="7" formatCode="_(* #,##0_);_(* \(#,##0\);_(* &quot;-&quot;??_);_(@_)">
                  <c:v>3556399</c:v>
                </c:pt>
              </c:numCache>
            </c:numRef>
          </c:val>
          <c:smooth val="0"/>
          <c:extLst>
            <c:ext xmlns:c16="http://schemas.microsoft.com/office/drawing/2014/chart" uri="{C3380CC4-5D6E-409C-BE32-E72D297353CC}">
              <c16:uniqueId val="{00000005-EC7B-42B5-BB63-1A1B0A58B576}"/>
            </c:ext>
          </c:extLst>
        </c:ser>
        <c:dLbls>
          <c:showLegendKey val="0"/>
          <c:showVal val="0"/>
          <c:showCatName val="0"/>
          <c:showSerName val="0"/>
          <c:showPercent val="0"/>
          <c:showBubbleSize val="0"/>
        </c:dLbls>
        <c:marker val="1"/>
        <c:smooth val="0"/>
        <c:axId val="926670304"/>
        <c:axId val="926671136"/>
      </c:lineChart>
      <c:catAx>
        <c:axId val="92667030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latin typeface="Franklin Gothic Medium" panose="020B0603020102020204"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26671136"/>
        <c:crosses val="autoZero"/>
        <c:auto val="1"/>
        <c:lblAlgn val="ctr"/>
        <c:lblOffset val="100"/>
        <c:noMultiLvlLbl val="0"/>
      </c:catAx>
      <c:valAx>
        <c:axId val="926671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latin typeface="Franklin Gothic Medium" panose="020B0603020102020204" pitchFamily="34" charset="0"/>
                  </a:rPr>
                  <a:t>CPAS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266703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85724</xdr:colOff>
      <xdr:row>0</xdr:row>
      <xdr:rowOff>142874</xdr:rowOff>
    </xdr:from>
    <xdr:ext cx="2946382" cy="914400"/>
    <xdr:pic>
      <xdr:nvPicPr>
        <xdr:cNvPr id="2" name="Picture 1" descr="http://odc-web:85/Marketing/Branding/Logo%20cropped_web.jpg">
          <a:extLst>
            <a:ext uri="{FF2B5EF4-FFF2-40B4-BE49-F238E27FC236}">
              <a16:creationId xmlns:a16="http://schemas.microsoft.com/office/drawing/2014/main" id="{727F6814-C494-4AD2-B91E-68F01C718F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4" y="142874"/>
          <a:ext cx="2946382" cy="91440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123825</xdr:rowOff>
    </xdr:from>
    <xdr:to>
      <xdr:col>0</xdr:col>
      <xdr:colOff>8010525</xdr:colOff>
      <xdr:row>36</xdr:row>
      <xdr:rowOff>19050</xdr:rowOff>
    </xdr:to>
    <xdr:pic>
      <xdr:nvPicPr>
        <xdr:cNvPr id="3" name="Picture 2">
          <a:extLst>
            <a:ext uri="{FF2B5EF4-FFF2-40B4-BE49-F238E27FC236}">
              <a16:creationId xmlns:a16="http://schemas.microsoft.com/office/drawing/2014/main" id="{823E79B9-AFB7-4CBC-B4A3-AB4D4D4F2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66725"/>
          <a:ext cx="7972425" cy="572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3</xdr:row>
      <xdr:rowOff>0</xdr:rowOff>
    </xdr:from>
    <xdr:to>
      <xdr:col>11</xdr:col>
      <xdr:colOff>152400</xdr:colOff>
      <xdr:row>37</xdr:row>
      <xdr:rowOff>0</xdr:rowOff>
    </xdr:to>
    <xdr:pic>
      <xdr:nvPicPr>
        <xdr:cNvPr id="4" name="Picture 3">
          <a:extLst>
            <a:ext uri="{FF2B5EF4-FFF2-40B4-BE49-F238E27FC236}">
              <a16:creationId xmlns:a16="http://schemas.microsoft.com/office/drawing/2014/main" id="{E47D2158-6FC2-45F4-A81B-B4459D1C9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14350"/>
          <a:ext cx="8505825" cy="582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22</xdr:row>
      <xdr:rowOff>200024</xdr:rowOff>
    </xdr:to>
    <xdr:graphicFrame macro="">
      <xdr:nvGraphicFramePr>
        <xdr:cNvPr id="2" name="Chart 1">
          <a:extLst>
            <a:ext uri="{FF2B5EF4-FFF2-40B4-BE49-F238E27FC236}">
              <a16:creationId xmlns:a16="http://schemas.microsoft.com/office/drawing/2014/main" id="{B00B987B-76D3-400C-91E4-20104F4FE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466725</xdr:colOff>
      <xdr:row>0</xdr:row>
      <xdr:rowOff>152400</xdr:rowOff>
    </xdr:from>
    <xdr:to>
      <xdr:col>3</xdr:col>
      <xdr:colOff>342900</xdr:colOff>
      <xdr:row>2</xdr:row>
      <xdr:rowOff>28575</xdr:rowOff>
    </xdr:to>
    <xdr:sp macro="" textlink="">
      <xdr:nvSpPr>
        <xdr:cNvPr id="3" name="Speech Bubble: Rectangle 2">
          <a:extLst>
            <a:ext uri="{FF2B5EF4-FFF2-40B4-BE49-F238E27FC236}">
              <a16:creationId xmlns:a16="http://schemas.microsoft.com/office/drawing/2014/main" id="{1376EA91-5CD5-4DB2-9F92-10DB73953836}"/>
            </a:ext>
          </a:extLst>
        </xdr:cNvPr>
        <xdr:cNvSpPr/>
      </xdr:nvSpPr>
      <xdr:spPr>
        <a:xfrm>
          <a:off x="1228725" y="152400"/>
          <a:ext cx="1400175" cy="276225"/>
        </a:xfrm>
        <a:prstGeom prst="wedgeRectCallout">
          <a:avLst>
            <a:gd name="adj1" fmla="val 56146"/>
            <a:gd name="adj2" fmla="val 173724"/>
          </a:avLst>
        </a:prstGeom>
        <a:solidFill>
          <a:schemeClr val="accent3"/>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Franklin Gothic Medium" panose="020B0603020102020204" pitchFamily="34" charset="0"/>
            </a:rPr>
            <a:t>CPAS Goal</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0.18854</cdr:x>
      <cdr:y>0.66667</cdr:y>
    </cdr:from>
    <cdr:to>
      <cdr:x>0.425</cdr:x>
      <cdr:y>0.7764</cdr:y>
    </cdr:to>
    <cdr:sp macro="" textlink="">
      <cdr:nvSpPr>
        <cdr:cNvPr id="2" name="TextBox 1">
          <a:extLst xmlns:a="http://schemas.openxmlformats.org/drawingml/2006/main">
            <a:ext uri="{FF2B5EF4-FFF2-40B4-BE49-F238E27FC236}">
              <a16:creationId xmlns:a16="http://schemas.microsoft.com/office/drawing/2014/main" id="{8ACFC97B-66E3-46CF-9431-709ED3ACB698}"/>
            </a:ext>
          </a:extLst>
        </cdr:cNvPr>
        <cdr:cNvSpPr txBox="1"/>
      </cdr:nvSpPr>
      <cdr:spPr>
        <a:xfrm xmlns:a="http://schemas.openxmlformats.org/drawingml/2006/main">
          <a:off x="1724025" y="3067046"/>
          <a:ext cx="2162190" cy="5048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400">
              <a:solidFill>
                <a:schemeClr val="bg1"/>
              </a:solidFill>
              <a:latin typeface="Franklin Gothic Medium" panose="020B0603020102020204" pitchFamily="34" charset="0"/>
            </a:rPr>
            <a:t>Legacy CPAS</a:t>
          </a:r>
        </a:p>
      </cdr:txBody>
    </cdr:sp>
  </cdr:relSizeAnchor>
  <cdr:relSizeAnchor xmlns:cdr="http://schemas.openxmlformats.org/drawingml/2006/chartDrawing">
    <cdr:from>
      <cdr:x>0.12939</cdr:x>
      <cdr:y>0.53173</cdr:y>
    </cdr:from>
    <cdr:to>
      <cdr:x>0.51839</cdr:x>
      <cdr:y>0.64146</cdr:y>
    </cdr:to>
    <cdr:sp macro="" textlink="">
      <cdr:nvSpPr>
        <cdr:cNvPr id="3" name="TextBox 1">
          <a:extLst xmlns:a="http://schemas.openxmlformats.org/drawingml/2006/main">
            <a:ext uri="{FF2B5EF4-FFF2-40B4-BE49-F238E27FC236}">
              <a16:creationId xmlns:a16="http://schemas.microsoft.com/office/drawing/2014/main" id="{1DEA6091-D4DF-48B2-9903-D782F03480DF}"/>
            </a:ext>
          </a:extLst>
        </cdr:cNvPr>
        <cdr:cNvSpPr txBox="1"/>
      </cdr:nvSpPr>
      <cdr:spPr>
        <a:xfrm xmlns:a="http://schemas.openxmlformats.org/drawingml/2006/main" rot="829396">
          <a:off x="1183112" y="2446272"/>
          <a:ext cx="3557016" cy="50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a:solidFill>
                <a:schemeClr val="bg1"/>
              </a:solidFill>
              <a:latin typeface="Franklin Gothic Medium" panose="020B0603020102020204" pitchFamily="34" charset="0"/>
            </a:rPr>
            <a:t>2018 Portfolio CPAS</a:t>
          </a:r>
        </a:p>
      </cdr:txBody>
    </cdr:sp>
  </cdr:relSizeAnchor>
  <cdr:relSizeAnchor xmlns:cdr="http://schemas.openxmlformats.org/drawingml/2006/chartDrawing">
    <cdr:from>
      <cdr:x>0.21388</cdr:x>
      <cdr:y>0.5038</cdr:y>
    </cdr:from>
    <cdr:to>
      <cdr:x>0.60288</cdr:x>
      <cdr:y>0.61353</cdr:y>
    </cdr:to>
    <cdr:sp macro="" textlink="">
      <cdr:nvSpPr>
        <cdr:cNvPr id="4" name="TextBox 1">
          <a:extLst xmlns:a="http://schemas.openxmlformats.org/drawingml/2006/main">
            <a:ext uri="{FF2B5EF4-FFF2-40B4-BE49-F238E27FC236}">
              <a16:creationId xmlns:a16="http://schemas.microsoft.com/office/drawing/2014/main" id="{0AAE8462-D8D5-405B-9CB7-02C05A28207B}"/>
            </a:ext>
          </a:extLst>
        </cdr:cNvPr>
        <cdr:cNvSpPr txBox="1"/>
      </cdr:nvSpPr>
      <cdr:spPr>
        <a:xfrm xmlns:a="http://schemas.openxmlformats.org/drawingml/2006/main" rot="829396">
          <a:off x="1955764" y="2317761"/>
          <a:ext cx="3557016" cy="50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a:solidFill>
                <a:schemeClr val="bg1"/>
              </a:solidFill>
              <a:latin typeface="Franklin Gothic Medium" panose="020B0603020102020204" pitchFamily="34" charset="0"/>
            </a:rPr>
            <a:t>2019 Portfolio CPAS</a:t>
          </a:r>
        </a:p>
      </cdr:txBody>
    </cdr:sp>
  </cdr:relSizeAnchor>
  <cdr:relSizeAnchor xmlns:cdr="http://schemas.openxmlformats.org/drawingml/2006/chartDrawing">
    <cdr:from>
      <cdr:x>0.26076</cdr:x>
      <cdr:y>0.45825</cdr:y>
    </cdr:from>
    <cdr:to>
      <cdr:x>0.64976</cdr:x>
      <cdr:y>0.56798</cdr:y>
    </cdr:to>
    <cdr:sp macro="" textlink="">
      <cdr:nvSpPr>
        <cdr:cNvPr id="5" name="TextBox 1">
          <a:extLst xmlns:a="http://schemas.openxmlformats.org/drawingml/2006/main">
            <a:ext uri="{FF2B5EF4-FFF2-40B4-BE49-F238E27FC236}">
              <a16:creationId xmlns:a16="http://schemas.microsoft.com/office/drawing/2014/main" id="{6B99F67F-F553-4198-AA56-271679737F03}"/>
            </a:ext>
          </a:extLst>
        </cdr:cNvPr>
        <cdr:cNvSpPr txBox="1"/>
      </cdr:nvSpPr>
      <cdr:spPr>
        <a:xfrm xmlns:a="http://schemas.openxmlformats.org/drawingml/2006/main" rot="900000">
          <a:off x="2384405" y="2108221"/>
          <a:ext cx="3557016" cy="50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a:solidFill>
                <a:schemeClr val="bg1"/>
              </a:solidFill>
              <a:latin typeface="Franklin Gothic Medium" panose="020B0603020102020204" pitchFamily="34" charset="0"/>
            </a:rPr>
            <a:t>2020 Portfolio CPAS</a:t>
          </a:r>
        </a:p>
      </cdr:txBody>
    </cdr:sp>
  </cdr:relSizeAnchor>
  <cdr:relSizeAnchor xmlns:cdr="http://schemas.openxmlformats.org/drawingml/2006/chartDrawing">
    <cdr:from>
      <cdr:x>0.35035</cdr:x>
      <cdr:y>0.40028</cdr:y>
    </cdr:from>
    <cdr:to>
      <cdr:x>0.73935</cdr:x>
      <cdr:y>0.51001</cdr:y>
    </cdr:to>
    <cdr:sp macro="" textlink="">
      <cdr:nvSpPr>
        <cdr:cNvPr id="7" name="TextBox 1">
          <a:extLst xmlns:a="http://schemas.openxmlformats.org/drawingml/2006/main">
            <a:ext uri="{FF2B5EF4-FFF2-40B4-BE49-F238E27FC236}">
              <a16:creationId xmlns:a16="http://schemas.microsoft.com/office/drawing/2014/main" id="{2DA28DF0-EEDB-479F-A0CC-F8CF970E0541}"/>
            </a:ext>
          </a:extLst>
        </cdr:cNvPr>
        <cdr:cNvSpPr txBox="1"/>
      </cdr:nvSpPr>
      <cdr:spPr>
        <a:xfrm xmlns:a="http://schemas.openxmlformats.org/drawingml/2006/main" rot="829396">
          <a:off x="3203576" y="1841500"/>
          <a:ext cx="3557016" cy="50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a:solidFill>
                <a:schemeClr val="bg1"/>
              </a:solidFill>
              <a:latin typeface="Franklin Gothic Medium" panose="020B0603020102020204" pitchFamily="34" charset="0"/>
            </a:rPr>
            <a:t>2021 Portfolio CPAS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R:\Data\we\iAvenueGroupReports\MISXL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mkelly\Downloads\TRM401_energy-savings-calculator_pump-and-fan-VFD_v4_1_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ichaelsengineering.local\shares\Projects\Opinion%20Dynamics.O55\O5518AAN.Ameren%20IL%20Program%20Evaluation\PY10\Project%20Files\1000038\2-%20M&amp;V\WC%20McCord%20NCLC%201000038%20-%20final-%20ex%20ant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d610\My%20Documents\AA%20Focus%20Customers\Oshkosh%20Truck\South%20Plant\S%20Plant%20OshTruck%20Energy%20Management%20Program.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NightSetback-EMI"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heBand\Masters\Documents%20and%20Settings\NEB.MICHAELS\Desktop\Test%20Files\Energy%20Recovery_2008-2009_Comb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ichaelsengineering.local\shares\Users\edikiv\Documents\Projects\Customs\24910-PreCalc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opiniondynamics.com\Shares\7727%20&amp;%207737%20Ameren\7737%20Commercial\_2019\Retro-Commissioning\Analysis%20Files\AIC%202019%20RCx%20Impacts%20DRAFT%202020-03-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7727%20&amp;%207737%20Ameren\7737%20Commercial\_2019\Retro-Commissioning\Analysis%20Files\AIC%202019%20RCx%20Impacts%20DRAFT%202020-03-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heBand\Masters\MASTERS.FM\CALCS\BIN.xlt"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kW%20and%20kWh%20BIN%20to%20Monthly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llparks%2012-20-05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ichaelsengineering.local\shares\Users\travis.hinck\Downloads\SITE%20SUMMARY%20DWT%2060%20East%20Peoria.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Boilers%20&amp;%20Furnaces1"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CO21"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Anti-sweat%20heater%20contro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Users\Audit\D%20&amp;%20T\deferred%20exchange%20loss-lalpir.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pacc2000\accounts\Users\Models\Standard\Misc\LP%20ex%20arooj%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mail.ashb.aes.com/DOCUME~1/DROTSA~1.000/LOCALS~1/Temp/RasLaf.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ghting-26-Aug-2010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chaelsengineering.local\shares\Projects\Opinion%20Dynamics.O55\O5511BAN.Ameren%20IL%20Program%20Evaluation\Transition%20Period%20Evaluation\Project%20Files\1000623\2-%20M&amp;V\Tab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Tim%20Dantoin\My%20Documents\AA%20Saic\AA%20Focus%20Customers\Hoffmaster\Energy%20Team\Test%20-%20Hoffmaster%20Energy%20Management%20Te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hieberty\Local%20Settings\Temporary%20Internet%20Files\Content.Outlook\FGC1IITQ\Plant%20Operations%20Logs\Plant%20Operations%20Logs%20updat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chaelsengineering.local\shares\Alliant.A84\Custom%20Rebate\Alliant%20Phases%20IAA%20-\Honeywell%20LEDLightingUpgrade%20IRU\calcs\Honeywell%20IRU%20-%20LED%20plug%20lamp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chaels\shares\Projects\@GMT-2017.06.29-22.00.24\Alliant.A84\Energy%20Audits\MASTER\Calcs\Ballpark%20Audit%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mkelly\Desktop\Example%20Spreadsheets\Hofmaster%20and%20Lee%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WIZARD"/>
      <sheetName val="LM Compare (Int)"/>
      <sheetName val="LM Compare (Curt)"/>
      <sheetName val="LM Compare (Coop)"/>
      <sheetName val="Elec Rate Compare"/>
      <sheetName val="Power Factor Compare"/>
      <sheetName val="Elec Account Usage"/>
      <sheetName val="Gas Account Usage"/>
      <sheetName val="Gas Rate Compare"/>
      <sheetName val="Estimated Gas Usage"/>
      <sheetName val="Estimated Elec Usage"/>
      <sheetName val="Multiple Account Summary"/>
      <sheetName val="Steam Rate Compare"/>
      <sheetName val="Steam Account Usage"/>
      <sheetName val="CACHE"/>
      <sheetName val="GasRates"/>
      <sheetName val="Gas Rate Compare Instructions"/>
      <sheetName val="Load Management Instructions"/>
      <sheetName val="Elec Account Usage Instruct."/>
      <sheetName val="Elec Rate Compare Instructions"/>
      <sheetName val="Rate98"/>
      <sheetName val="Power Factor Instructions"/>
      <sheetName val="Gas Account Usage Instruct."/>
      <sheetName val="Start Up Instructions"/>
      <sheetName val="Comb Energy Report"/>
      <sheetName val="Elec Energy Report"/>
      <sheetName val="Gas Energy Report"/>
      <sheetName val="LElec Energy Report"/>
      <sheetName val="LComb Energy Report"/>
      <sheetName val="Raw Data"/>
      <sheetName val="Very Raw Data"/>
      <sheetName val="Est. Elec. Use Instructions"/>
      <sheetName val="Est Gas Usage Instructions"/>
      <sheetName val="Steam Rate Compare Instruct"/>
      <sheetName val="Steam Account Usage Instruct "/>
      <sheetName val="Steam Rates"/>
      <sheetName val="Energy Report Instruct."/>
      <sheetName val="MIS_WIZARD"/>
      <sheetName val="LM_Compare_(Int)"/>
      <sheetName val="LM_Compare_(Curt)"/>
      <sheetName val="LM_Compare_(Coop)"/>
      <sheetName val="Elec_Rate_Compare"/>
      <sheetName val="Power_Factor_Compare"/>
      <sheetName val="Elec_Account_Usage"/>
      <sheetName val="Gas_Account_Usage"/>
      <sheetName val="Gas_Rate_Compare"/>
      <sheetName val="Estimated_Gas_Usage"/>
      <sheetName val="Estimated_Elec_Usage"/>
      <sheetName val="Multiple_Account_Summary"/>
      <sheetName val="Steam_Rate_Compare"/>
      <sheetName val="Steam_Account_Usage"/>
      <sheetName val="Gas_Rate_Compare_Instructions"/>
      <sheetName val="Load_Management_Instructions"/>
      <sheetName val="Elec_Account_Usage_Instruct_"/>
      <sheetName val="Elec_Rate_Compare_Instructions"/>
      <sheetName val="Power_Factor_Instructions"/>
      <sheetName val="Gas_Account_Usage_Instruct_"/>
      <sheetName val="Start_Up_Instructions"/>
      <sheetName val="Comb_Energy_Report"/>
      <sheetName val="Elec_Energy_Report"/>
      <sheetName val="Gas_Energy_Report"/>
      <sheetName val="LElec_Energy_Report"/>
      <sheetName val="LComb_Energy_Report"/>
      <sheetName val="Raw_Data"/>
      <sheetName val="Very_Raw_Data"/>
      <sheetName val="Est__Elec__Use_Instructions"/>
      <sheetName val="Est_Gas_Usage_Instructions"/>
      <sheetName val="Steam_Rate_Compare_Instruct"/>
      <sheetName val="Steam_Account_Usage_Instruct_"/>
      <sheetName val="Steam_Rates"/>
      <sheetName val="Energy_Report_Instruct_"/>
      <sheetName val="MIS_WIZARD2"/>
      <sheetName val="LM_Compare_(Int)2"/>
      <sheetName val="LM_Compare_(Curt)2"/>
      <sheetName val="LM_Compare_(Coop)2"/>
      <sheetName val="Elec_Rate_Compare2"/>
      <sheetName val="Power_Factor_Compare2"/>
      <sheetName val="Elec_Account_Usage2"/>
      <sheetName val="Gas_Account_Usage2"/>
      <sheetName val="Gas_Rate_Compare2"/>
      <sheetName val="Estimated_Gas_Usage2"/>
      <sheetName val="Estimated_Elec_Usage2"/>
      <sheetName val="Multiple_Account_Summary2"/>
      <sheetName val="Steam_Rate_Compare2"/>
      <sheetName val="Steam_Account_Usage2"/>
      <sheetName val="Gas_Rate_Compare_Instructions2"/>
      <sheetName val="Load_Management_Instructions2"/>
      <sheetName val="Elec_Account_Usage_Instruct_2"/>
      <sheetName val="Elec_Rate_Compare_Instructions2"/>
      <sheetName val="Power_Factor_Instructions2"/>
      <sheetName val="Gas_Account_Usage_Instruct_2"/>
      <sheetName val="Start_Up_Instructions2"/>
      <sheetName val="Comb_Energy_Report2"/>
      <sheetName val="Elec_Energy_Report2"/>
      <sheetName val="Gas_Energy_Report2"/>
      <sheetName val="LElec_Energy_Report2"/>
      <sheetName val="LComb_Energy_Report2"/>
      <sheetName val="Raw_Data2"/>
      <sheetName val="Very_Raw_Data2"/>
      <sheetName val="Est__Elec__Use_Instructions2"/>
      <sheetName val="Est_Gas_Usage_Instructions2"/>
      <sheetName val="Steam_Rate_Compare_Instruct2"/>
      <sheetName val="Steam_Account_Usage_Instruct_2"/>
      <sheetName val="Steam_Rates2"/>
      <sheetName val="Energy_Report_Instruct_2"/>
      <sheetName val="MIS_WIZARD1"/>
      <sheetName val="LM_Compare_(Int)1"/>
      <sheetName val="LM_Compare_(Curt)1"/>
      <sheetName val="LM_Compare_(Coop)1"/>
      <sheetName val="Elec_Rate_Compare1"/>
      <sheetName val="Power_Factor_Compare1"/>
      <sheetName val="Elec_Account_Usage1"/>
      <sheetName val="Gas_Account_Usage1"/>
      <sheetName val="Gas_Rate_Compare1"/>
      <sheetName val="Estimated_Gas_Usage1"/>
      <sheetName val="Estimated_Elec_Usage1"/>
      <sheetName val="Multiple_Account_Summary1"/>
      <sheetName val="Steam_Rate_Compare1"/>
      <sheetName val="Steam_Account_Usage1"/>
      <sheetName val="Gas_Rate_Compare_Instructions1"/>
      <sheetName val="Load_Management_Instructions1"/>
      <sheetName val="Elec_Account_Usage_Instruct_1"/>
      <sheetName val="Elec_Rate_Compare_Instructions1"/>
      <sheetName val="Power_Factor_Instructions1"/>
      <sheetName val="Gas_Account_Usage_Instruct_1"/>
      <sheetName val="Start_Up_Instructions1"/>
      <sheetName val="Comb_Energy_Report1"/>
      <sheetName val="Elec_Energy_Report1"/>
      <sheetName val="Gas_Energy_Report1"/>
      <sheetName val="LElec_Energy_Report1"/>
      <sheetName val="LComb_Energy_Report1"/>
      <sheetName val="Raw_Data1"/>
      <sheetName val="Very_Raw_Data1"/>
      <sheetName val="Est__Elec__Use_Instructions1"/>
      <sheetName val="Est_Gas_Usage_Instructions1"/>
      <sheetName val="Steam_Rate_Compare_Instruct1"/>
      <sheetName val="Steam_Account_Usage_Instruct_1"/>
      <sheetName val="Steam_Rates1"/>
      <sheetName val="Energy_Report_Instruct_1"/>
      <sheetName val="MIS_WIZARD3"/>
      <sheetName val="LM_Compare_(Int)3"/>
      <sheetName val="LM_Compare_(Curt)3"/>
      <sheetName val="LM_Compare_(Coop)3"/>
      <sheetName val="Elec_Rate_Compare3"/>
      <sheetName val="Power_Factor_Compare3"/>
      <sheetName val="Elec_Account_Usage3"/>
      <sheetName val="Gas_Account_Usage3"/>
      <sheetName val="Gas_Rate_Compare3"/>
      <sheetName val="Estimated_Gas_Usage3"/>
      <sheetName val="Estimated_Elec_Usage3"/>
      <sheetName val="Multiple_Account_Summary3"/>
      <sheetName val="Steam_Rate_Compare3"/>
      <sheetName val="Steam_Account_Usage3"/>
      <sheetName val="Gas_Rate_Compare_Instructions3"/>
      <sheetName val="Load_Management_Instructions3"/>
      <sheetName val="Elec_Account_Usage_Instruct_3"/>
      <sheetName val="Elec_Rate_Compare_Instructions3"/>
      <sheetName val="Power_Factor_Instructions3"/>
      <sheetName val="Gas_Account_Usage_Instruct_3"/>
      <sheetName val="Start_Up_Instructions3"/>
      <sheetName val="Comb_Energy_Report3"/>
      <sheetName val="Elec_Energy_Report3"/>
      <sheetName val="Gas_Energy_Report3"/>
      <sheetName val="LElec_Energy_Report3"/>
      <sheetName val="LComb_Energy_Report3"/>
      <sheetName val="Raw_Data3"/>
      <sheetName val="Very_Raw_Data3"/>
      <sheetName val="Est__Elec__Use_Instructions3"/>
      <sheetName val="Est_Gas_Usage_Instructions3"/>
      <sheetName val="Steam_Rate_Compare_Instruct3"/>
      <sheetName val="Steam_Account_Usage_Instruct_3"/>
      <sheetName val="Steam_Rates3"/>
      <sheetName val="Energy_Report_Instruct_3"/>
      <sheetName val="Ranking_Criteria"/>
      <sheetName val="Project_Prioritization"/>
      <sheetName val="Sheet2"/>
      <sheetName val="Lis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5640960831</v>
          </cell>
          <cell r="B4" t="str">
            <v>ASTEN JOHNSON</v>
          </cell>
          <cell r="C4" t="str">
            <v>6480 W COLLEGE AVE</v>
          </cell>
          <cell r="D4" t="str">
            <v>APPLETON</v>
          </cell>
          <cell r="E4" t="str">
            <v>WI</v>
          </cell>
          <cell r="F4" t="str">
            <v>54914-8509</v>
          </cell>
          <cell r="I4" t="str">
            <v xml:space="preserve">PVXZT48704 </v>
          </cell>
        </row>
        <row r="8">
          <cell r="A8">
            <v>39750</v>
          </cell>
          <cell r="B8">
            <v>105920</v>
          </cell>
          <cell r="C8">
            <v>185120</v>
          </cell>
          <cell r="D8">
            <v>291040</v>
          </cell>
          <cell r="E8">
            <v>70</v>
          </cell>
          <cell r="F8">
            <v>638.4</v>
          </cell>
          <cell r="G8">
            <v>85</v>
          </cell>
          <cell r="H8">
            <v>576</v>
          </cell>
          <cell r="I8">
            <v>576</v>
          </cell>
          <cell r="J8">
            <v>28</v>
          </cell>
          <cell r="X8">
            <v>183</v>
          </cell>
          <cell r="Z8">
            <v>0</v>
          </cell>
          <cell r="CN8">
            <v>39731</v>
          </cell>
          <cell r="CO8">
            <v>0.66666666666666663</v>
          </cell>
        </row>
        <row r="9">
          <cell r="A9">
            <v>39722</v>
          </cell>
          <cell r="B9">
            <v>119360</v>
          </cell>
          <cell r="C9">
            <v>202880</v>
          </cell>
          <cell r="D9">
            <v>322240</v>
          </cell>
          <cell r="E9">
            <v>70</v>
          </cell>
          <cell r="F9">
            <v>638.4</v>
          </cell>
          <cell r="G9">
            <v>85</v>
          </cell>
          <cell r="H9">
            <v>596.79999999999995</v>
          </cell>
          <cell r="I9">
            <v>596.79999999999995</v>
          </cell>
          <cell r="J9">
            <v>27</v>
          </cell>
          <cell r="X9">
            <v>200</v>
          </cell>
          <cell r="Z9">
            <v>0</v>
          </cell>
          <cell r="CN9">
            <v>39717</v>
          </cell>
          <cell r="CO9">
            <v>0.70833333333333337</v>
          </cell>
        </row>
        <row r="10">
          <cell r="A10">
            <v>39695</v>
          </cell>
          <cell r="B10">
            <v>138880</v>
          </cell>
          <cell r="C10">
            <v>231520</v>
          </cell>
          <cell r="D10">
            <v>370400</v>
          </cell>
          <cell r="E10">
            <v>70</v>
          </cell>
          <cell r="F10">
            <v>638.4</v>
          </cell>
          <cell r="G10">
            <v>85</v>
          </cell>
          <cell r="H10">
            <v>638.4</v>
          </cell>
          <cell r="I10">
            <v>638.4</v>
          </cell>
          <cell r="J10">
            <v>31</v>
          </cell>
          <cell r="X10">
            <v>217</v>
          </cell>
          <cell r="Z10">
            <v>0</v>
          </cell>
          <cell r="CN10">
            <v>39665</v>
          </cell>
          <cell r="CO10">
            <v>0.66666666666666663</v>
          </cell>
        </row>
        <row r="11">
          <cell r="A11">
            <v>39664</v>
          </cell>
          <cell r="B11">
            <v>141600</v>
          </cell>
          <cell r="C11">
            <v>250560</v>
          </cell>
          <cell r="D11">
            <v>392160</v>
          </cell>
          <cell r="E11">
            <v>70</v>
          </cell>
          <cell r="F11">
            <v>665.6</v>
          </cell>
          <cell r="G11">
            <v>85</v>
          </cell>
          <cell r="H11">
            <v>632</v>
          </cell>
          <cell r="I11">
            <v>632</v>
          </cell>
          <cell r="J11">
            <v>33</v>
          </cell>
          <cell r="X11">
            <v>224</v>
          </cell>
          <cell r="Z11">
            <v>0</v>
          </cell>
          <cell r="CN11">
            <v>39644</v>
          </cell>
          <cell r="CO11">
            <v>0.65625</v>
          </cell>
        </row>
        <row r="12">
          <cell r="A12">
            <v>39631</v>
          </cell>
          <cell r="B12">
            <v>120320</v>
          </cell>
          <cell r="C12">
            <v>200480</v>
          </cell>
          <cell r="D12">
            <v>320800</v>
          </cell>
          <cell r="E12">
            <v>70</v>
          </cell>
          <cell r="F12">
            <v>665.6</v>
          </cell>
          <cell r="G12">
            <v>85</v>
          </cell>
          <cell r="H12">
            <v>593.6</v>
          </cell>
          <cell r="I12">
            <v>593.6</v>
          </cell>
          <cell r="J12">
            <v>28</v>
          </cell>
          <cell r="X12">
            <v>202</v>
          </cell>
          <cell r="Z12">
            <v>0</v>
          </cell>
          <cell r="CN12">
            <v>39629</v>
          </cell>
          <cell r="CO12">
            <v>0.71875</v>
          </cell>
        </row>
        <row r="13">
          <cell r="A13">
            <v>39603</v>
          </cell>
          <cell r="B13">
            <v>107680</v>
          </cell>
          <cell r="C13">
            <v>173120</v>
          </cell>
          <cell r="D13">
            <v>280800</v>
          </cell>
          <cell r="E13">
            <v>70</v>
          </cell>
          <cell r="F13">
            <v>665.6</v>
          </cell>
          <cell r="G13">
            <v>85</v>
          </cell>
          <cell r="H13">
            <v>534.4</v>
          </cell>
          <cell r="I13">
            <v>534.4</v>
          </cell>
          <cell r="J13">
            <v>30</v>
          </cell>
          <cell r="X13">
            <v>201</v>
          </cell>
          <cell r="Z13">
            <v>0</v>
          </cell>
          <cell r="CN13">
            <v>39573</v>
          </cell>
          <cell r="CO13">
            <v>0.5</v>
          </cell>
        </row>
        <row r="14">
          <cell r="A14">
            <v>39573</v>
          </cell>
          <cell r="B14">
            <v>117120</v>
          </cell>
          <cell r="C14">
            <v>208480</v>
          </cell>
          <cell r="D14">
            <v>325600</v>
          </cell>
          <cell r="E14">
            <v>70</v>
          </cell>
          <cell r="F14">
            <v>665.6</v>
          </cell>
          <cell r="G14">
            <v>85</v>
          </cell>
          <cell r="H14">
            <v>563.20000000000005</v>
          </cell>
          <cell r="I14">
            <v>563.20000000000005</v>
          </cell>
          <cell r="J14">
            <v>32</v>
          </cell>
          <cell r="X14">
            <v>207</v>
          </cell>
          <cell r="Z14">
            <v>0</v>
          </cell>
          <cell r="CN14">
            <v>39559</v>
          </cell>
          <cell r="CO14">
            <v>0.78125</v>
          </cell>
        </row>
        <row r="15">
          <cell r="A15">
            <v>39541</v>
          </cell>
          <cell r="B15">
            <v>104640</v>
          </cell>
          <cell r="C15">
            <v>182560</v>
          </cell>
          <cell r="D15">
            <v>287200</v>
          </cell>
          <cell r="E15">
            <v>70</v>
          </cell>
          <cell r="F15">
            <v>665.6</v>
          </cell>
          <cell r="G15">
            <v>85</v>
          </cell>
          <cell r="H15">
            <v>497.6</v>
          </cell>
          <cell r="I15">
            <v>497.6</v>
          </cell>
          <cell r="J15">
            <v>29</v>
          </cell>
          <cell r="X15">
            <v>210</v>
          </cell>
          <cell r="Z15">
            <v>0</v>
          </cell>
          <cell r="CN15">
            <v>39517</v>
          </cell>
          <cell r="CO15">
            <v>0.57291666666666663</v>
          </cell>
        </row>
        <row r="16">
          <cell r="A16">
            <v>39512</v>
          </cell>
          <cell r="B16">
            <v>103520</v>
          </cell>
          <cell r="C16">
            <v>176480</v>
          </cell>
          <cell r="D16">
            <v>280000</v>
          </cell>
          <cell r="E16">
            <v>70</v>
          </cell>
          <cell r="F16">
            <v>665.6</v>
          </cell>
          <cell r="G16">
            <v>85</v>
          </cell>
          <cell r="H16">
            <v>467.2</v>
          </cell>
          <cell r="I16">
            <v>467.2</v>
          </cell>
          <cell r="J16">
            <v>29</v>
          </cell>
          <cell r="X16">
            <v>221</v>
          </cell>
          <cell r="Z16">
            <v>0</v>
          </cell>
          <cell r="CN16">
            <v>39510</v>
          </cell>
          <cell r="CO16">
            <v>0.42708333333333331</v>
          </cell>
        </row>
        <row r="17">
          <cell r="A17">
            <v>39483</v>
          </cell>
          <cell r="B17">
            <v>98400</v>
          </cell>
          <cell r="C17">
            <v>164640</v>
          </cell>
          <cell r="D17">
            <v>263040</v>
          </cell>
          <cell r="E17">
            <v>70</v>
          </cell>
          <cell r="F17">
            <v>665.6</v>
          </cell>
          <cell r="G17">
            <v>85</v>
          </cell>
          <cell r="H17">
            <v>465.6</v>
          </cell>
          <cell r="I17">
            <v>465.6</v>
          </cell>
          <cell r="J17">
            <v>29</v>
          </cell>
          <cell r="X17">
            <v>211</v>
          </cell>
          <cell r="Z17">
            <v>0</v>
          </cell>
          <cell r="CN17">
            <v>39454</v>
          </cell>
          <cell r="CO17">
            <v>0.625</v>
          </cell>
        </row>
        <row r="18">
          <cell r="A18">
            <v>39454</v>
          </cell>
          <cell r="B18">
            <v>105600</v>
          </cell>
          <cell r="C18">
            <v>193600</v>
          </cell>
          <cell r="D18">
            <v>299200</v>
          </cell>
          <cell r="E18">
            <v>70</v>
          </cell>
          <cell r="F18">
            <v>665.6</v>
          </cell>
          <cell r="G18">
            <v>85</v>
          </cell>
          <cell r="H18">
            <v>472</v>
          </cell>
          <cell r="I18">
            <v>472</v>
          </cell>
          <cell r="J18">
            <v>35</v>
          </cell>
          <cell r="X18">
            <v>223</v>
          </cell>
          <cell r="Z18">
            <v>0</v>
          </cell>
          <cell r="CN18">
            <v>39450</v>
          </cell>
          <cell r="CO18">
            <v>0.58333333333333337</v>
          </cell>
        </row>
        <row r="19">
          <cell r="A19">
            <v>39419</v>
          </cell>
          <cell r="B19">
            <v>114720</v>
          </cell>
          <cell r="C19">
            <v>220000</v>
          </cell>
          <cell r="D19">
            <v>334720</v>
          </cell>
          <cell r="E19">
            <v>70</v>
          </cell>
          <cell r="F19">
            <v>665.6</v>
          </cell>
          <cell r="G19">
            <v>85</v>
          </cell>
          <cell r="H19">
            <v>604.79999999999995</v>
          </cell>
          <cell r="I19">
            <v>604.79999999999995</v>
          </cell>
          <cell r="J19">
            <v>34</v>
          </cell>
          <cell r="X19">
            <v>189</v>
          </cell>
          <cell r="Z19">
            <v>0</v>
          </cell>
          <cell r="CN19">
            <v>39385</v>
          </cell>
          <cell r="CO19">
            <v>0.60416666666666663</v>
          </cell>
        </row>
        <row r="20">
          <cell r="A20">
            <v>39385</v>
          </cell>
          <cell r="B20">
            <v>109440</v>
          </cell>
          <cell r="C20">
            <v>185280</v>
          </cell>
          <cell r="D20">
            <v>294720</v>
          </cell>
          <cell r="E20">
            <v>70</v>
          </cell>
          <cell r="F20">
            <v>665.6</v>
          </cell>
          <cell r="G20">
            <v>85</v>
          </cell>
          <cell r="H20">
            <v>588.79999999999995</v>
          </cell>
          <cell r="I20">
            <v>588.79999999999995</v>
          </cell>
          <cell r="J20">
            <v>28</v>
          </cell>
          <cell r="X20">
            <v>185</v>
          </cell>
          <cell r="Z20">
            <v>0</v>
          </cell>
          <cell r="CN20">
            <v>39384</v>
          </cell>
          <cell r="CO20">
            <v>0.64583333333333337</v>
          </cell>
        </row>
        <row r="21">
          <cell r="A21">
            <v>39357</v>
          </cell>
          <cell r="B21">
            <v>128160</v>
          </cell>
          <cell r="C21">
            <v>234720</v>
          </cell>
          <cell r="D21">
            <v>362880</v>
          </cell>
          <cell r="E21">
            <v>70</v>
          </cell>
          <cell r="F21">
            <v>665.6</v>
          </cell>
          <cell r="G21">
            <v>85</v>
          </cell>
          <cell r="H21">
            <v>579.20000000000005</v>
          </cell>
          <cell r="I21">
            <v>579.20000000000005</v>
          </cell>
          <cell r="J21">
            <v>33</v>
          </cell>
          <cell r="X21">
            <v>221</v>
          </cell>
          <cell r="Z21">
            <v>0</v>
          </cell>
          <cell r="CN21">
            <v>39350</v>
          </cell>
          <cell r="CO21">
            <v>0.63541666666666663</v>
          </cell>
        </row>
        <row r="22">
          <cell r="A22">
            <v>39324</v>
          </cell>
          <cell r="B22">
            <v>134720</v>
          </cell>
          <cell r="C22">
            <v>221920</v>
          </cell>
          <cell r="D22">
            <v>356640</v>
          </cell>
          <cell r="E22">
            <v>70</v>
          </cell>
          <cell r="F22">
            <v>665.6</v>
          </cell>
          <cell r="G22">
            <v>85</v>
          </cell>
          <cell r="H22">
            <v>665.6</v>
          </cell>
          <cell r="I22">
            <v>665.6</v>
          </cell>
          <cell r="J22">
            <v>29</v>
          </cell>
          <cell r="X22">
            <v>202</v>
          </cell>
          <cell r="Z22">
            <v>0</v>
          </cell>
          <cell r="CN22">
            <v>39301</v>
          </cell>
          <cell r="CO22">
            <v>0.58333333333333337</v>
          </cell>
        </row>
        <row r="23">
          <cell r="A23">
            <v>39295</v>
          </cell>
          <cell r="B23">
            <v>136160</v>
          </cell>
          <cell r="C23">
            <v>242560</v>
          </cell>
          <cell r="D23">
            <v>378720</v>
          </cell>
          <cell r="E23">
            <v>70</v>
          </cell>
          <cell r="F23">
            <v>665.6</v>
          </cell>
          <cell r="G23">
            <v>85</v>
          </cell>
          <cell r="H23">
            <v>665.6</v>
          </cell>
          <cell r="I23">
            <v>665.6</v>
          </cell>
          <cell r="J23">
            <v>29</v>
          </cell>
          <cell r="X23">
            <v>204</v>
          </cell>
          <cell r="Z23">
            <v>0</v>
          </cell>
          <cell r="CN23">
            <v>39288</v>
          </cell>
          <cell r="CO23">
            <v>0.55208333333333337</v>
          </cell>
        </row>
        <row r="24">
          <cell r="A24">
            <v>39266</v>
          </cell>
          <cell r="B24">
            <v>132640</v>
          </cell>
          <cell r="C24">
            <v>222880</v>
          </cell>
          <cell r="D24">
            <v>355520</v>
          </cell>
          <cell r="E24">
            <v>70</v>
          </cell>
          <cell r="F24">
            <v>672</v>
          </cell>
          <cell r="G24">
            <v>85</v>
          </cell>
          <cell r="H24">
            <v>633.6</v>
          </cell>
          <cell r="I24">
            <v>633.6</v>
          </cell>
          <cell r="J24">
            <v>29</v>
          </cell>
          <cell r="X24">
            <v>209</v>
          </cell>
          <cell r="Z24">
            <v>0</v>
          </cell>
          <cell r="CN24">
            <v>39259</v>
          </cell>
          <cell r="CO24">
            <v>0.47916666666666669</v>
          </cell>
        </row>
        <row r="25">
          <cell r="A25">
            <v>39237</v>
          </cell>
          <cell r="B25">
            <v>135680</v>
          </cell>
          <cell r="C25">
            <v>234560</v>
          </cell>
          <cell r="D25">
            <v>370240</v>
          </cell>
          <cell r="E25">
            <v>70</v>
          </cell>
          <cell r="F25">
            <v>672</v>
          </cell>
          <cell r="G25">
            <v>85</v>
          </cell>
          <cell r="H25">
            <v>662.4</v>
          </cell>
          <cell r="I25">
            <v>662.4</v>
          </cell>
          <cell r="J25">
            <v>32</v>
          </cell>
          <cell r="X25">
            <v>204</v>
          </cell>
          <cell r="Z25">
            <v>0</v>
          </cell>
          <cell r="CN25">
            <v>39216</v>
          </cell>
          <cell r="CO25">
            <v>0.67708333333333337</v>
          </cell>
        </row>
        <row r="26">
          <cell r="A26">
            <v>39205</v>
          </cell>
          <cell r="B26">
            <v>116960</v>
          </cell>
          <cell r="C26">
            <v>183840</v>
          </cell>
          <cell r="D26">
            <v>300800</v>
          </cell>
          <cell r="E26">
            <v>70</v>
          </cell>
          <cell r="F26">
            <v>672</v>
          </cell>
          <cell r="G26">
            <v>85</v>
          </cell>
          <cell r="H26">
            <v>612.79999999999995</v>
          </cell>
          <cell r="I26">
            <v>612.79999999999995</v>
          </cell>
          <cell r="J26">
            <v>30</v>
          </cell>
          <cell r="X26">
            <v>190</v>
          </cell>
          <cell r="Z26">
            <v>0</v>
          </cell>
          <cell r="CN26">
            <v>39203</v>
          </cell>
          <cell r="CO26">
            <v>0.72916666666666663</v>
          </cell>
        </row>
        <row r="27">
          <cell r="A27">
            <v>39175</v>
          </cell>
          <cell r="B27">
            <v>103680</v>
          </cell>
          <cell r="C27">
            <v>169120</v>
          </cell>
          <cell r="D27">
            <v>272800</v>
          </cell>
          <cell r="E27">
            <v>70</v>
          </cell>
          <cell r="F27">
            <v>672</v>
          </cell>
          <cell r="G27">
            <v>85</v>
          </cell>
          <cell r="H27">
            <v>632</v>
          </cell>
          <cell r="I27">
            <v>632</v>
          </cell>
          <cell r="J27">
            <v>28</v>
          </cell>
          <cell r="X27">
            <v>164</v>
          </cell>
          <cell r="Z27">
            <v>0</v>
          </cell>
          <cell r="CN27">
            <v>39167</v>
          </cell>
          <cell r="CO27">
            <v>0.63541666666666663</v>
          </cell>
        </row>
        <row r="28">
          <cell r="A28">
            <v>39147</v>
          </cell>
          <cell r="B28">
            <v>97760</v>
          </cell>
          <cell r="C28">
            <v>174080</v>
          </cell>
          <cell r="D28">
            <v>271840</v>
          </cell>
          <cell r="E28">
            <v>70</v>
          </cell>
          <cell r="F28">
            <v>672</v>
          </cell>
          <cell r="G28">
            <v>85</v>
          </cell>
          <cell r="H28">
            <v>440</v>
          </cell>
          <cell r="I28">
            <v>440</v>
          </cell>
          <cell r="J28">
            <v>32</v>
          </cell>
          <cell r="X28">
            <v>222</v>
          </cell>
          <cell r="Z28">
            <v>0</v>
          </cell>
          <cell r="CN28">
            <v>39127</v>
          </cell>
          <cell r="CO28">
            <v>0.82291666666666663</v>
          </cell>
        </row>
        <row r="29">
          <cell r="A29">
            <v>39115</v>
          </cell>
          <cell r="B29">
            <v>93760</v>
          </cell>
          <cell r="C29">
            <v>162880</v>
          </cell>
          <cell r="D29">
            <v>256640</v>
          </cell>
          <cell r="E29">
            <v>70</v>
          </cell>
          <cell r="F29">
            <v>672</v>
          </cell>
          <cell r="G29">
            <v>85</v>
          </cell>
          <cell r="H29">
            <v>432</v>
          </cell>
          <cell r="I29">
            <v>432</v>
          </cell>
          <cell r="J29">
            <v>29</v>
          </cell>
          <cell r="X29">
            <v>217</v>
          </cell>
          <cell r="Z29">
            <v>0</v>
          </cell>
          <cell r="CN29">
            <v>39094</v>
          </cell>
          <cell r="CO29">
            <v>0.57291666666666663</v>
          </cell>
        </row>
        <row r="30">
          <cell r="A30">
            <v>39086</v>
          </cell>
          <cell r="B30">
            <v>91840</v>
          </cell>
          <cell r="C30">
            <v>168800</v>
          </cell>
          <cell r="D30">
            <v>260640</v>
          </cell>
          <cell r="E30">
            <v>70</v>
          </cell>
          <cell r="F30">
            <v>672</v>
          </cell>
          <cell r="G30">
            <v>85</v>
          </cell>
          <cell r="H30">
            <v>465.6</v>
          </cell>
          <cell r="I30">
            <v>465.6</v>
          </cell>
          <cell r="J30">
            <v>30</v>
          </cell>
          <cell r="X30">
            <v>197</v>
          </cell>
          <cell r="Z30">
            <v>0</v>
          </cell>
          <cell r="CN30">
            <v>39057</v>
          </cell>
          <cell r="CO30">
            <v>0.65625</v>
          </cell>
        </row>
        <row r="31">
          <cell r="A31">
            <v>39056</v>
          </cell>
          <cell r="B31">
            <v>113600</v>
          </cell>
          <cell r="C31">
            <v>207520</v>
          </cell>
          <cell r="D31">
            <v>321120</v>
          </cell>
          <cell r="E31">
            <v>70</v>
          </cell>
          <cell r="F31">
            <v>672</v>
          </cell>
          <cell r="G31">
            <v>85</v>
          </cell>
          <cell r="H31">
            <v>539.20000000000005</v>
          </cell>
          <cell r="I31">
            <v>539.20000000000005</v>
          </cell>
          <cell r="J31">
            <v>35</v>
          </cell>
          <cell r="X31">
            <v>210</v>
          </cell>
          <cell r="Z31">
            <v>0</v>
          </cell>
          <cell r="CN31">
            <v>39049</v>
          </cell>
          <cell r="CO31">
            <v>0.58333333333333337</v>
          </cell>
        </row>
        <row r="47">
          <cell r="B47" t="str">
            <v>FALSE</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refreshError="1"/>
      <sheetData sheetId="17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Instructions"/>
      <sheetName val="Fan Analysis"/>
      <sheetName val="Pump Analysis"/>
      <sheetName val="Throttling Valve Analysis"/>
      <sheetName val="Lookup Tables"/>
      <sheetName val="Pump Curves"/>
      <sheetName val="Fan Curves"/>
      <sheetName val="VFD Load Curves"/>
      <sheetName val="Throttling valve curves"/>
    </sheetNames>
    <sheetDataSet>
      <sheetData sheetId="0" refreshError="1"/>
      <sheetData sheetId="1" refreshError="1"/>
      <sheetData sheetId="2" refreshError="1"/>
      <sheetData sheetId="3" refreshError="1"/>
      <sheetData sheetId="4">
        <row r="3">
          <cell r="B3" t="str">
            <v>VSD</v>
          </cell>
          <cell r="E3" t="str">
            <v>VSD</v>
          </cell>
          <cell r="H3" t="str">
            <v>HVAC fan</v>
          </cell>
          <cell r="K3" t="str">
            <v>Known Valve Position</v>
          </cell>
        </row>
        <row r="4">
          <cell r="B4" t="str">
            <v xml:space="preserve">Eddy Current Drives </v>
          </cell>
          <cell r="E4" t="str">
            <v>Eddy Current Drives</v>
          </cell>
          <cell r="H4" t="str">
            <v>Medium Load</v>
          </cell>
          <cell r="K4" t="str">
            <v>Known Existing Capacity</v>
          </cell>
        </row>
        <row r="5">
          <cell r="B5" t="str">
            <v>Inlet Guide Vane, FC Fans</v>
          </cell>
          <cell r="E5" t="str">
            <v>Torque Converter</v>
          </cell>
          <cell r="H5" t="str">
            <v>Low Load</v>
          </cell>
        </row>
        <row r="6">
          <cell r="B6" t="str">
            <v>Inlet Guide Vane, BI &amp; Airfoil Fans</v>
          </cell>
          <cell r="E6" t="str">
            <v>None-Constant Volume</v>
          </cell>
          <cell r="H6" t="str">
            <v>CO Garage Fan</v>
          </cell>
        </row>
        <row r="7">
          <cell r="B7" t="str">
            <v>Inlet Damper Box</v>
          </cell>
          <cell r="E7" t="str">
            <v>Throttle Valve</v>
          </cell>
          <cell r="H7" t="str">
            <v>Custom or Metered</v>
          </cell>
        </row>
        <row r="8">
          <cell r="B8" t="str">
            <v>Outlet Damper, FC Fans</v>
          </cell>
        </row>
        <row r="9">
          <cell r="B9" t="str">
            <v>Outlet Damper, BI &amp; Airfoil Fans</v>
          </cell>
        </row>
        <row r="10">
          <cell r="B10" t="str">
            <v>Constant Volume</v>
          </cell>
        </row>
      </sheetData>
      <sheetData sheetId="5">
        <row r="5">
          <cell r="B5">
            <v>0</v>
          </cell>
          <cell r="C5">
            <v>27.447510000000001</v>
          </cell>
          <cell r="D5">
            <v>16.396830000000001</v>
          </cell>
          <cell r="E5">
            <v>13.511369999999999</v>
          </cell>
          <cell r="F5">
            <v>100</v>
          </cell>
          <cell r="G5">
            <v>55.212400000000002</v>
          </cell>
        </row>
        <row r="6">
          <cell r="B6">
            <v>0.1</v>
          </cell>
          <cell r="C6">
            <v>19.124210000000001</v>
          </cell>
          <cell r="D6">
            <v>17.03913</v>
          </cell>
          <cell r="E6">
            <v>18.157069999999997</v>
          </cell>
          <cell r="F6">
            <v>100</v>
          </cell>
          <cell r="G6">
            <v>61.392400000000002</v>
          </cell>
        </row>
        <row r="7">
          <cell r="B7">
            <v>0.2</v>
          </cell>
          <cell r="C7">
            <v>14.324910000000001</v>
          </cell>
          <cell r="D7">
            <v>19.975430000000003</v>
          </cell>
          <cell r="E7">
            <v>24.920769999999997</v>
          </cell>
          <cell r="F7">
            <v>100</v>
          </cell>
          <cell r="G7">
            <v>67.192400000000006</v>
          </cell>
        </row>
        <row r="8">
          <cell r="B8">
            <v>0.3</v>
          </cell>
          <cell r="C8">
            <v>13.049610000000005</v>
          </cell>
          <cell r="D8">
            <v>25.025730000000003</v>
          </cell>
          <cell r="E8">
            <v>33.382469999999998</v>
          </cell>
          <cell r="F8">
            <v>100</v>
          </cell>
          <cell r="G8">
            <v>72.612400000000008</v>
          </cell>
        </row>
        <row r="9">
          <cell r="B9">
            <v>0.4</v>
          </cell>
          <cell r="C9">
            <v>15.298310000000001</v>
          </cell>
          <cell r="D9">
            <v>32.01003</v>
          </cell>
          <cell r="E9">
            <v>43.122169999999997</v>
          </cell>
          <cell r="F9">
            <v>100</v>
          </cell>
          <cell r="G9">
            <v>77.6524</v>
          </cell>
        </row>
        <row r="10">
          <cell r="B10">
            <v>0.5</v>
          </cell>
          <cell r="C10">
            <v>21.071010000000001</v>
          </cell>
          <cell r="D10">
            <v>40.748330000000003</v>
          </cell>
          <cell r="E10">
            <v>53.71987</v>
          </cell>
          <cell r="F10">
            <v>100</v>
          </cell>
          <cell r="G10">
            <v>82.312399999999997</v>
          </cell>
        </row>
        <row r="11">
          <cell r="B11">
            <v>0.6</v>
          </cell>
          <cell r="C11">
            <v>30.36771000000001</v>
          </cell>
          <cell r="D11">
            <v>51.06063000000001</v>
          </cell>
          <cell r="E11">
            <v>64.755570000000006</v>
          </cell>
          <cell r="F11">
            <v>100</v>
          </cell>
          <cell r="G11">
            <v>86.592399999999998</v>
          </cell>
        </row>
        <row r="12">
          <cell r="B12">
            <v>0.7</v>
          </cell>
          <cell r="C12">
            <v>43.188410000000012</v>
          </cell>
          <cell r="D12">
            <v>62.766930000000009</v>
          </cell>
          <cell r="E12">
            <v>75.809269999999998</v>
          </cell>
          <cell r="F12">
            <v>100</v>
          </cell>
          <cell r="G12">
            <v>90.492400000000004</v>
          </cell>
        </row>
        <row r="13">
          <cell r="B13">
            <v>0.8</v>
          </cell>
          <cell r="C13">
            <v>59.533110000000001</v>
          </cell>
          <cell r="D13">
            <v>75.68723</v>
          </cell>
          <cell r="E13">
            <v>86.460970000000003</v>
          </cell>
          <cell r="F13">
            <v>100</v>
          </cell>
          <cell r="G13">
            <v>94.0124</v>
          </cell>
        </row>
        <row r="14">
          <cell r="B14">
            <v>0.9</v>
          </cell>
          <cell r="C14">
            <v>79.401810000000012</v>
          </cell>
          <cell r="D14">
            <v>89.641529999999989</v>
          </cell>
          <cell r="E14">
            <v>96.290670000000006</v>
          </cell>
          <cell r="F14">
            <v>100</v>
          </cell>
          <cell r="G14">
            <v>97.1524</v>
          </cell>
        </row>
        <row r="15">
          <cell r="B15">
            <v>1</v>
          </cell>
          <cell r="C15">
            <v>102.79451</v>
          </cell>
          <cell r="D15">
            <v>104.44982999999999</v>
          </cell>
          <cell r="E15">
            <v>104.87837</v>
          </cell>
          <cell r="F15">
            <v>100</v>
          </cell>
          <cell r="G15">
            <v>99.912400000000005</v>
          </cell>
        </row>
      </sheetData>
      <sheetData sheetId="6">
        <row r="5">
          <cell r="B5">
            <v>0</v>
          </cell>
          <cell r="C5">
            <v>4.75</v>
          </cell>
          <cell r="D5">
            <v>10.4</v>
          </cell>
          <cell r="E5">
            <v>20</v>
          </cell>
          <cell r="F5">
            <v>47.261899999999997</v>
          </cell>
          <cell r="G5">
            <v>50.258330000000001</v>
          </cell>
          <cell r="H5">
            <v>20.419049999999999</v>
          </cell>
          <cell r="I5">
            <v>55.928570000000001</v>
          </cell>
          <cell r="J5">
            <v>100</v>
          </cell>
        </row>
        <row r="6">
          <cell r="B6">
            <v>0.1</v>
          </cell>
          <cell r="C6">
            <v>4.75</v>
          </cell>
          <cell r="D6">
            <v>17</v>
          </cell>
          <cell r="E6">
            <v>20.642800000000001</v>
          </cell>
          <cell r="F6">
            <v>52.642299999999999</v>
          </cell>
          <cell r="G6">
            <v>56.101129999999998</v>
          </cell>
          <cell r="H6">
            <v>22.262349999999998</v>
          </cell>
          <cell r="I6">
            <v>52.560070000000003</v>
          </cell>
          <cell r="J6">
            <v>100</v>
          </cell>
        </row>
        <row r="7">
          <cell r="B7">
            <v>0.2</v>
          </cell>
          <cell r="C7">
            <v>5.37</v>
          </cell>
          <cell r="D7">
            <v>20</v>
          </cell>
          <cell r="E7">
            <v>21.569600000000001</v>
          </cell>
          <cell r="F7">
            <v>55.7547</v>
          </cell>
          <cell r="G7">
            <v>59.819929999999999</v>
          </cell>
          <cell r="H7">
            <v>25.595649999999999</v>
          </cell>
          <cell r="I7">
            <v>53.275570000000002</v>
          </cell>
          <cell r="J7">
            <v>100</v>
          </cell>
        </row>
        <row r="8">
          <cell r="B8">
            <v>0.3</v>
          </cell>
          <cell r="C8">
            <v>8</v>
          </cell>
          <cell r="D8">
            <v>25</v>
          </cell>
          <cell r="E8">
            <v>23.320399999999999</v>
          </cell>
          <cell r="F8">
            <v>57.439099999999996</v>
          </cell>
          <cell r="G8">
            <v>62.19473</v>
          </cell>
          <cell r="H8">
            <v>30.418949999999999</v>
          </cell>
          <cell r="I8">
            <v>57.235070000000007</v>
          </cell>
          <cell r="J8">
            <v>100</v>
          </cell>
        </row>
        <row r="9">
          <cell r="B9">
            <v>0.4</v>
          </cell>
          <cell r="C9">
            <v>12.89</v>
          </cell>
          <cell r="D9">
            <v>32</v>
          </cell>
          <cell r="E9">
            <v>26.435200000000002</v>
          </cell>
          <cell r="F9">
            <v>58.535499999999999</v>
          </cell>
          <cell r="G9">
            <v>64.005529999999993</v>
          </cell>
          <cell r="H9">
            <v>36.732250000000001</v>
          </cell>
          <cell r="I9">
            <v>63.598569999999995</v>
          </cell>
          <cell r="J9">
            <v>100</v>
          </cell>
        </row>
        <row r="10">
          <cell r="B10">
            <v>0.5</v>
          </cell>
          <cell r="C10">
            <v>20.27</v>
          </cell>
          <cell r="D10">
            <v>40.700000000000003</v>
          </cell>
          <cell r="E10">
            <v>31.454000000000001</v>
          </cell>
          <cell r="F10">
            <v>59.883899999999997</v>
          </cell>
          <cell r="G10">
            <v>66.032330000000002</v>
          </cell>
          <cell r="H10">
            <v>44.535550000000001</v>
          </cell>
          <cell r="I10">
            <v>71.526070000000004</v>
          </cell>
          <cell r="J10">
            <v>100</v>
          </cell>
        </row>
        <row r="11">
          <cell r="B11">
            <v>0.6</v>
          </cell>
          <cell r="C11">
            <v>30.38</v>
          </cell>
          <cell r="D11">
            <v>51.1</v>
          </cell>
          <cell r="E11">
            <v>38.916800000000002</v>
          </cell>
          <cell r="F11">
            <v>62.324299999999994</v>
          </cell>
          <cell r="G11">
            <v>69.055129999999991</v>
          </cell>
          <cell r="H11">
            <v>53.828849999999996</v>
          </cell>
          <cell r="I11">
            <v>80.177570000000017</v>
          </cell>
          <cell r="J11">
            <v>100</v>
          </cell>
        </row>
        <row r="12">
          <cell r="B12">
            <v>0.7</v>
          </cell>
          <cell r="C12">
            <v>43.46</v>
          </cell>
          <cell r="D12">
            <v>62.8</v>
          </cell>
          <cell r="E12">
            <v>49.363599999999998</v>
          </cell>
          <cell r="F12">
            <v>66.696699999999993</v>
          </cell>
          <cell r="G12">
            <v>73.853929999999991</v>
          </cell>
          <cell r="H12">
            <v>64.61215</v>
          </cell>
          <cell r="I12">
            <v>88.713070000000002</v>
          </cell>
          <cell r="J12">
            <v>100</v>
          </cell>
        </row>
        <row r="13">
          <cell r="B13">
            <v>0.8</v>
          </cell>
          <cell r="C13">
            <v>59.75</v>
          </cell>
          <cell r="D13">
            <v>75.5</v>
          </cell>
          <cell r="E13">
            <v>63.334400000000002</v>
          </cell>
          <cell r="F13">
            <v>73.841099999999983</v>
          </cell>
          <cell r="G13">
            <v>81.208729999999989</v>
          </cell>
          <cell r="H13">
            <v>76.885449999999992</v>
          </cell>
          <cell r="I13">
            <v>96.292569999999998</v>
          </cell>
          <cell r="J13">
            <v>100</v>
          </cell>
        </row>
        <row r="14">
          <cell r="B14">
            <v>0.9</v>
          </cell>
          <cell r="C14">
            <v>79.5</v>
          </cell>
          <cell r="D14">
            <v>89.6</v>
          </cell>
          <cell r="E14">
            <v>81.369200000000006</v>
          </cell>
          <cell r="F14">
            <v>84.597499999999997</v>
          </cell>
          <cell r="G14">
            <v>91.899529999999999</v>
          </cell>
          <cell r="H14">
            <v>90.648749999999993</v>
          </cell>
          <cell r="I14">
            <v>102.07607000000002</v>
          </cell>
          <cell r="J14">
            <v>100</v>
          </cell>
        </row>
        <row r="15">
          <cell r="B15">
            <v>1</v>
          </cell>
          <cell r="C15">
            <v>102.93</v>
          </cell>
          <cell r="D15">
            <v>104.4</v>
          </cell>
          <cell r="E15">
            <v>104.00800000000001</v>
          </cell>
          <cell r="F15">
            <v>99.805899999999994</v>
          </cell>
          <cell r="G15">
            <v>106.70633000000001</v>
          </cell>
          <cell r="H15">
            <v>105.90205</v>
          </cell>
          <cell r="I15">
            <v>105.22357</v>
          </cell>
          <cell r="J15">
            <v>100</v>
          </cell>
        </row>
      </sheetData>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attage Table"/>
      <sheetName val="Lighting Form- New Construction"/>
      <sheetName val="Project Estimated Summary"/>
      <sheetName val="ASHRAE90.1-2007 Exterior LPD"/>
      <sheetName val="ASHRAE90.1-2007 Bldg Area LPD"/>
      <sheetName val="ASHRAE90.1-2007 SpaceBySpaceLPD"/>
      <sheetName val="Fixture Count Summary"/>
    </sheetNames>
    <sheetDataSet>
      <sheetData sheetId="0" refreshError="1"/>
      <sheetData sheetId="1">
        <row r="8">
          <cell r="A8" t="str">
            <v xml:space="preserve">Cut Sheet 1 </v>
          </cell>
        </row>
        <row r="9">
          <cell r="A9" t="str">
            <v xml:space="preserve">Cut Sheet 2 </v>
          </cell>
        </row>
        <row r="10">
          <cell r="A10" t="str">
            <v xml:space="preserve">Cut Sheet 3 </v>
          </cell>
        </row>
        <row r="11">
          <cell r="A11" t="str">
            <v xml:space="preserve">Cut Sheet 4 </v>
          </cell>
        </row>
        <row r="12">
          <cell r="A12" t="str">
            <v>Cut Sheet 5</v>
          </cell>
        </row>
        <row r="13">
          <cell r="A13" t="str">
            <v xml:space="preserve">Cut Sheet 6 </v>
          </cell>
        </row>
        <row r="14">
          <cell r="A14" t="str">
            <v xml:space="preserve">Cut Sheet 7 </v>
          </cell>
        </row>
        <row r="15">
          <cell r="A15" t="str">
            <v>Cut Sheet 8</v>
          </cell>
        </row>
        <row r="16">
          <cell r="A16" t="str">
            <v>Cut Sheet 9</v>
          </cell>
        </row>
        <row r="17">
          <cell r="A17" t="str">
            <v>Cut Sheet 10</v>
          </cell>
        </row>
        <row r="18">
          <cell r="A18" t="str">
            <v>Cut Sheet 11</v>
          </cell>
        </row>
        <row r="19">
          <cell r="A19" t="str">
            <v>Cut Sheet 12</v>
          </cell>
        </row>
        <row r="20">
          <cell r="A20" t="str">
            <v>Cut Sheet 13</v>
          </cell>
        </row>
        <row r="21">
          <cell r="A21" t="str">
            <v>Cut Sheet 14</v>
          </cell>
        </row>
        <row r="22">
          <cell r="A22" t="str">
            <v>Cut Sheet 15</v>
          </cell>
        </row>
        <row r="23">
          <cell r="A23" t="str">
            <v>Cut Sheet 16</v>
          </cell>
        </row>
        <row r="24">
          <cell r="A24" t="str">
            <v>Cut Sheet 17</v>
          </cell>
        </row>
        <row r="25">
          <cell r="A25" t="str">
            <v>Cut Sheet 18</v>
          </cell>
        </row>
        <row r="26">
          <cell r="A26" t="str">
            <v>Cut Sheet 19</v>
          </cell>
        </row>
        <row r="27">
          <cell r="A27" t="str">
            <v>Cut Sheet 20</v>
          </cell>
        </row>
        <row r="28">
          <cell r="A28" t="str">
            <v>Cut Sheet 21</v>
          </cell>
        </row>
        <row r="29">
          <cell r="A29" t="str">
            <v>Cut Sheet 22</v>
          </cell>
        </row>
        <row r="30">
          <cell r="A30" t="str">
            <v>Cut Sheet 23</v>
          </cell>
        </row>
        <row r="31">
          <cell r="A31" t="str">
            <v>Cut Sheet 24</v>
          </cell>
        </row>
        <row r="32">
          <cell r="A32" t="str">
            <v>Cut Sheet 25</v>
          </cell>
        </row>
        <row r="33">
          <cell r="A33" t="str">
            <v>Cut Sheet 26</v>
          </cell>
        </row>
        <row r="34">
          <cell r="A34" t="str">
            <v>Cut Sheet 27</v>
          </cell>
        </row>
        <row r="35">
          <cell r="A35" t="str">
            <v>Cut Sheet 28</v>
          </cell>
        </row>
        <row r="36">
          <cell r="A36" t="str">
            <v>Cut Sheet 29</v>
          </cell>
        </row>
        <row r="37">
          <cell r="A37" t="str">
            <v>Cut Sheet 30</v>
          </cell>
        </row>
        <row r="38">
          <cell r="A38" t="str">
            <v>Cut Sheet 31</v>
          </cell>
        </row>
        <row r="39">
          <cell r="A39" t="str">
            <v>Cut Sheet 32</v>
          </cell>
        </row>
        <row r="40">
          <cell r="A40" t="str">
            <v>Cut Sheet 33</v>
          </cell>
        </row>
        <row r="41">
          <cell r="A41" t="str">
            <v>Cut Sheet 34</v>
          </cell>
        </row>
        <row r="42">
          <cell r="A42" t="str">
            <v>Cut Sheet 35</v>
          </cell>
        </row>
        <row r="43">
          <cell r="A43" t="str">
            <v>Cut Sheet 36</v>
          </cell>
        </row>
        <row r="44">
          <cell r="A44" t="str">
            <v>Cut Sheet 37</v>
          </cell>
        </row>
        <row r="45">
          <cell r="A45" t="str">
            <v>Cut Sheet 38</v>
          </cell>
        </row>
        <row r="46">
          <cell r="A46" t="str">
            <v>Cut Sheet 39</v>
          </cell>
        </row>
        <row r="47">
          <cell r="A47" t="str">
            <v>Cut Sheet 40</v>
          </cell>
        </row>
        <row r="48">
          <cell r="A48" t="str">
            <v>Cut Sheet 41</v>
          </cell>
        </row>
        <row r="49">
          <cell r="A49" t="str">
            <v>Cut Sheet 42</v>
          </cell>
        </row>
        <row r="50">
          <cell r="A50" t="str">
            <v>Cut Sheet 43</v>
          </cell>
        </row>
        <row r="51">
          <cell r="A51" t="str">
            <v>Cut Sheet 44</v>
          </cell>
        </row>
        <row r="52">
          <cell r="A52" t="str">
            <v>Cut Sheet 45</v>
          </cell>
        </row>
        <row r="53">
          <cell r="A53" t="str">
            <v>Cut Sheet 46</v>
          </cell>
        </row>
        <row r="54">
          <cell r="A54" t="str">
            <v>Cut Sheet 47</v>
          </cell>
        </row>
        <row r="55">
          <cell r="A55" t="str">
            <v>Cut Sheet 48</v>
          </cell>
        </row>
        <row r="56">
          <cell r="A56" t="str">
            <v>Cut Sheet 49</v>
          </cell>
        </row>
        <row r="57">
          <cell r="A57" t="str">
            <v>Cut Sheet 50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 07"/>
      <sheetName val="Project Prioritization"/>
      <sheetName val="Coolmiser"/>
      <sheetName val="VendMiser-A"/>
      <sheetName val="VendMiser-B"/>
      <sheetName val="VendMiser-C"/>
      <sheetName val="1"/>
      <sheetName val="2"/>
      <sheetName val="3"/>
      <sheetName val="4a"/>
      <sheetName val="4b"/>
      <sheetName val="5a"/>
      <sheetName val="5b"/>
      <sheetName val="7"/>
      <sheetName val="9"/>
      <sheetName val="10"/>
      <sheetName val="11"/>
      <sheetName val="13"/>
      <sheetName val="21"/>
      <sheetName val="22"/>
      <sheetName val="23,24,25, 27"/>
      <sheetName val="28"/>
      <sheetName val="29"/>
      <sheetName val="31"/>
      <sheetName val="32"/>
      <sheetName val="33"/>
      <sheetName val="34"/>
      <sheetName val="36a"/>
      <sheetName val="36b"/>
      <sheetName val="38"/>
      <sheetName val="39a"/>
      <sheetName val="39b"/>
      <sheetName val="Utility Data"/>
      <sheetName val="Ranking Criteria"/>
      <sheetName val="Management Plan"/>
    </sheetNames>
    <sheetDataSet>
      <sheetData sheetId="0" refreshError="1"/>
      <sheetData sheetId="1">
        <row r="52">
          <cell r="G52" t="str">
            <v>None</v>
          </cell>
        </row>
        <row r="53">
          <cell r="G53" t="str">
            <v>Energy Team</v>
          </cell>
        </row>
        <row r="54">
          <cell r="G54" t="str">
            <v>Technical</v>
          </cell>
        </row>
        <row r="55">
          <cell r="G55" t="str">
            <v>Financial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htSetback-EMI"/>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Review"/>
      <sheetName val="Calculation"/>
      <sheetName val="Input-Output"/>
      <sheetName val="Cost-Ben"/>
      <sheetName val="BENCOST"/>
      <sheetName val="Tech Assumptions"/>
      <sheetName val="Retail Rates"/>
      <sheetName val="Checklist"/>
    </sheetNames>
    <sheetDataSet>
      <sheetData sheetId="0">
        <row r="28">
          <cell r="B28" t="str">
            <v xml:space="preserve">108 - Small Commercial </v>
          </cell>
        </row>
      </sheetData>
      <sheetData sheetId="1" refreshError="1"/>
      <sheetData sheetId="2"/>
      <sheetData sheetId="3"/>
      <sheetData sheetId="4"/>
      <sheetData sheetId="5" refreshError="1"/>
      <sheetData sheetId="6"/>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NV GL Standard Calcs"/>
      <sheetName val="DNV GL Calcs"/>
      <sheetName val="Customer Calcs"/>
      <sheetName val="DNV GL TMY3 Data (5 Deg. Bins)"/>
      <sheetName val="Customer TMY3 (2 Deg. Bins)"/>
      <sheetName val="Pre M&amp;V"/>
      <sheetName val="Post M&amp;V"/>
      <sheetName val="Project Questions"/>
      <sheetName val="Billing Data"/>
      <sheetName val="Project Cost"/>
      <sheetName val="Final Review Criteria"/>
      <sheetName val="Images &amp; Figure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
      <sheetName val="Original Data &gt;&gt;"/>
      <sheetName val="Population Data"/>
      <sheetName val="EUL Data"/>
      <sheetName val="Raw Results"/>
      <sheetName val="Results &gt;&gt;"/>
      <sheetName val="M&amp;V Results - Savings"/>
      <sheetName val="M&amp;V Results - EULs"/>
      <sheetName val="Final Net Impacts"/>
      <sheetName val="CPAS"/>
      <sheetName val="Analysis &gt;&gt;"/>
      <sheetName val="CA SV RRs"/>
      <sheetName val="Report Tables &gt;&gt;"/>
      <sheetName val="Participation Summary"/>
      <sheetName val="Annual Savings"/>
      <sheetName val="Savings Detail"/>
      <sheetName val="Sample Table"/>
      <sheetName val="CPAS - Report"/>
      <sheetName val="Lookups &amp; Reference &gt;&gt;"/>
      <sheetName val="NTGRs"/>
      <sheetName val="IL-TRM Attach. B EULs"/>
      <sheetName val="Project Detail &gt;&gt;"/>
      <sheetName val="1900005 St. An SITE"/>
      <sheetName val="1900333 LNCOMCOL SITE"/>
      <sheetName val="1000346 IL NATRES"/>
      <sheetName val="1901122 Carb SITE"/>
      <sheetName val="1900690 Hitachi SITE"/>
      <sheetName val="1901013 Pinnacle SITE"/>
      <sheetName val="1801951Nestle"/>
      <sheetName val="1800147 Ardagh"/>
      <sheetName val="1801577 Midwest SITE"/>
      <sheetName val="1801464Greenwood"/>
      <sheetName val="1900562 Caraustar"/>
      <sheetName val="1801926GreatDane"/>
      <sheetName val="1900310 Huber"/>
      <sheetName val="1900950 Vesuvius"/>
      <sheetName val="1801273Stellar"/>
      <sheetName val="1900903 Reynolds SITE"/>
      <sheetName val="1900904Reynolds"/>
      <sheetName val="1802138Toyota"/>
      <sheetName val="1901092 Gilster"/>
      <sheetName val="1901093 Gilster"/>
    </sheetNames>
    <sheetDataSet>
      <sheetData sheetId="0"/>
      <sheetData sheetId="1"/>
      <sheetData sheetId="2">
        <row r="2">
          <cell r="A2">
            <v>1000346</v>
          </cell>
          <cell r="B2">
            <v>2019</v>
          </cell>
          <cell r="C2" t="str">
            <v>Retro-Commissioning</v>
          </cell>
          <cell r="D2" t="str">
            <v>LFRCx - Large Facility Retrocommissioning</v>
          </cell>
          <cell r="E2" t="str">
            <v>a0M2A000011xAh4UAE</v>
          </cell>
          <cell r="F2" t="str">
            <v>No</v>
          </cell>
          <cell r="G2" t="str">
            <v>Census - Desk Review Only</v>
          </cell>
          <cell r="H2" t="str">
            <v>Completed</v>
          </cell>
          <cell r="I2" t="str">
            <v>Check Queued</v>
          </cell>
          <cell r="J2">
            <v>0</v>
          </cell>
          <cell r="K2">
            <v>23276</v>
          </cell>
          <cell r="L2">
            <v>0</v>
          </cell>
          <cell r="M2">
            <v>0</v>
          </cell>
          <cell r="N2">
            <v>19679.858</v>
          </cell>
          <cell r="O2">
            <v>0</v>
          </cell>
          <cell r="P2" t="str">
            <v>IL DEPT OF NATURAL RESOURCES</v>
          </cell>
          <cell r="Q2" t="str">
            <v>Dennis Leonard</v>
          </cell>
          <cell r="R2" t="str">
            <v>dennis.leonard@illinois.gov</v>
          </cell>
          <cell r="S2">
            <v>2177851173</v>
          </cell>
          <cell r="T2"/>
          <cell r="U2" t="str">
            <v>1 NATURAL-RESOURCES WAY</v>
          </cell>
          <cell r="V2" t="str">
            <v>SPRINGFIELD</v>
          </cell>
          <cell r="W2" t="str">
            <v>IL</v>
          </cell>
          <cell r="X2" t="str">
            <v>62702</v>
          </cell>
          <cell r="Y2" t="str">
            <v>Public sector</v>
          </cell>
          <cell r="Z2" t="str">
            <v>State</v>
          </cell>
          <cell r="AA2" t="str">
            <v>Office</v>
          </cell>
          <cell r="AB2">
            <v>183000</v>
          </cell>
          <cell r="AC2" t="str">
            <v>Farnsworth Group, Inc</v>
          </cell>
          <cell r="AD2">
            <v>3096638436</v>
          </cell>
          <cell r="AE2">
            <v>0</v>
          </cell>
          <cell r="AF2">
            <v>0</v>
          </cell>
          <cell r="AG2">
            <v>0</v>
          </cell>
          <cell r="AH2">
            <v>0</v>
          </cell>
          <cell r="AI2" t="str">
            <v>DEPT OF CENTRAL MANAGEMENT S-604 STRATTON BLDG</v>
          </cell>
          <cell r="AJ2" t="str">
            <v>SPRINGFIELD</v>
          </cell>
          <cell r="AK2" t="str">
            <v>IL</v>
          </cell>
          <cell r="AL2" t="str">
            <v>62706</v>
          </cell>
          <cell r="AM2" t="str">
            <v>401 South Spring St Suite 604</v>
          </cell>
          <cell r="AN2" t="str">
            <v>Springfield</v>
          </cell>
          <cell r="AO2" t="str">
            <v>IL</v>
          </cell>
          <cell r="AP2" t="str">
            <v>62704</v>
          </cell>
          <cell r="AQ2" t="str">
            <v>0032A00002bbP76QAE</v>
          </cell>
          <cell r="AR2" t="str">
            <v/>
          </cell>
          <cell r="AS2" t="str">
            <v/>
          </cell>
          <cell r="AT2" t="str">
            <v/>
          </cell>
          <cell r="AU2" t="str">
            <v>0012A00001vLo2aQAC</v>
          </cell>
          <cell r="AV2" t="str">
            <v>0032A00002zFwegQAC</v>
          </cell>
          <cell r="AW2">
            <v>0</v>
          </cell>
          <cell r="AX2">
            <v>0</v>
          </cell>
          <cell r="AY2">
            <v>1400</v>
          </cell>
          <cell r="AZ2">
            <v>240</v>
          </cell>
          <cell r="BA2" t="str">
            <v/>
          </cell>
          <cell r="BB2" t="str">
            <v/>
          </cell>
          <cell r="BC2" t="str">
            <v/>
          </cell>
          <cell r="BD2" t="str">
            <v/>
          </cell>
          <cell r="BE2" t="str">
            <v/>
          </cell>
          <cell r="BF2">
            <v>0</v>
          </cell>
          <cell r="BG2">
            <v>0</v>
          </cell>
          <cell r="BH2" t="str">
            <v>LFRCx936649</v>
          </cell>
          <cell r="BI2" t="str">
            <v>2017-08-11</v>
          </cell>
          <cell r="BJ2">
            <v>2251</v>
          </cell>
          <cell r="BK2" t="str">
            <v>None</v>
          </cell>
          <cell r="BL2" t="str">
            <v>No</v>
          </cell>
          <cell r="BM2" t="str">
            <v>2018-02-28</v>
          </cell>
          <cell r="BN2">
            <v>0</v>
          </cell>
          <cell r="BO2">
            <v>23276</v>
          </cell>
          <cell r="BP2" t="str">
            <v>0032A00002xjBg7QAE</v>
          </cell>
          <cell r="BQ2" t="str">
            <v>Survey</v>
          </cell>
          <cell r="BR2" t="str">
            <v>Office</v>
          </cell>
          <cell r="BS2" t="str">
            <v>0012A00001vX3kIQAS</v>
          </cell>
          <cell r="BT2" t="str">
            <v/>
          </cell>
          <cell r="BU2">
            <v>0</v>
          </cell>
          <cell r="BV2" t="str">
            <v>false</v>
          </cell>
          <cell r="BW2" t="str">
            <v>AM_LFRCx_19_1000346</v>
          </cell>
          <cell r="BX2">
            <v>1</v>
          </cell>
          <cell r="BY2">
            <v>0</v>
          </cell>
          <cell r="BZ2" t="str">
            <v>2017-12-31</v>
          </cell>
          <cell r="CA2" t="str">
            <v>005F0000002khnIIAQ</v>
          </cell>
          <cell r="CB2" t="str">
            <v>IL Dept Natural Resources - HQ Survey</v>
          </cell>
          <cell r="CC2" t="str">
            <v>Dept of Central Managemen</v>
          </cell>
          <cell r="CD2" t="str">
            <v>Dept of Central Management Services BoPM</v>
          </cell>
          <cell r="CE2" t="str">
            <v>true</v>
          </cell>
          <cell r="CF2" t="str">
            <v>2019-01-01 00:00:00.0000000</v>
          </cell>
          <cell r="CG2" t="str">
            <v>1000346</v>
          </cell>
          <cell r="CH2" t="str">
            <v>D3B</v>
          </cell>
          <cell r="CI2" t="str">
            <v>GS3</v>
          </cell>
          <cell r="CJ2" t="str">
            <v/>
          </cell>
          <cell r="CK2" t="str">
            <v/>
          </cell>
          <cell r="CL2" t="str">
            <v>1 Natural Resources Way</v>
          </cell>
          <cell r="CM2" t="str">
            <v>Springfield</v>
          </cell>
          <cell r="CN2" t="str">
            <v/>
          </cell>
          <cell r="CO2" t="str">
            <v>false</v>
          </cell>
          <cell r="CP2" t="str">
            <v>false</v>
          </cell>
          <cell r="CQ2" t="str">
            <v>AMIL</v>
          </cell>
          <cell r="CR2">
            <v>0</v>
          </cell>
          <cell r="CS2">
            <v>0</v>
          </cell>
          <cell r="CT2">
            <v>2251</v>
          </cell>
          <cell r="CU2" t="str">
            <v>Process Improvement</v>
          </cell>
          <cell r="CV2" t="str">
            <v>Owner</v>
          </cell>
        </row>
        <row r="3">
          <cell r="A3">
            <v>1800147</v>
          </cell>
          <cell r="B3">
            <v>2019</v>
          </cell>
          <cell r="C3" t="str">
            <v>Retro-Commissioning</v>
          </cell>
          <cell r="D3" t="str">
            <v>CARx - Compressed Air Retro Commissioning</v>
          </cell>
          <cell r="E3" t="str">
            <v>a0M2A00000sx3YnUAI</v>
          </cell>
          <cell r="F3" t="str">
            <v>No</v>
          </cell>
          <cell r="G3">
            <v>2</v>
          </cell>
          <cell r="H3" t="str">
            <v>Completed</v>
          </cell>
          <cell r="I3" t="str">
            <v>Check Sent</v>
          </cell>
          <cell r="J3">
            <v>16177</v>
          </cell>
          <cell r="K3">
            <v>291186</v>
          </cell>
          <cell r="L3">
            <v>34.26</v>
          </cell>
          <cell r="M3">
            <v>0</v>
          </cell>
          <cell r="N3">
            <v>246197.76300000001</v>
          </cell>
          <cell r="O3">
            <v>0</v>
          </cell>
          <cell r="P3" t="str">
            <v>Ardagh Glass Inc</v>
          </cell>
          <cell r="Q3" t="str">
            <v>Sonny Williams</v>
          </cell>
          <cell r="R3" t="str">
            <v>anthony.williams@ardaghgroup.com</v>
          </cell>
          <cell r="S3">
            <v>2177377243</v>
          </cell>
          <cell r="T3"/>
          <cell r="U3" t="str">
            <v>1200 N LOGAN ST</v>
          </cell>
          <cell r="V3" t="str">
            <v>LINCOLN</v>
          </cell>
          <cell r="W3" t="str">
            <v>IL</v>
          </cell>
          <cell r="X3" t="str">
            <v>62656</v>
          </cell>
          <cell r="Y3" t="str">
            <v>Private sector</v>
          </cell>
          <cell r="Z3" t="str">
            <v>Commercial</v>
          </cell>
          <cell r="AA3" t="str">
            <v>Manufacturing/Industrial</v>
          </cell>
          <cell r="AB3">
            <v>1000000</v>
          </cell>
          <cell r="AC3" t="str">
            <v>Air Power USA Inc</v>
          </cell>
          <cell r="AD3">
            <v>7408624112</v>
          </cell>
          <cell r="AE3">
            <v>16177</v>
          </cell>
          <cell r="AF3">
            <v>0</v>
          </cell>
          <cell r="AG3">
            <v>0</v>
          </cell>
          <cell r="AH3">
            <v>0</v>
          </cell>
          <cell r="AI3" t="str">
            <v>1509 S Macedonia Ave</v>
          </cell>
          <cell r="AJ3" t="str">
            <v>Muncie</v>
          </cell>
          <cell r="AK3" t="str">
            <v>IL</v>
          </cell>
          <cell r="AL3" t="str">
            <v>47302</v>
          </cell>
          <cell r="AM3" t="str">
            <v>64 Granville St Ste 202</v>
          </cell>
          <cell r="AN3" t="str">
            <v>Gahanna</v>
          </cell>
          <cell r="AO3" t="str">
            <v>OH</v>
          </cell>
          <cell r="AP3" t="str">
            <v>43230</v>
          </cell>
          <cell r="AQ3" t="str">
            <v>003F0000016ZNe9IAG</v>
          </cell>
          <cell r="AR3" t="str">
            <v/>
          </cell>
          <cell r="AS3" t="str">
            <v/>
          </cell>
          <cell r="AT3" t="str">
            <v/>
          </cell>
          <cell r="AU3" t="str">
            <v>001F000000rAxeTIAS</v>
          </cell>
          <cell r="AV3" t="str">
            <v>0032A00002Qu2QFQAZ</v>
          </cell>
          <cell r="AW3">
            <v>16177</v>
          </cell>
          <cell r="AX3">
            <v>16177</v>
          </cell>
          <cell r="AY3">
            <v>16000</v>
          </cell>
          <cell r="AZ3">
            <v>0</v>
          </cell>
          <cell r="BA3" t="str">
            <v>Darcy Conner</v>
          </cell>
          <cell r="BB3" t="str">
            <v/>
          </cell>
          <cell r="BC3" t="str">
            <v/>
          </cell>
          <cell r="BD3" t="str">
            <v/>
          </cell>
          <cell r="BE3" t="str">
            <v/>
          </cell>
          <cell r="BF3">
            <v>0.06</v>
          </cell>
          <cell r="BG3">
            <v>0</v>
          </cell>
          <cell r="BH3" t="str">
            <v>CARx943316</v>
          </cell>
          <cell r="BI3" t="str">
            <v>2017-12-12</v>
          </cell>
          <cell r="BJ3">
            <v>9323</v>
          </cell>
          <cell r="BK3" t="str">
            <v>None</v>
          </cell>
          <cell r="BL3" t="str">
            <v>No</v>
          </cell>
          <cell r="BM3" t="str">
            <v>2018-10-31</v>
          </cell>
          <cell r="BN3">
            <v>34.26</v>
          </cell>
          <cell r="BO3">
            <v>291186</v>
          </cell>
          <cell r="BP3" t="str">
            <v>003F0000016dxnwIAA</v>
          </cell>
          <cell r="BQ3" t="str">
            <v>Survey</v>
          </cell>
          <cell r="BR3" t="str">
            <v>Manufacturing/Industrial</v>
          </cell>
          <cell r="BS3" t="str">
            <v/>
          </cell>
          <cell r="BT3" t="str">
            <v/>
          </cell>
          <cell r="BU3">
            <v>8499.2999999999993</v>
          </cell>
          <cell r="BV3" t="str">
            <v>false</v>
          </cell>
          <cell r="BW3" t="str">
            <v>AM_CARx_19_1800147</v>
          </cell>
          <cell r="BX3">
            <v>1</v>
          </cell>
          <cell r="BY3">
            <v>0</v>
          </cell>
          <cell r="BZ3" t="str">
            <v>2018-10-31</v>
          </cell>
          <cell r="CA3" t="str">
            <v>005F0000002khnIIAQ</v>
          </cell>
          <cell r="CB3" t="str">
            <v/>
          </cell>
          <cell r="CC3" t="str">
            <v>Mami Pease</v>
          </cell>
          <cell r="CD3" t="str">
            <v>Air Power USA</v>
          </cell>
          <cell r="CE3" t="str">
            <v>true</v>
          </cell>
          <cell r="CF3" t="str">
            <v>2018-11-30 00:00:00.0000000</v>
          </cell>
          <cell r="CG3" t="str">
            <v>1800147</v>
          </cell>
          <cell r="CH3" t="str">
            <v>DS4</v>
          </cell>
          <cell r="CI3" t="str">
            <v/>
          </cell>
          <cell r="CJ3" t="str">
            <v>0032A00002a011mQAA</v>
          </cell>
          <cell r="CK3" t="str">
            <v>Ted Moser</v>
          </cell>
          <cell r="CL3" t="str">
            <v>1200 N Logan St</v>
          </cell>
          <cell r="CM3" t="str">
            <v>Lincoln</v>
          </cell>
          <cell r="CN3" t="str">
            <v/>
          </cell>
          <cell r="CO3" t="str">
            <v>false</v>
          </cell>
          <cell r="CP3" t="str">
            <v>false</v>
          </cell>
          <cell r="CQ3" t="str">
            <v>AMIL</v>
          </cell>
          <cell r="CR3">
            <v>0</v>
          </cell>
          <cell r="CS3">
            <v>0</v>
          </cell>
          <cell r="CT3">
            <v>25500</v>
          </cell>
          <cell r="CU3" t="str">
            <v>Process Improvement</v>
          </cell>
          <cell r="CV3" t="str">
            <v>Owner</v>
          </cell>
        </row>
        <row r="4">
          <cell r="A4">
            <v>1801273</v>
          </cell>
          <cell r="B4">
            <v>2019</v>
          </cell>
          <cell r="C4" t="str">
            <v>Retro-Commissioning</v>
          </cell>
          <cell r="D4" t="str">
            <v>CARx - Compressed Air Retro Commissioning</v>
          </cell>
          <cell r="E4" t="str">
            <v>a0M2A00001FXmeNUAT</v>
          </cell>
          <cell r="F4" t="str">
            <v>No</v>
          </cell>
          <cell r="G4">
            <v>1</v>
          </cell>
          <cell r="H4" t="str">
            <v>Completed</v>
          </cell>
          <cell r="I4" t="str">
            <v>Check Sent</v>
          </cell>
          <cell r="J4">
            <v>9152.31</v>
          </cell>
          <cell r="K4">
            <v>157615.4</v>
          </cell>
          <cell r="L4">
            <v>18.34</v>
          </cell>
          <cell r="M4">
            <v>0</v>
          </cell>
          <cell r="N4">
            <v>133263.82070000001</v>
          </cell>
          <cell r="O4">
            <v>0</v>
          </cell>
          <cell r="P4" t="str">
            <v>Stellar Manufacturing Company</v>
          </cell>
          <cell r="Q4" t="str">
            <v>Matt Grant</v>
          </cell>
          <cell r="R4" t="str">
            <v>mattg@stellarmfg.com</v>
          </cell>
          <cell r="S4">
            <v>6183371700</v>
          </cell>
          <cell r="T4"/>
          <cell r="U4" t="str">
            <v>1647 SAUGET-BUSINESS BLVD</v>
          </cell>
          <cell r="V4" t="str">
            <v>EAST SAINT LOUIS</v>
          </cell>
          <cell r="W4" t="str">
            <v>IL</v>
          </cell>
          <cell r="X4" t="str">
            <v>62206</v>
          </cell>
          <cell r="Y4" t="str">
            <v>Private sector</v>
          </cell>
          <cell r="Z4" t="str">
            <v>Commercial</v>
          </cell>
          <cell r="AA4" t="str">
            <v>Manufacturing/Industrial</v>
          </cell>
          <cell r="AB4">
            <v>200000</v>
          </cell>
          <cell r="AC4" t="str">
            <v>Power Supply of Illinois</v>
          </cell>
          <cell r="AD4">
            <v>6363435252</v>
          </cell>
          <cell r="AE4">
            <v>9152.31</v>
          </cell>
          <cell r="AF4">
            <v>0</v>
          </cell>
          <cell r="AG4">
            <v>0</v>
          </cell>
          <cell r="AH4">
            <v>0</v>
          </cell>
          <cell r="AI4" t="str">
            <v>1647 Sauget Business Blvd</v>
          </cell>
          <cell r="AJ4" t="str">
            <v>Sauget</v>
          </cell>
          <cell r="AK4" t="str">
            <v>IL</v>
          </cell>
          <cell r="AL4" t="str">
            <v>62206</v>
          </cell>
          <cell r="AM4" t="str">
            <v>201 Sun Valley Circle</v>
          </cell>
          <cell r="AN4" t="str">
            <v>Fenton</v>
          </cell>
          <cell r="AO4" t="str">
            <v>MO</v>
          </cell>
          <cell r="AP4" t="str">
            <v>63026</v>
          </cell>
          <cell r="AQ4" t="str">
            <v>0032A00002oUISNQA4</v>
          </cell>
          <cell r="AR4" t="str">
            <v>201 Sun Valley Circle</v>
          </cell>
          <cell r="AS4" t="str">
            <v>Fenton</v>
          </cell>
          <cell r="AT4" t="str">
            <v>63026</v>
          </cell>
          <cell r="AU4" t="str">
            <v>001F000000rAydfIAC</v>
          </cell>
          <cell r="AV4" t="str">
            <v>0032A00002rvWLOQA2</v>
          </cell>
          <cell r="AW4">
            <v>9152.31</v>
          </cell>
          <cell r="AX4">
            <v>9152.31</v>
          </cell>
          <cell r="AY4">
            <v>6000</v>
          </cell>
          <cell r="AZ4">
            <v>0</v>
          </cell>
          <cell r="BA4" t="str">
            <v/>
          </cell>
          <cell r="BB4" t="str">
            <v/>
          </cell>
          <cell r="BC4" t="str">
            <v/>
          </cell>
          <cell r="BD4" t="str">
            <v/>
          </cell>
          <cell r="BE4" t="str">
            <v/>
          </cell>
          <cell r="BF4">
            <v>0.06</v>
          </cell>
          <cell r="BG4">
            <v>0</v>
          </cell>
          <cell r="BH4" t="str">
            <v>CARx959229</v>
          </cell>
          <cell r="BI4" t="str">
            <v>2018-07-16</v>
          </cell>
          <cell r="BJ4">
            <v>2722.69</v>
          </cell>
          <cell r="BK4" t="str">
            <v>None</v>
          </cell>
          <cell r="BL4" t="str">
            <v>No</v>
          </cell>
          <cell r="BM4" t="str">
            <v>2018-12-31</v>
          </cell>
          <cell r="BN4">
            <v>18.34</v>
          </cell>
          <cell r="BO4">
            <v>157615.4</v>
          </cell>
          <cell r="BP4" t="str">
            <v>003F000001V3uzvIAB</v>
          </cell>
          <cell r="BQ4" t="str">
            <v>Survey</v>
          </cell>
          <cell r="BR4" t="str">
            <v>Manufacturing/Industrial</v>
          </cell>
          <cell r="BS4" t="str">
            <v>0012A00001vK9JlQAK</v>
          </cell>
          <cell r="BT4" t="str">
            <v/>
          </cell>
          <cell r="BU4">
            <v>8594.08</v>
          </cell>
          <cell r="BV4" t="str">
            <v>false</v>
          </cell>
          <cell r="BW4" t="str">
            <v>AM_CARx_19_1801273</v>
          </cell>
          <cell r="BX4">
            <v>1</v>
          </cell>
          <cell r="BY4">
            <v>0</v>
          </cell>
          <cell r="BZ4" t="str">
            <v>2018-11-30</v>
          </cell>
          <cell r="CA4" t="str">
            <v>0052A000008Oyy9QAC</v>
          </cell>
          <cell r="CB4" t="str">
            <v>Stellar Manufacturing</v>
          </cell>
          <cell r="CC4" t="str">
            <v>Matt Naglich</v>
          </cell>
          <cell r="CD4" t="str">
            <v>Power Supply Industries, Inc</v>
          </cell>
          <cell r="CE4" t="str">
            <v>true</v>
          </cell>
          <cell r="CF4" t="str">
            <v>2018-12-28 00:00:00.0000000</v>
          </cell>
          <cell r="CG4" t="str">
            <v>1801273</v>
          </cell>
          <cell r="CH4" t="str">
            <v>D3B</v>
          </cell>
          <cell r="CI4" t="str">
            <v>GS4</v>
          </cell>
          <cell r="CJ4" t="str">
            <v/>
          </cell>
          <cell r="CK4" t="str">
            <v/>
          </cell>
          <cell r="CL4" t="str">
            <v>1647 Sauget Business Blvd</v>
          </cell>
          <cell r="CM4" t="str">
            <v>Sauget</v>
          </cell>
          <cell r="CN4" t="str">
            <v/>
          </cell>
          <cell r="CO4" t="str">
            <v>false</v>
          </cell>
          <cell r="CP4" t="str">
            <v>false</v>
          </cell>
          <cell r="CQ4" t="str">
            <v>AMIL</v>
          </cell>
          <cell r="CR4">
            <v>0</v>
          </cell>
          <cell r="CS4">
            <v>0</v>
          </cell>
          <cell r="CT4">
            <v>11875</v>
          </cell>
          <cell r="CU4" t="str">
            <v>Process Improvement</v>
          </cell>
          <cell r="CV4" t="str">
            <v>Owner</v>
          </cell>
        </row>
        <row r="5">
          <cell r="A5">
            <v>1801464</v>
          </cell>
          <cell r="B5">
            <v>2019</v>
          </cell>
          <cell r="C5" t="str">
            <v>Retro-Commissioning</v>
          </cell>
          <cell r="D5" t="str">
            <v>CARx - Compressed Air Retro Commissioning</v>
          </cell>
          <cell r="E5" t="str">
            <v>a0M2A00001H0PmcUAF</v>
          </cell>
          <cell r="F5" t="str">
            <v>No</v>
          </cell>
          <cell r="G5">
            <v>1</v>
          </cell>
          <cell r="H5" t="str">
            <v>Completed</v>
          </cell>
          <cell r="I5" t="str">
            <v>Check Sent</v>
          </cell>
          <cell r="J5">
            <v>3042.08</v>
          </cell>
          <cell r="K5">
            <v>27104</v>
          </cell>
          <cell r="L5">
            <v>12.14</v>
          </cell>
          <cell r="M5">
            <v>0</v>
          </cell>
          <cell r="N5">
            <v>22916.432000000001</v>
          </cell>
          <cell r="O5">
            <v>0</v>
          </cell>
          <cell r="P5" t="str">
            <v>Greenwood Inc dba Greenwood Plastics</v>
          </cell>
          <cell r="Q5" t="str">
            <v>Scott Schendel</v>
          </cell>
          <cell r="R5" t="str">
            <v>scotts@trigard.com</v>
          </cell>
          <cell r="S5">
            <v>2174316034</v>
          </cell>
          <cell r="T5"/>
          <cell r="U5" t="str">
            <v>1126 N KIMBALL ST</v>
          </cell>
          <cell r="V5" t="str">
            <v>DANVILLE</v>
          </cell>
          <cell r="W5" t="str">
            <v>IL</v>
          </cell>
          <cell r="X5" t="str">
            <v>61832</v>
          </cell>
          <cell r="Y5" t="str">
            <v>Private sector</v>
          </cell>
          <cell r="Z5" t="str">
            <v>Commercial</v>
          </cell>
          <cell r="AA5" t="str">
            <v>Manufacturing/Industrial</v>
          </cell>
          <cell r="AB5">
            <v>60000</v>
          </cell>
          <cell r="AC5" t="str">
            <v>Power Supply of Illinois</v>
          </cell>
          <cell r="AD5">
            <v>6363435252</v>
          </cell>
          <cell r="AE5">
            <v>3042.08</v>
          </cell>
          <cell r="AF5">
            <v>0</v>
          </cell>
          <cell r="AG5">
            <v>0</v>
          </cell>
          <cell r="AH5">
            <v>0</v>
          </cell>
          <cell r="AI5" t="str">
            <v>1126 N Kimball St</v>
          </cell>
          <cell r="AJ5" t="str">
            <v>Danville</v>
          </cell>
          <cell r="AK5" t="str">
            <v>IL</v>
          </cell>
          <cell r="AL5" t="str">
            <v>61832</v>
          </cell>
          <cell r="AM5" t="str">
            <v>201 Sun Valley Circle</v>
          </cell>
          <cell r="AN5" t="str">
            <v>Fenton</v>
          </cell>
          <cell r="AO5" t="str">
            <v>MO</v>
          </cell>
          <cell r="AP5" t="str">
            <v>63026</v>
          </cell>
          <cell r="AQ5" t="str">
            <v>0032A00002oUISNQA4</v>
          </cell>
          <cell r="AR5" t="str">
            <v>201 Sun Valley Circle</v>
          </cell>
          <cell r="AS5" t="str">
            <v>Fenton</v>
          </cell>
          <cell r="AT5" t="str">
            <v>63026</v>
          </cell>
          <cell r="AU5" t="str">
            <v>001F000000rAyHuIAK</v>
          </cell>
          <cell r="AV5" t="str">
            <v>0032A000030GLcCQAW</v>
          </cell>
          <cell r="AW5">
            <v>3042.08</v>
          </cell>
          <cell r="AX5">
            <v>3042.08</v>
          </cell>
          <cell r="AY5">
            <v>4000</v>
          </cell>
          <cell r="AZ5">
            <v>0</v>
          </cell>
          <cell r="BA5" t="str">
            <v/>
          </cell>
          <cell r="BB5" t="str">
            <v/>
          </cell>
          <cell r="BC5" t="str">
            <v/>
          </cell>
          <cell r="BD5" t="str">
            <v/>
          </cell>
          <cell r="BE5" t="str">
            <v/>
          </cell>
          <cell r="BF5">
            <v>0.11</v>
          </cell>
          <cell r="BG5">
            <v>0</v>
          </cell>
          <cell r="BH5" t="str">
            <v>CARx963339</v>
          </cell>
          <cell r="BI5" t="str">
            <v>2018-08-24</v>
          </cell>
          <cell r="BJ5">
            <v>1832.92</v>
          </cell>
          <cell r="BK5" t="str">
            <v>None</v>
          </cell>
          <cell r="BL5" t="str">
            <v>No</v>
          </cell>
          <cell r="BM5" t="str">
            <v>2019-03-01</v>
          </cell>
          <cell r="BN5">
            <v>12.14</v>
          </cell>
          <cell r="BO5">
            <v>27104</v>
          </cell>
          <cell r="BP5" t="str">
            <v>003F0000016dxnqIAA</v>
          </cell>
          <cell r="BQ5" t="str">
            <v>Survey</v>
          </cell>
          <cell r="BR5" t="str">
            <v>Manufacturing/Industrial</v>
          </cell>
          <cell r="BS5" t="str">
            <v>0012A00001tPVKCQA4</v>
          </cell>
          <cell r="BT5" t="str">
            <v/>
          </cell>
          <cell r="BU5">
            <v>2232.62</v>
          </cell>
          <cell r="BV5" t="str">
            <v>false</v>
          </cell>
          <cell r="BW5" t="str">
            <v>AM_CARx_19_1801464</v>
          </cell>
          <cell r="BX5">
            <v>1</v>
          </cell>
          <cell r="BY5">
            <v>0</v>
          </cell>
          <cell r="BZ5" t="str">
            <v>2018-10-31</v>
          </cell>
          <cell r="CA5" t="str">
            <v>0052A000008Oyy9QAC</v>
          </cell>
          <cell r="CB5" t="str">
            <v>Greenwood Plastics Inc</v>
          </cell>
          <cell r="CC5" t="str">
            <v>Matt Naglich</v>
          </cell>
          <cell r="CD5" t="str">
            <v>Power Supply INdustries</v>
          </cell>
          <cell r="CE5" t="str">
            <v>true</v>
          </cell>
          <cell r="CF5" t="str">
            <v>2019-08-20 00:00:00.0000000</v>
          </cell>
          <cell r="CG5" t="str">
            <v>1801464</v>
          </cell>
          <cell r="CH5" t="str">
            <v>D3B</v>
          </cell>
          <cell r="CI5" t="str">
            <v>GS2</v>
          </cell>
          <cell r="CJ5" t="str">
            <v/>
          </cell>
          <cell r="CK5" t="str">
            <v/>
          </cell>
          <cell r="CL5" t="str">
            <v>1126 N Kimball St</v>
          </cell>
          <cell r="CM5" t="str">
            <v>Danville</v>
          </cell>
          <cell r="CN5" t="str">
            <v/>
          </cell>
          <cell r="CO5" t="str">
            <v>false</v>
          </cell>
          <cell r="CP5" t="str">
            <v>false</v>
          </cell>
          <cell r="CQ5" t="str">
            <v>AMIL</v>
          </cell>
          <cell r="CR5">
            <v>0</v>
          </cell>
          <cell r="CS5">
            <v>0</v>
          </cell>
          <cell r="CT5">
            <v>4875</v>
          </cell>
          <cell r="CU5" t="str">
            <v>Process Improvement</v>
          </cell>
          <cell r="CV5" t="str">
            <v>Owner</v>
          </cell>
        </row>
        <row r="6">
          <cell r="A6">
            <v>1801577</v>
          </cell>
          <cell r="B6">
            <v>2019</v>
          </cell>
          <cell r="C6" t="str">
            <v>Retro-Commissioning</v>
          </cell>
          <cell r="D6" t="str">
            <v>CARx - Compressed Air Retro Commissioning</v>
          </cell>
          <cell r="E6" t="str">
            <v>a0M2A00001Hs8baUAB</v>
          </cell>
          <cell r="F6" t="str">
            <v>Yes</v>
          </cell>
          <cell r="G6">
            <v>1</v>
          </cell>
          <cell r="H6" t="str">
            <v>Completed</v>
          </cell>
          <cell r="I6" t="str">
            <v>Check Sent</v>
          </cell>
          <cell r="J6">
            <v>5757.25</v>
          </cell>
          <cell r="K6">
            <v>62862.34</v>
          </cell>
          <cell r="L6">
            <v>7.32</v>
          </cell>
          <cell r="M6">
            <v>0</v>
          </cell>
          <cell r="N6">
            <v>53150.108469999999</v>
          </cell>
          <cell r="O6">
            <v>0</v>
          </cell>
          <cell r="P6" t="str">
            <v>Midwest Pattern Inc</v>
          </cell>
          <cell r="Q6" t="str">
            <v>Kenny Ludwig</v>
          </cell>
          <cell r="R6" t="str">
            <v>kludwig@midwestpatterns.com</v>
          </cell>
          <cell r="S6">
            <v>2172286900</v>
          </cell>
          <cell r="T6"/>
          <cell r="U6" t="str">
            <v>4901 N 12TH ST</v>
          </cell>
          <cell r="V6" t="str">
            <v>QUINCY</v>
          </cell>
          <cell r="W6" t="str">
            <v>IL</v>
          </cell>
          <cell r="X6" t="str">
            <v>62305</v>
          </cell>
          <cell r="Y6" t="str">
            <v>Private sector</v>
          </cell>
          <cell r="Z6" t="str">
            <v>Commercial</v>
          </cell>
          <cell r="AA6" t="str">
            <v>Manufacturing/Industrial</v>
          </cell>
          <cell r="AB6">
            <v>60000</v>
          </cell>
          <cell r="AC6" t="str">
            <v>Power Supply of Illinois</v>
          </cell>
          <cell r="AD6">
            <v>6363435252</v>
          </cell>
          <cell r="AE6">
            <v>5757.25</v>
          </cell>
          <cell r="AF6">
            <v>0</v>
          </cell>
          <cell r="AG6">
            <v>0</v>
          </cell>
          <cell r="AH6">
            <v>0</v>
          </cell>
          <cell r="AI6" t="str">
            <v>4901 N 12th Street</v>
          </cell>
          <cell r="AJ6" t="str">
            <v>Quincy</v>
          </cell>
          <cell r="AK6" t="str">
            <v>IL</v>
          </cell>
          <cell r="AL6" t="str">
            <v>62305</v>
          </cell>
          <cell r="AM6" t="str">
            <v>201 Sun Valley Circle</v>
          </cell>
          <cell r="AN6" t="str">
            <v>Fenton</v>
          </cell>
          <cell r="AO6" t="str">
            <v>MO</v>
          </cell>
          <cell r="AP6" t="str">
            <v>63026</v>
          </cell>
          <cell r="AQ6" t="str">
            <v>0032A00002oUISNQA4</v>
          </cell>
          <cell r="AR6" t="str">
            <v>201 Sun Valley Circle</v>
          </cell>
          <cell r="AS6" t="str">
            <v>Fenton</v>
          </cell>
          <cell r="AT6" t="str">
            <v>63026</v>
          </cell>
          <cell r="AU6" t="str">
            <v>001F000000rAxdLIAS</v>
          </cell>
          <cell r="AV6" t="str">
            <v>0032A00002upXBbQAM</v>
          </cell>
          <cell r="AW6">
            <v>5757.25</v>
          </cell>
          <cell r="AX6">
            <v>5757.25</v>
          </cell>
          <cell r="AY6">
            <v>3600</v>
          </cell>
          <cell r="AZ6">
            <v>0</v>
          </cell>
          <cell r="BA6" t="str">
            <v/>
          </cell>
          <cell r="BB6" t="str">
            <v/>
          </cell>
          <cell r="BC6" t="str">
            <v/>
          </cell>
          <cell r="BD6" t="str">
            <v/>
          </cell>
          <cell r="BE6" t="str">
            <v/>
          </cell>
          <cell r="BF6">
            <v>0.09</v>
          </cell>
          <cell r="BG6">
            <v>0</v>
          </cell>
          <cell r="BH6" t="str">
            <v>CARx965339</v>
          </cell>
          <cell r="BI6" t="str">
            <v>2018-09-13</v>
          </cell>
          <cell r="BJ6">
            <v>-1257.25</v>
          </cell>
          <cell r="BK6" t="str">
            <v>None</v>
          </cell>
          <cell r="BL6" t="str">
            <v>No</v>
          </cell>
          <cell r="BM6" t="str">
            <v>2018-12-31</v>
          </cell>
          <cell r="BN6">
            <v>7.32</v>
          </cell>
          <cell r="BO6">
            <v>62862.34</v>
          </cell>
          <cell r="BP6" t="str">
            <v>003F0000016dxnjIAA</v>
          </cell>
          <cell r="BQ6" t="str">
            <v>Survey</v>
          </cell>
          <cell r="BR6" t="str">
            <v>Manufacturing/Industrial</v>
          </cell>
          <cell r="BS6" t="str">
            <v/>
          </cell>
          <cell r="BT6" t="str">
            <v/>
          </cell>
          <cell r="BU6">
            <v>8587.75</v>
          </cell>
          <cell r="BV6" t="str">
            <v>false</v>
          </cell>
          <cell r="BW6" t="str">
            <v>AM_CARx_19_1801577</v>
          </cell>
          <cell r="BX6">
            <v>1</v>
          </cell>
          <cell r="BY6">
            <v>0</v>
          </cell>
          <cell r="BZ6" t="str">
            <v>2018-10-01</v>
          </cell>
          <cell r="CA6" t="str">
            <v>0052A000008Oyy9QAC</v>
          </cell>
          <cell r="CB6" t="str">
            <v>Midwest Patterns, Inc</v>
          </cell>
          <cell r="CC6" t="str">
            <v>Matt Naglish</v>
          </cell>
          <cell r="CD6" t="str">
            <v>Power Supply Industries</v>
          </cell>
          <cell r="CE6" t="str">
            <v>true</v>
          </cell>
          <cell r="CF6" t="str">
            <v>2018-12-21 00:00:00.0000000</v>
          </cell>
          <cell r="CG6" t="str">
            <v>1801577</v>
          </cell>
          <cell r="CH6" t="str">
            <v>D3A</v>
          </cell>
          <cell r="CI6" t="str">
            <v/>
          </cell>
          <cell r="CJ6" t="str">
            <v>0032A00002upXBqQAM</v>
          </cell>
          <cell r="CK6" t="str">
            <v>Jeffrey Tushaus</v>
          </cell>
          <cell r="CL6" t="str">
            <v>4901 N 12th St</v>
          </cell>
          <cell r="CM6" t="str">
            <v>Quincy</v>
          </cell>
          <cell r="CN6" t="str">
            <v>62301</v>
          </cell>
          <cell r="CO6" t="str">
            <v>false</v>
          </cell>
          <cell r="CP6" t="str">
            <v>false</v>
          </cell>
          <cell r="CQ6" t="str">
            <v>AMIL</v>
          </cell>
          <cell r="CR6">
            <v>0</v>
          </cell>
          <cell r="CS6">
            <v>0</v>
          </cell>
          <cell r="CT6">
            <v>4500</v>
          </cell>
          <cell r="CU6" t="str">
            <v>Process Improvement</v>
          </cell>
          <cell r="CV6" t="str">
            <v>Owner</v>
          </cell>
        </row>
        <row r="7">
          <cell r="A7">
            <v>1801926</v>
          </cell>
          <cell r="B7">
            <v>2019</v>
          </cell>
          <cell r="C7" t="str">
            <v>Retro-Commissioning</v>
          </cell>
          <cell r="D7" t="str">
            <v>CARx - Compressed Air Retro Commissioning</v>
          </cell>
          <cell r="E7" t="str">
            <v>a0M2A00001IiT07UAF</v>
          </cell>
          <cell r="F7" t="str">
            <v>No</v>
          </cell>
          <cell r="G7">
            <v>2</v>
          </cell>
          <cell r="H7" t="str">
            <v>Completed</v>
          </cell>
          <cell r="I7" t="str">
            <v>Check Sent</v>
          </cell>
          <cell r="J7">
            <v>16195.58</v>
          </cell>
          <cell r="K7">
            <v>309779</v>
          </cell>
          <cell r="L7">
            <v>36.1</v>
          </cell>
          <cell r="M7">
            <v>0</v>
          </cell>
          <cell r="N7">
            <v>261918.14449999999</v>
          </cell>
          <cell r="O7">
            <v>0</v>
          </cell>
          <cell r="P7" t="str">
            <v>Great Dane LLC</v>
          </cell>
          <cell r="Q7" t="str">
            <v>Jeff Buss</v>
          </cell>
          <cell r="R7" t="str">
            <v>jbuss@greatdanetrailers.com</v>
          </cell>
          <cell r="S7">
            <v>3098834417</v>
          </cell>
          <cell r="T7"/>
          <cell r="U7" t="str">
            <v>2006 KENTVILLE RD</v>
          </cell>
          <cell r="V7" t="str">
            <v>KEWANEE</v>
          </cell>
          <cell r="W7" t="str">
            <v>IL</v>
          </cell>
          <cell r="X7" t="str">
            <v>61443</v>
          </cell>
          <cell r="Y7" t="str">
            <v>Private sector</v>
          </cell>
          <cell r="Z7" t="str">
            <v>Commercial</v>
          </cell>
          <cell r="AA7" t="str">
            <v>Manufacturing/Industrial</v>
          </cell>
          <cell r="AB7"/>
          <cell r="AC7" t="str">
            <v>Power Supply of Illinois</v>
          </cell>
          <cell r="AD7">
            <v>6363435252</v>
          </cell>
          <cell r="AE7">
            <v>16195.58</v>
          </cell>
          <cell r="AF7">
            <v>0</v>
          </cell>
          <cell r="AG7">
            <v>0</v>
          </cell>
          <cell r="AH7">
            <v>0</v>
          </cell>
          <cell r="AI7" t="str">
            <v>222 N LaSalle St Ste 920</v>
          </cell>
          <cell r="AJ7" t="str">
            <v>Chicago</v>
          </cell>
          <cell r="AK7" t="str">
            <v>IL</v>
          </cell>
          <cell r="AL7" t="str">
            <v>60601</v>
          </cell>
          <cell r="AM7" t="str">
            <v>201 Sun Valley Circle</v>
          </cell>
          <cell r="AN7" t="str">
            <v>Fenton</v>
          </cell>
          <cell r="AO7" t="str">
            <v>MO</v>
          </cell>
          <cell r="AP7" t="str">
            <v>63026</v>
          </cell>
          <cell r="AQ7" t="str">
            <v>0032A00002oUISNQA4</v>
          </cell>
          <cell r="AR7" t="str">
            <v>201 Sun Valley Circle</v>
          </cell>
          <cell r="AS7" t="str">
            <v>Fenton</v>
          </cell>
          <cell r="AT7" t="str">
            <v>63026</v>
          </cell>
          <cell r="AU7" t="str">
            <v>001F000000rAxkiIAC</v>
          </cell>
          <cell r="AV7" t="str">
            <v>0032A00002wQkxlQAC</v>
          </cell>
          <cell r="AW7">
            <v>16195.58</v>
          </cell>
          <cell r="AX7">
            <v>16195.58</v>
          </cell>
          <cell r="AY7">
            <v>8000</v>
          </cell>
          <cell r="AZ7">
            <v>0</v>
          </cell>
          <cell r="BA7" t="str">
            <v>Debbie Pierce</v>
          </cell>
          <cell r="BB7" t="str">
            <v/>
          </cell>
          <cell r="BC7" t="str">
            <v/>
          </cell>
          <cell r="BD7" t="str">
            <v/>
          </cell>
          <cell r="BE7" t="str">
            <v/>
          </cell>
          <cell r="BF7">
            <v>0.05</v>
          </cell>
          <cell r="BG7">
            <v>0</v>
          </cell>
          <cell r="BH7" t="str">
            <v>CARx978209</v>
          </cell>
          <cell r="BI7" t="str">
            <v>2018-10-08</v>
          </cell>
          <cell r="BJ7">
            <v>4.42</v>
          </cell>
          <cell r="BK7" t="str">
            <v>None</v>
          </cell>
          <cell r="BL7" t="str">
            <v>No</v>
          </cell>
          <cell r="BM7" t="str">
            <v>2018-12-20</v>
          </cell>
          <cell r="BN7">
            <v>36.1</v>
          </cell>
          <cell r="BO7">
            <v>309779</v>
          </cell>
          <cell r="BP7" t="str">
            <v>003F0000016dxnNIAQ</v>
          </cell>
          <cell r="BQ7" t="str">
            <v>Survey</v>
          </cell>
          <cell r="BR7" t="str">
            <v>Manufacturing/Industrial</v>
          </cell>
          <cell r="BS7" t="str">
            <v>001F000000uEcMhIAK</v>
          </cell>
          <cell r="BT7" t="str">
            <v/>
          </cell>
          <cell r="BU7">
            <v>8581.14</v>
          </cell>
          <cell r="BV7" t="str">
            <v>false</v>
          </cell>
          <cell r="BW7" t="str">
            <v>AM_CARx_19_1801926</v>
          </cell>
          <cell r="BX7">
            <v>1</v>
          </cell>
          <cell r="BY7">
            <v>0</v>
          </cell>
          <cell r="BZ7" t="str">
            <v>2018-12-20</v>
          </cell>
          <cell r="CA7" t="str">
            <v>0052A000008Oyy9QAC</v>
          </cell>
          <cell r="CB7" t="str">
            <v>Great Dane LTD</v>
          </cell>
          <cell r="CC7" t="str">
            <v>Matt Naglish</v>
          </cell>
          <cell r="CD7" t="str">
            <v>Power Supply Industries</v>
          </cell>
          <cell r="CE7" t="str">
            <v>true</v>
          </cell>
          <cell r="CF7" t="str">
            <v>2018-12-28 00:00:00.0000000</v>
          </cell>
          <cell r="CG7" t="str">
            <v>1801926</v>
          </cell>
          <cell r="CH7" t="str">
            <v>DS4</v>
          </cell>
          <cell r="CI7" t="str">
            <v>GS4</v>
          </cell>
          <cell r="CJ7" t="str">
            <v/>
          </cell>
          <cell r="CK7" t="str">
            <v/>
          </cell>
          <cell r="CL7" t="str">
            <v>2006 Kentville Rd</v>
          </cell>
          <cell r="CM7" t="str">
            <v>Kewanee</v>
          </cell>
          <cell r="CN7" t="str">
            <v/>
          </cell>
          <cell r="CO7" t="str">
            <v>false</v>
          </cell>
          <cell r="CP7" t="str">
            <v>false</v>
          </cell>
          <cell r="CQ7" t="str">
            <v>AMIL</v>
          </cell>
          <cell r="CR7">
            <v>0</v>
          </cell>
          <cell r="CS7">
            <v>0</v>
          </cell>
          <cell r="CT7">
            <v>16200</v>
          </cell>
          <cell r="CU7" t="str">
            <v>Process Improvement</v>
          </cell>
          <cell r="CV7" t="str">
            <v>Owner</v>
          </cell>
        </row>
        <row r="8">
          <cell r="A8">
            <v>1801951</v>
          </cell>
          <cell r="B8">
            <v>2019</v>
          </cell>
          <cell r="C8" t="str">
            <v>Retro-Commissioning</v>
          </cell>
          <cell r="D8" t="str">
            <v>CARx - Compressed Air Retro Commissioning</v>
          </cell>
          <cell r="E8" t="str">
            <v>a0M2A00001IoldjUAB</v>
          </cell>
          <cell r="F8" t="str">
            <v>No</v>
          </cell>
          <cell r="G8">
            <v>2</v>
          </cell>
          <cell r="H8" t="str">
            <v>Completed</v>
          </cell>
          <cell r="I8" t="str">
            <v>Check Sent</v>
          </cell>
          <cell r="J8">
            <v>10990.78</v>
          </cell>
          <cell r="K8">
            <v>249539</v>
          </cell>
          <cell r="L8">
            <v>29.04</v>
          </cell>
          <cell r="M8">
            <v>0</v>
          </cell>
          <cell r="N8">
            <v>210985.22450000001</v>
          </cell>
          <cell r="O8">
            <v>0</v>
          </cell>
          <cell r="P8" t="str">
            <v>Nestle USA, Inc.</v>
          </cell>
          <cell r="Q8" t="str">
            <v>Jim Grimsley</v>
          </cell>
          <cell r="R8" t="str">
            <v>jim.grimsley@us.nestle.com</v>
          </cell>
          <cell r="S8">
            <v>3098239746</v>
          </cell>
          <cell r="T8"/>
          <cell r="U8" t="str">
            <v>2501 BEICH RD</v>
          </cell>
          <cell r="V8" t="str">
            <v>BLOOMINGTON</v>
          </cell>
          <cell r="W8" t="str">
            <v>IL</v>
          </cell>
          <cell r="X8" t="str">
            <v>61704</v>
          </cell>
          <cell r="Y8" t="str">
            <v>Private sector</v>
          </cell>
          <cell r="Z8" t="str">
            <v>Commercial</v>
          </cell>
          <cell r="AA8" t="str">
            <v>Manufacturing/Industrial</v>
          </cell>
          <cell r="AB8">
            <v>211274</v>
          </cell>
          <cell r="AC8" t="str">
            <v>Power Supply of Illinois</v>
          </cell>
          <cell r="AD8">
            <v>6363435252</v>
          </cell>
          <cell r="AE8">
            <v>10990.78</v>
          </cell>
          <cell r="AF8">
            <v>0</v>
          </cell>
          <cell r="AG8">
            <v>0</v>
          </cell>
          <cell r="AH8">
            <v>0</v>
          </cell>
          <cell r="AI8" t="str">
            <v>(HQ) 800 North Brand Blvd</v>
          </cell>
          <cell r="AJ8" t="str">
            <v>Glendale</v>
          </cell>
          <cell r="AK8" t="str">
            <v>CA</v>
          </cell>
          <cell r="AL8" t="str">
            <v>91203</v>
          </cell>
          <cell r="AM8" t="str">
            <v>201 Sun Valley Circle</v>
          </cell>
          <cell r="AN8" t="str">
            <v>Fention</v>
          </cell>
          <cell r="AO8" t="str">
            <v>MO</v>
          </cell>
          <cell r="AP8" t="str">
            <v>63026</v>
          </cell>
          <cell r="AQ8" t="str">
            <v>0032A00002oUISNQA4</v>
          </cell>
          <cell r="AR8" t="str">
            <v>201 Sun Valley Circle</v>
          </cell>
          <cell r="AS8" t="str">
            <v>Fenton</v>
          </cell>
          <cell r="AT8" t="str">
            <v>63026</v>
          </cell>
          <cell r="AU8" t="str">
            <v>001F000000rAy5nIAC</v>
          </cell>
          <cell r="AV8" t="str">
            <v>0032A00002wQtVNQA0</v>
          </cell>
          <cell r="AW8">
            <v>10990.78</v>
          </cell>
          <cell r="AX8">
            <v>10990.78</v>
          </cell>
          <cell r="AY8">
            <v>6000</v>
          </cell>
          <cell r="AZ8">
            <v>0</v>
          </cell>
          <cell r="BA8" t="str">
            <v>Darcy Conner</v>
          </cell>
          <cell r="BB8" t="str">
            <v/>
          </cell>
          <cell r="BC8" t="str">
            <v/>
          </cell>
          <cell r="BD8" t="str">
            <v/>
          </cell>
          <cell r="BE8" t="str">
            <v/>
          </cell>
          <cell r="BF8">
            <v>0.04</v>
          </cell>
          <cell r="BG8">
            <v>0</v>
          </cell>
          <cell r="BH8" t="str">
            <v>CARx980116</v>
          </cell>
          <cell r="BI8" t="str">
            <v>2018-10-09</v>
          </cell>
          <cell r="BJ8">
            <v>-3490.78</v>
          </cell>
          <cell r="BK8" t="str">
            <v>None</v>
          </cell>
          <cell r="BL8" t="str">
            <v>No</v>
          </cell>
          <cell r="BM8" t="str">
            <v>2019-05-31</v>
          </cell>
          <cell r="BN8">
            <v>29.04</v>
          </cell>
          <cell r="BO8">
            <v>249539</v>
          </cell>
          <cell r="BP8" t="str">
            <v>003F0000016dxnwIAA</v>
          </cell>
          <cell r="BQ8" t="str">
            <v>Survey</v>
          </cell>
          <cell r="BR8" t="str">
            <v>Manufacturing/Industrial</v>
          </cell>
          <cell r="BS8" t="str">
            <v/>
          </cell>
          <cell r="BT8" t="str">
            <v/>
          </cell>
          <cell r="BU8">
            <v>8592.94</v>
          </cell>
          <cell r="BV8" t="str">
            <v>false</v>
          </cell>
          <cell r="BW8" t="str">
            <v>AM_CARx_19_1801951</v>
          </cell>
          <cell r="BX8">
            <v>1</v>
          </cell>
          <cell r="BY8">
            <v>0</v>
          </cell>
          <cell r="BZ8" t="str">
            <v>2018-12-15</v>
          </cell>
          <cell r="CA8" t="str">
            <v>0052A000008Oyy9QAC</v>
          </cell>
          <cell r="CB8" t="str">
            <v>Nestle USA</v>
          </cell>
          <cell r="CC8" t="str">
            <v>Matt Naglich</v>
          </cell>
          <cell r="CD8" t="str">
            <v>Power Supply Industries</v>
          </cell>
          <cell r="CE8" t="str">
            <v>true</v>
          </cell>
          <cell r="CF8" t="str">
            <v>2019-05-24 00:00:00.0000000</v>
          </cell>
          <cell r="CG8" t="str">
            <v>1801951</v>
          </cell>
          <cell r="CH8" t="str">
            <v>DS4</v>
          </cell>
          <cell r="CI8" t="str">
            <v/>
          </cell>
          <cell r="CJ8" t="str">
            <v/>
          </cell>
          <cell r="CK8" t="str">
            <v/>
          </cell>
          <cell r="CL8" t="str">
            <v>2501 Beich Rd</v>
          </cell>
          <cell r="CM8" t="str">
            <v>Bloomington</v>
          </cell>
          <cell r="CN8" t="str">
            <v/>
          </cell>
          <cell r="CO8" t="str">
            <v>false</v>
          </cell>
          <cell r="CP8" t="str">
            <v>false</v>
          </cell>
          <cell r="CQ8" t="str">
            <v>AMIL</v>
          </cell>
          <cell r="CR8">
            <v>0</v>
          </cell>
          <cell r="CS8">
            <v>0</v>
          </cell>
          <cell r="CT8">
            <v>7500</v>
          </cell>
          <cell r="CU8" t="str">
            <v>Process Improvement</v>
          </cell>
          <cell r="CV8" t="str">
            <v>Owner</v>
          </cell>
        </row>
        <row r="9">
          <cell r="A9">
            <v>1802138</v>
          </cell>
          <cell r="B9">
            <v>2019</v>
          </cell>
          <cell r="C9" t="str">
            <v>Retro-Commissioning</v>
          </cell>
          <cell r="D9" t="str">
            <v>CARx - Compressed Air Retro Commissioning</v>
          </cell>
          <cell r="E9" t="str">
            <v>a0M2A00001LB5A2UAL</v>
          </cell>
          <cell r="F9" t="str">
            <v>No</v>
          </cell>
          <cell r="G9">
            <v>1</v>
          </cell>
          <cell r="H9" t="str">
            <v>Completed</v>
          </cell>
          <cell r="I9" t="str">
            <v>Check Sent</v>
          </cell>
          <cell r="J9">
            <v>12895.78</v>
          </cell>
          <cell r="K9">
            <v>186172</v>
          </cell>
          <cell r="L9">
            <v>21.25</v>
          </cell>
          <cell r="M9">
            <v>0</v>
          </cell>
          <cell r="N9">
            <v>157408.42600000001</v>
          </cell>
          <cell r="O9">
            <v>0</v>
          </cell>
          <cell r="P9" t="str">
            <v>Toyota Boshoku America, Inc dba Automotive Technology Systems LLC (disregarded SMLLC)</v>
          </cell>
          <cell r="Q9" t="str">
            <v>Chuck Foster</v>
          </cell>
          <cell r="R9" t="str">
            <v>charles.foster@toyota-boshoku.com</v>
          </cell>
          <cell r="S9">
            <v>8126320606</v>
          </cell>
          <cell r="T9"/>
          <cell r="U9" t="str">
            <v>100 TRIM-MASTER</v>
          </cell>
          <cell r="V9" t="str">
            <v>LAWRENCEVILLE</v>
          </cell>
          <cell r="W9" t="str">
            <v>IL</v>
          </cell>
          <cell r="X9" t="str">
            <v>62439</v>
          </cell>
          <cell r="Y9" t="str">
            <v>Private sector</v>
          </cell>
          <cell r="Z9" t="str">
            <v>Commercial</v>
          </cell>
          <cell r="AA9" t="str">
            <v>Manufacturing/Industrial</v>
          </cell>
          <cell r="AB9">
            <v>215278</v>
          </cell>
          <cell r="AC9" t="str">
            <v>Power Supply of Illinois</v>
          </cell>
          <cell r="AD9">
            <v>6363435252</v>
          </cell>
          <cell r="AE9">
            <v>12895.78</v>
          </cell>
          <cell r="AF9">
            <v>0</v>
          </cell>
          <cell r="AG9">
            <v>1172.3399999999999</v>
          </cell>
          <cell r="AH9">
            <v>0</v>
          </cell>
          <cell r="AI9" t="str">
            <v>100 Trim Masters Drive</v>
          </cell>
          <cell r="AJ9" t="str">
            <v>Lawrenceville</v>
          </cell>
          <cell r="AK9" t="str">
            <v>IL</v>
          </cell>
          <cell r="AL9" t="str">
            <v>62439</v>
          </cell>
          <cell r="AM9" t="str">
            <v>201 Sun Valley Cir</v>
          </cell>
          <cell r="AN9" t="str">
            <v>Fenton</v>
          </cell>
          <cell r="AO9" t="str">
            <v>MO</v>
          </cell>
          <cell r="AP9" t="str">
            <v>63026</v>
          </cell>
          <cell r="AQ9" t="str">
            <v>0032A00002oUISNQA4</v>
          </cell>
          <cell r="AR9" t="str">
            <v>201 Sun Valley Circle</v>
          </cell>
          <cell r="AS9" t="str">
            <v>Fenton</v>
          </cell>
          <cell r="AT9" t="str">
            <v>63026</v>
          </cell>
          <cell r="AU9" t="str">
            <v>001F000000v5VsbIAE</v>
          </cell>
          <cell r="AV9" t="str">
            <v>0032A00002xjOvDQAU</v>
          </cell>
          <cell r="AW9">
            <v>12895.78</v>
          </cell>
          <cell r="AX9">
            <v>12895.78</v>
          </cell>
          <cell r="AY9">
            <v>8000</v>
          </cell>
          <cell r="AZ9">
            <v>0</v>
          </cell>
          <cell r="BA9" t="str">
            <v>Brad Pintar</v>
          </cell>
          <cell r="BB9" t="str">
            <v/>
          </cell>
          <cell r="BC9" t="str">
            <v/>
          </cell>
          <cell r="BD9" t="str">
            <v/>
          </cell>
          <cell r="BE9" t="str">
            <v/>
          </cell>
          <cell r="BF9">
            <v>7.0000000000000007E-2</v>
          </cell>
          <cell r="BG9">
            <v>0</v>
          </cell>
          <cell r="BH9" t="str">
            <v>CARx1074502</v>
          </cell>
          <cell r="BI9" t="str">
            <v>2018-11-15</v>
          </cell>
          <cell r="BJ9">
            <v>3104.22</v>
          </cell>
          <cell r="BK9" t="str">
            <v>Early Completion Bonus</v>
          </cell>
          <cell r="BL9" t="str">
            <v>No</v>
          </cell>
          <cell r="BM9" t="str">
            <v>2019-06-30</v>
          </cell>
          <cell r="BN9">
            <v>21.25</v>
          </cell>
          <cell r="BO9">
            <v>186172</v>
          </cell>
          <cell r="BP9" t="str">
            <v>0032A00002xjBg7QAE</v>
          </cell>
          <cell r="BQ9" t="str">
            <v>Survey</v>
          </cell>
          <cell r="BR9" t="str">
            <v>Manufacturing/Industrial</v>
          </cell>
          <cell r="BS9" t="str">
            <v/>
          </cell>
          <cell r="BT9" t="str">
            <v/>
          </cell>
          <cell r="BU9">
            <v>8761.0400000000009</v>
          </cell>
          <cell r="BV9" t="str">
            <v>false</v>
          </cell>
          <cell r="BW9" t="str">
            <v>AM_CARx_19_1802138</v>
          </cell>
          <cell r="BX9">
            <v>1</v>
          </cell>
          <cell r="BY9">
            <v>0</v>
          </cell>
          <cell r="BZ9" t="str">
            <v>2019-02-28</v>
          </cell>
          <cell r="CA9" t="str">
            <v>0052A000008Oyy9QAC</v>
          </cell>
          <cell r="CB9" t="str">
            <v>Toyota Boshoku Illinois</v>
          </cell>
          <cell r="CC9" t="str">
            <v>Matt Naglich</v>
          </cell>
          <cell r="CD9" t="str">
            <v>Power Supply Industries</v>
          </cell>
          <cell r="CE9" t="str">
            <v>true</v>
          </cell>
          <cell r="CF9" t="str">
            <v>2019-05-22 00:00:00.0000000</v>
          </cell>
          <cell r="CG9" t="str">
            <v>1802138</v>
          </cell>
          <cell r="CH9" t="str">
            <v>DS4</v>
          </cell>
          <cell r="CI9" t="str">
            <v/>
          </cell>
          <cell r="CJ9" t="str">
            <v/>
          </cell>
          <cell r="CK9" t="str">
            <v/>
          </cell>
          <cell r="CL9" t="str">
            <v>100 Trim Masters Dr</v>
          </cell>
          <cell r="CM9" t="str">
            <v>Lawrenceville</v>
          </cell>
          <cell r="CN9" t="str">
            <v/>
          </cell>
          <cell r="CO9" t="str">
            <v>false</v>
          </cell>
          <cell r="CP9" t="str">
            <v>false</v>
          </cell>
          <cell r="CQ9" t="str">
            <v>AMIL</v>
          </cell>
          <cell r="CR9">
            <v>0</v>
          </cell>
          <cell r="CS9">
            <v>0</v>
          </cell>
          <cell r="CT9">
            <v>16000</v>
          </cell>
          <cell r="CU9" t="str">
            <v>Process Improvement</v>
          </cell>
          <cell r="CV9" t="str">
            <v>Owner</v>
          </cell>
        </row>
        <row r="10">
          <cell r="A10">
            <v>1900005</v>
          </cell>
          <cell r="B10">
            <v>2019</v>
          </cell>
          <cell r="C10" t="str">
            <v>Retro-Commissioning</v>
          </cell>
          <cell r="D10" t="str">
            <v>LFRCx - Large Facility Retrocommissioning</v>
          </cell>
          <cell r="E10" t="str">
            <v>a0M2A00001CUQ6PUAX</v>
          </cell>
          <cell r="F10" t="str">
            <v>Yes</v>
          </cell>
          <cell r="G10" t="str">
            <v>Census - Onsite</v>
          </cell>
          <cell r="H10" t="str">
            <v>Completed</v>
          </cell>
          <cell r="I10" t="str">
            <v>Check Queued</v>
          </cell>
          <cell r="J10">
            <v>102739.9</v>
          </cell>
          <cell r="K10">
            <v>659730</v>
          </cell>
          <cell r="L10">
            <v>7.53</v>
          </cell>
          <cell r="M10">
            <v>55688</v>
          </cell>
          <cell r="N10">
            <v>557801.71499999997</v>
          </cell>
          <cell r="O10">
            <v>48571.073600000003</v>
          </cell>
          <cell r="P10" t="str">
            <v>St. Anthony Memorial Hospital</v>
          </cell>
          <cell r="Q10" t="str">
            <v>Dennis Baker</v>
          </cell>
          <cell r="R10" t="str">
            <v>dennis.baker@hshs.org</v>
          </cell>
          <cell r="S10">
            <v>2173471245</v>
          </cell>
          <cell r="T10"/>
          <cell r="U10" t="str">
            <v>503 N MAPLE ST</v>
          </cell>
          <cell r="V10" t="str">
            <v>EFFINGHAM</v>
          </cell>
          <cell r="W10" t="str">
            <v>IL</v>
          </cell>
          <cell r="X10" t="str">
            <v>62401</v>
          </cell>
          <cell r="Y10" t="str">
            <v>Private sector</v>
          </cell>
          <cell r="Z10" t="str">
            <v>Commercial</v>
          </cell>
          <cell r="AA10" t="str">
            <v>Medical</v>
          </cell>
          <cell r="AB10">
            <v>337454</v>
          </cell>
          <cell r="AC10" t="str">
            <v>Sitton Energy Solutions</v>
          </cell>
          <cell r="AD10">
            <v>6183144451</v>
          </cell>
          <cell r="AE10">
            <v>31108.21</v>
          </cell>
          <cell r="AF10">
            <v>71631.69</v>
          </cell>
          <cell r="AG10">
            <v>1477.6</v>
          </cell>
          <cell r="AH10">
            <v>3399.3</v>
          </cell>
          <cell r="AI10" t="str">
            <v>503 N Maple</v>
          </cell>
          <cell r="AJ10" t="str">
            <v>Effingham</v>
          </cell>
          <cell r="AK10" t="str">
            <v>IL</v>
          </cell>
          <cell r="AL10" t="str">
            <v>62401</v>
          </cell>
          <cell r="AM10" t="str">
            <v>503 N Maple</v>
          </cell>
          <cell r="AN10" t="str">
            <v>Effingham</v>
          </cell>
          <cell r="AO10" t="str">
            <v>IL</v>
          </cell>
          <cell r="AP10" t="str">
            <v>62401</v>
          </cell>
          <cell r="AQ10" t="str">
            <v>003F000001G0WJlIAN</v>
          </cell>
          <cell r="AR10" t="str">
            <v>10 Prairie View Rd</v>
          </cell>
          <cell r="AS10" t="str">
            <v>Belleville</v>
          </cell>
          <cell r="AT10" t="str">
            <v>62221</v>
          </cell>
          <cell r="AU10" t="str">
            <v>001F000000rAyQCIA0</v>
          </cell>
          <cell r="AV10" t="str">
            <v>0032A00002Qu1Z7QAJ</v>
          </cell>
          <cell r="AW10">
            <v>102739.9</v>
          </cell>
          <cell r="AX10">
            <v>102739.9</v>
          </cell>
          <cell r="AY10">
            <v>65000</v>
          </cell>
          <cell r="AZ10">
            <v>65000</v>
          </cell>
          <cell r="BA10" t="str">
            <v>Bill Rankin</v>
          </cell>
          <cell r="BB10" t="str">
            <v/>
          </cell>
          <cell r="BC10" t="str">
            <v/>
          </cell>
          <cell r="BD10" t="str">
            <v/>
          </cell>
          <cell r="BE10" t="str">
            <v>a0M2A00001CUQ5xUAH</v>
          </cell>
          <cell r="BF10">
            <v>0.05</v>
          </cell>
          <cell r="BG10">
            <v>1.29</v>
          </cell>
          <cell r="BH10" t="str">
            <v>LFRCx951712</v>
          </cell>
          <cell r="BI10" t="str">
            <v>2018-08-03</v>
          </cell>
          <cell r="BJ10">
            <v>79490.100000000006</v>
          </cell>
          <cell r="BK10" t="str">
            <v>Early Completion Bonus</v>
          </cell>
          <cell r="BL10" t="str">
            <v>No</v>
          </cell>
          <cell r="BM10" t="str">
            <v>2019-08-31</v>
          </cell>
          <cell r="BN10">
            <v>7.53</v>
          </cell>
          <cell r="BO10">
            <v>659730</v>
          </cell>
          <cell r="BP10" t="str">
            <v>0032A00002xjBg7QAE</v>
          </cell>
          <cell r="BQ10" t="str">
            <v>Survey</v>
          </cell>
          <cell r="BR10" t="str">
            <v>Medical</v>
          </cell>
          <cell r="BS10" t="str">
            <v>001F000000uE0A6IAK</v>
          </cell>
          <cell r="BT10" t="str">
            <v/>
          </cell>
          <cell r="BU10">
            <v>87613.55</v>
          </cell>
          <cell r="BV10" t="str">
            <v>false</v>
          </cell>
          <cell r="BW10" t="str">
            <v>AM_LFRCx_19_1900005</v>
          </cell>
          <cell r="BX10">
            <v>1</v>
          </cell>
          <cell r="BY10">
            <v>1</v>
          </cell>
          <cell r="BZ10" t="str">
            <v>2019-04-30</v>
          </cell>
          <cell r="CA10" t="str">
            <v>005F0000002khnIIAQ</v>
          </cell>
          <cell r="CB10" t="str">
            <v>St Anthonys Memorial Hospital - Survey</v>
          </cell>
          <cell r="CC10" t="str">
            <v>Dennis Baker</v>
          </cell>
          <cell r="CD10" t="str">
            <v>St Anthonys Memorial Hosp</v>
          </cell>
          <cell r="CE10" t="str">
            <v>true</v>
          </cell>
          <cell r="CF10" t="str">
            <v>2019-08-16 00:00:00.0000000</v>
          </cell>
          <cell r="CG10" t="str">
            <v>1900005</v>
          </cell>
          <cell r="CH10" t="str">
            <v>DS4</v>
          </cell>
          <cell r="CI10" t="str">
            <v>GS4</v>
          </cell>
          <cell r="CJ10" t="str">
            <v/>
          </cell>
          <cell r="CK10" t="str">
            <v/>
          </cell>
          <cell r="CL10" t="str">
            <v>503 N Maple</v>
          </cell>
          <cell r="CM10" t="str">
            <v>Effingham</v>
          </cell>
          <cell r="CN10" t="str">
            <v/>
          </cell>
          <cell r="CO10" t="str">
            <v>false</v>
          </cell>
          <cell r="CP10" t="str">
            <v>false</v>
          </cell>
          <cell r="CQ10" t="str">
            <v>AMIL</v>
          </cell>
          <cell r="CR10">
            <v>55688</v>
          </cell>
          <cell r="CS10">
            <v>0</v>
          </cell>
          <cell r="CT10">
            <v>182230</v>
          </cell>
          <cell r="CU10" t="str">
            <v>Process Improvement</v>
          </cell>
          <cell r="CV10" t="str">
            <v>Owner</v>
          </cell>
        </row>
        <row r="11">
          <cell r="A11">
            <v>1900310</v>
          </cell>
          <cell r="B11">
            <v>2019</v>
          </cell>
          <cell r="C11" t="str">
            <v>Retro-Commissioning</v>
          </cell>
          <cell r="D11" t="str">
            <v>CARx - Compressed Air Retro Commissioning</v>
          </cell>
          <cell r="E11" t="str">
            <v>a0M1Y00000JXamBUAT</v>
          </cell>
          <cell r="F11" t="str">
            <v>No</v>
          </cell>
          <cell r="G11">
            <v>2</v>
          </cell>
          <cell r="H11" t="str">
            <v>Completed</v>
          </cell>
          <cell r="I11" t="str">
            <v>Check Sent</v>
          </cell>
          <cell r="J11">
            <v>13643.39</v>
          </cell>
          <cell r="K11">
            <v>320154</v>
          </cell>
          <cell r="L11">
            <v>37.26</v>
          </cell>
          <cell r="M11">
            <v>0</v>
          </cell>
          <cell r="N11">
            <v>270690.20699999999</v>
          </cell>
          <cell r="O11">
            <v>0</v>
          </cell>
          <cell r="P11" t="str">
            <v>JM Huber Corporation</v>
          </cell>
          <cell r="Q11" t="str">
            <v>Sean Eisenbeiss</v>
          </cell>
          <cell r="R11" t="str">
            <v>sean.eisenbeiss@huber.com</v>
          </cell>
          <cell r="S11">
            <v>2172310436</v>
          </cell>
          <cell r="T11"/>
          <cell r="U11" t="str">
            <v>3150 GARDNER EXPY</v>
          </cell>
          <cell r="V11" t="str">
            <v>QUINCY</v>
          </cell>
          <cell r="W11" t="str">
            <v>IL</v>
          </cell>
          <cell r="X11" t="str">
            <v>62301</v>
          </cell>
          <cell r="Y11" t="str">
            <v>Private sector</v>
          </cell>
          <cell r="Z11" t="str">
            <v>Commercial</v>
          </cell>
          <cell r="AA11" t="str">
            <v>Manufacturing/Industrial</v>
          </cell>
          <cell r="AB11">
            <v>36172</v>
          </cell>
          <cell r="AC11" t="str">
            <v>Power Supply of Illinois</v>
          </cell>
          <cell r="AD11">
            <v>6363435252</v>
          </cell>
          <cell r="AE11">
            <v>13643.39</v>
          </cell>
          <cell r="AF11">
            <v>0</v>
          </cell>
          <cell r="AG11">
            <v>1240.31</v>
          </cell>
          <cell r="AH11">
            <v>0</v>
          </cell>
          <cell r="AI11" t="str">
            <v>3100 Cumberland Blvd; Suite 600</v>
          </cell>
          <cell r="AJ11" t="str">
            <v>Atlanta</v>
          </cell>
          <cell r="AK11" t="str">
            <v>GA</v>
          </cell>
          <cell r="AL11" t="str">
            <v>30339</v>
          </cell>
          <cell r="AM11" t="str">
            <v>201 Sun Valley Circle</v>
          </cell>
          <cell r="AN11" t="str">
            <v>Fenton</v>
          </cell>
          <cell r="AO11" t="str">
            <v>MO</v>
          </cell>
          <cell r="AP11" t="str">
            <v>63026</v>
          </cell>
          <cell r="AQ11" t="str">
            <v>0032A00002oUISNQA4</v>
          </cell>
          <cell r="AR11" t="str">
            <v>201 Sun Valley Circle</v>
          </cell>
          <cell r="AS11" t="str">
            <v>Fenton</v>
          </cell>
          <cell r="AT11" t="str">
            <v>63026</v>
          </cell>
          <cell r="AU11" t="str">
            <v>001F000000rAxQfIAK</v>
          </cell>
          <cell r="AV11" t="str">
            <v>0032A00002baswoQAA</v>
          </cell>
          <cell r="AW11">
            <v>13643.39</v>
          </cell>
          <cell r="AX11">
            <v>13643.39</v>
          </cell>
          <cell r="AY11">
            <v>6000</v>
          </cell>
          <cell r="AZ11">
            <v>0</v>
          </cell>
          <cell r="BA11" t="str">
            <v/>
          </cell>
          <cell r="BB11" t="str">
            <v/>
          </cell>
          <cell r="BC11" t="str">
            <v/>
          </cell>
          <cell r="BD11" t="str">
            <v/>
          </cell>
          <cell r="BE11" t="str">
            <v/>
          </cell>
          <cell r="BF11">
            <v>0.04</v>
          </cell>
          <cell r="BG11">
            <v>0</v>
          </cell>
          <cell r="BH11" t="str">
            <v>CARx1215663</v>
          </cell>
          <cell r="BI11" t="str">
            <v>2019-02-05</v>
          </cell>
          <cell r="BJ11">
            <v>-6143.39</v>
          </cell>
          <cell r="BK11" t="str">
            <v>Early Completion Bonus</v>
          </cell>
          <cell r="BL11" t="str">
            <v>No</v>
          </cell>
          <cell r="BM11" t="str">
            <v>2019-06-30</v>
          </cell>
          <cell r="BN11">
            <v>37.26</v>
          </cell>
          <cell r="BO11">
            <v>320154</v>
          </cell>
          <cell r="BP11" t="str">
            <v>003F0000016dxnjIAA</v>
          </cell>
          <cell r="BQ11" t="str">
            <v>Survey</v>
          </cell>
          <cell r="BR11" t="str">
            <v>Manufacturing/Industrial</v>
          </cell>
          <cell r="BS11" t="str">
            <v/>
          </cell>
          <cell r="BT11" t="str">
            <v/>
          </cell>
          <cell r="BU11">
            <v>8592.43</v>
          </cell>
          <cell r="BV11" t="str">
            <v>false</v>
          </cell>
          <cell r="BW11" t="str">
            <v>AM_CARx_19_1900310</v>
          </cell>
          <cell r="BX11">
            <v>1</v>
          </cell>
          <cell r="BY11">
            <v>0</v>
          </cell>
          <cell r="BZ11" t="str">
            <v>2019-03-31</v>
          </cell>
          <cell r="CA11" t="str">
            <v>0052A000008Oyy9QAC</v>
          </cell>
          <cell r="CB11" t="str">
            <v>JM Huber</v>
          </cell>
          <cell r="CC11" t="str">
            <v>Matt Naglich</v>
          </cell>
          <cell r="CD11" t="str">
            <v>Power Supply Industries</v>
          </cell>
          <cell r="CE11" t="str">
            <v>true</v>
          </cell>
          <cell r="CF11" t="str">
            <v>2019-06-21 00:00:00.0000000</v>
          </cell>
          <cell r="CG11" t="str">
            <v>1900310</v>
          </cell>
          <cell r="CH11" t="str">
            <v>DS4</v>
          </cell>
          <cell r="CI11" t="str">
            <v/>
          </cell>
          <cell r="CJ11" t="str">
            <v/>
          </cell>
          <cell r="CK11" t="str">
            <v/>
          </cell>
          <cell r="CL11" t="str">
            <v>3411 Gardner Expressway</v>
          </cell>
          <cell r="CM11" t="str">
            <v>Quincy</v>
          </cell>
          <cell r="CN11" t="str">
            <v>62305</v>
          </cell>
          <cell r="CO11" t="str">
            <v>false</v>
          </cell>
          <cell r="CP11" t="str">
            <v>false</v>
          </cell>
          <cell r="CQ11" t="str">
            <v>AMIL</v>
          </cell>
          <cell r="CR11">
            <v>0</v>
          </cell>
          <cell r="CS11">
            <v>0</v>
          </cell>
          <cell r="CT11">
            <v>7500</v>
          </cell>
          <cell r="CU11" t="str">
            <v>Process Improvement</v>
          </cell>
          <cell r="CV11" t="str">
            <v>Owner</v>
          </cell>
        </row>
        <row r="12">
          <cell r="A12">
            <v>1900333</v>
          </cell>
          <cell r="B12">
            <v>2019</v>
          </cell>
          <cell r="C12" t="str">
            <v>Retro-Commissioning</v>
          </cell>
          <cell r="D12" t="str">
            <v>LFRCx - Large Facility Retrocommissioning</v>
          </cell>
          <cell r="E12" t="str">
            <v>a0M1Y00000JXbTrUAL</v>
          </cell>
          <cell r="F12" t="str">
            <v>Yes</v>
          </cell>
          <cell r="G12" t="str">
            <v>Census - Onsite</v>
          </cell>
          <cell r="H12" t="str">
            <v>Completed</v>
          </cell>
          <cell r="I12" t="str">
            <v>Check Queued</v>
          </cell>
          <cell r="J12">
            <v>29423.86</v>
          </cell>
          <cell r="K12">
            <v>278353</v>
          </cell>
          <cell r="L12">
            <v>5.45</v>
          </cell>
          <cell r="M12">
            <v>12356</v>
          </cell>
          <cell r="N12">
            <v>235347.4615</v>
          </cell>
          <cell r="O12">
            <v>10776.903200000001</v>
          </cell>
          <cell r="P12" t="str">
            <v>Community College District #536 dba Lewis &amp; Clark Community College</v>
          </cell>
          <cell r="Q12" t="str">
            <v>Nate Keener</v>
          </cell>
          <cell r="R12" t="str">
            <v>nkeener@lc.edu</v>
          </cell>
          <cell r="S12">
            <v>6184682782</v>
          </cell>
          <cell r="T12"/>
          <cell r="U12" t="str">
            <v>5800 GODFREY RD</v>
          </cell>
          <cell r="V12" t="str">
            <v>GODFREY</v>
          </cell>
          <cell r="W12" t="str">
            <v>IL</v>
          </cell>
          <cell r="X12" t="str">
            <v>62035</v>
          </cell>
          <cell r="Y12" t="str">
            <v>Public sector</v>
          </cell>
          <cell r="Z12" t="str">
            <v>Community College</v>
          </cell>
          <cell r="AA12" t="str">
            <v>Educational</v>
          </cell>
          <cell r="AB12">
            <v>190726</v>
          </cell>
          <cell r="AC12" t="str">
            <v>Sitton Energy Solutions</v>
          </cell>
          <cell r="AD12">
            <v>6183144451</v>
          </cell>
          <cell r="AE12">
            <v>17757</v>
          </cell>
          <cell r="AF12">
            <v>11666.86</v>
          </cell>
          <cell r="AG12">
            <v>0</v>
          </cell>
          <cell r="AH12">
            <v>0</v>
          </cell>
          <cell r="AI12" t="str">
            <v>5800 Godfrey Rd</v>
          </cell>
          <cell r="AJ12" t="str">
            <v>Godfrey</v>
          </cell>
          <cell r="AK12" t="str">
            <v>IL</v>
          </cell>
          <cell r="AL12" t="str">
            <v>62035</v>
          </cell>
          <cell r="AM12" t="str">
            <v>1177 N Green Mount Rd Ste 200</v>
          </cell>
          <cell r="AN12" t="str">
            <v>OFallon</v>
          </cell>
          <cell r="AO12" t="str">
            <v>IL</v>
          </cell>
          <cell r="AP12" t="str">
            <v>62269</v>
          </cell>
          <cell r="AQ12" t="str">
            <v>003F000001G0WJlIAN</v>
          </cell>
          <cell r="AR12" t="str">
            <v>10 Prairie View Rd</v>
          </cell>
          <cell r="AS12" t="str">
            <v>Belleville</v>
          </cell>
          <cell r="AT12" t="str">
            <v>62221</v>
          </cell>
          <cell r="AU12" t="str">
            <v>0012A00001vWgY0QAK</v>
          </cell>
          <cell r="AV12" t="str">
            <v>0032A00002gRg5JQAS</v>
          </cell>
          <cell r="AW12">
            <v>29423.86</v>
          </cell>
          <cell r="AX12">
            <v>29423.86</v>
          </cell>
          <cell r="AY12">
            <v>1500</v>
          </cell>
          <cell r="AZ12">
            <v>1500</v>
          </cell>
          <cell r="BA12" t="str">
            <v>Matt Plocher</v>
          </cell>
          <cell r="BB12" t="str">
            <v>1900119</v>
          </cell>
          <cell r="BC12" t="str">
            <v>LFRCx - Large Facility Retrocommissioning</v>
          </cell>
          <cell r="BD12" t="str">
            <v>Completed</v>
          </cell>
          <cell r="BE12" t="str">
            <v>a0M2A00001NuAlJUAV</v>
          </cell>
          <cell r="BF12">
            <v>0.06</v>
          </cell>
          <cell r="BG12">
            <v>0.94</v>
          </cell>
          <cell r="BH12" t="str">
            <v>LFRCx1215971</v>
          </cell>
          <cell r="BI12" t="str">
            <v>2019-02-07</v>
          </cell>
          <cell r="BJ12">
            <v>-6117.9</v>
          </cell>
          <cell r="BK12" t="str">
            <v>None</v>
          </cell>
          <cell r="BL12" t="str">
            <v>No</v>
          </cell>
          <cell r="BM12" t="str">
            <v>2019-12-31</v>
          </cell>
          <cell r="BN12">
            <v>5.45</v>
          </cell>
          <cell r="BO12">
            <v>278353</v>
          </cell>
          <cell r="BP12" t="str">
            <v>003F0000016dxnjIAA</v>
          </cell>
          <cell r="BQ12" t="str">
            <v>Survey</v>
          </cell>
          <cell r="BR12" t="str">
            <v>School/College</v>
          </cell>
          <cell r="BS12" t="str">
            <v>0012A000020GTXzQAO</v>
          </cell>
          <cell r="BT12" t="str">
            <v/>
          </cell>
          <cell r="BU12">
            <v>51073.94</v>
          </cell>
          <cell r="BV12" t="str">
            <v>false</v>
          </cell>
          <cell r="BW12" t="str">
            <v>AM_LFRCx_19_1900333</v>
          </cell>
          <cell r="BX12">
            <v>1</v>
          </cell>
          <cell r="BY12">
            <v>1</v>
          </cell>
          <cell r="BZ12" t="str">
            <v>2019-09-15</v>
          </cell>
          <cell r="CA12" t="str">
            <v>0052A000008Oyy9QAC</v>
          </cell>
          <cell r="CB12" t="str">
            <v>Lewis &amp; Clark Community College - Survey</v>
          </cell>
          <cell r="CC12" t="str">
            <v>Jason Combs</v>
          </cell>
          <cell r="CD12" t="str">
            <v>Sitton Consulting Group</v>
          </cell>
          <cell r="CE12" t="str">
            <v>true</v>
          </cell>
          <cell r="CF12" t="str">
            <v>2019-12-04 00:00:00.0000000</v>
          </cell>
          <cell r="CG12" t="str">
            <v>1900333</v>
          </cell>
          <cell r="CH12" t="str">
            <v>DS4</v>
          </cell>
          <cell r="CI12" t="str">
            <v>GS4</v>
          </cell>
          <cell r="CJ12" t="str">
            <v/>
          </cell>
          <cell r="CK12" t="str">
            <v/>
          </cell>
          <cell r="CL12" t="str">
            <v>5800 Godfrey Rd</v>
          </cell>
          <cell r="CM12" t="str">
            <v>Godfrey</v>
          </cell>
          <cell r="CN12" t="str">
            <v/>
          </cell>
          <cell r="CO12" t="str">
            <v>false</v>
          </cell>
          <cell r="CP12" t="str">
            <v>false</v>
          </cell>
          <cell r="CQ12" t="str">
            <v>AMIL</v>
          </cell>
          <cell r="CR12">
            <v>12356</v>
          </cell>
          <cell r="CS12">
            <v>0</v>
          </cell>
          <cell r="CT12">
            <v>23305.96</v>
          </cell>
          <cell r="CU12" t="str">
            <v>Process Improvement</v>
          </cell>
          <cell r="CV12" t="str">
            <v>Owner</v>
          </cell>
        </row>
        <row r="13">
          <cell r="A13">
            <v>1900562</v>
          </cell>
          <cell r="B13">
            <v>2019</v>
          </cell>
          <cell r="C13" t="str">
            <v>Retro-Commissioning</v>
          </cell>
          <cell r="D13" t="str">
            <v>CARx - Compressed Air Retro Commissioning</v>
          </cell>
          <cell r="E13" t="str">
            <v>a0M1Y00000JgGgCUAV</v>
          </cell>
          <cell r="F13" t="str">
            <v>No</v>
          </cell>
          <cell r="G13">
            <v>1</v>
          </cell>
          <cell r="H13" t="str">
            <v>Completed</v>
          </cell>
          <cell r="I13" t="str">
            <v>Check Queued</v>
          </cell>
          <cell r="J13">
            <v>4227.8599999999997</v>
          </cell>
          <cell r="K13">
            <v>67393</v>
          </cell>
          <cell r="L13">
            <v>7.69</v>
          </cell>
          <cell r="M13">
            <v>0</v>
          </cell>
          <cell r="N13">
            <v>56980.781499999997</v>
          </cell>
          <cell r="O13">
            <v>0</v>
          </cell>
          <cell r="P13" t="str">
            <v>Caraustar I &amp; CPG dba Greif</v>
          </cell>
          <cell r="Q13" t="str">
            <v>Linda Jones</v>
          </cell>
          <cell r="R13" t="str">
            <v>linda.jones@caraustar.com</v>
          </cell>
          <cell r="S13"/>
          <cell r="T13"/>
          <cell r="U13" t="str">
            <v>100 FOREST LN</v>
          </cell>
          <cell r="V13" t="str">
            <v>BEARDSTOWN</v>
          </cell>
          <cell r="W13" t="str">
            <v>IL</v>
          </cell>
          <cell r="X13" t="str">
            <v>62618</v>
          </cell>
          <cell r="Y13" t="str">
            <v>Private sector</v>
          </cell>
          <cell r="Z13" t="str">
            <v>Commercial</v>
          </cell>
          <cell r="AA13" t="str">
            <v>Manufacturing/Industrial</v>
          </cell>
          <cell r="AB13">
            <v>70000</v>
          </cell>
          <cell r="AC13" t="str">
            <v>Power Supply of Illinois</v>
          </cell>
          <cell r="AD13">
            <v>6363435252</v>
          </cell>
          <cell r="AE13">
            <v>4227.8599999999997</v>
          </cell>
          <cell r="AF13">
            <v>0</v>
          </cell>
          <cell r="AG13">
            <v>0</v>
          </cell>
          <cell r="AH13">
            <v>0</v>
          </cell>
          <cell r="AI13" t="str">
            <v>5000 Austell Powder Springs Rd St 300</v>
          </cell>
          <cell r="AJ13" t="str">
            <v>Austell</v>
          </cell>
          <cell r="AK13" t="str">
            <v>GA</v>
          </cell>
          <cell r="AL13" t="str">
            <v>30106</v>
          </cell>
          <cell r="AM13" t="str">
            <v>201 Sun Valley Circle</v>
          </cell>
          <cell r="AN13" t="str">
            <v>Fenton</v>
          </cell>
          <cell r="AO13" t="str">
            <v>MO</v>
          </cell>
          <cell r="AP13" t="str">
            <v>63026</v>
          </cell>
          <cell r="AQ13" t="str">
            <v>0032A00002oUISNQA4</v>
          </cell>
          <cell r="AR13" t="str">
            <v>201 Sun Valley Circle</v>
          </cell>
          <cell r="AS13" t="str">
            <v>Fenton</v>
          </cell>
          <cell r="AT13" t="str">
            <v>63026</v>
          </cell>
          <cell r="AU13" t="str">
            <v>001F000000rAxM0IAK</v>
          </cell>
          <cell r="AV13" t="str">
            <v>0031Y00005orI9uQAE</v>
          </cell>
          <cell r="AW13">
            <v>4227.8599999999997</v>
          </cell>
          <cell r="AX13">
            <v>4227.8599999999997</v>
          </cell>
          <cell r="AY13">
            <v>3600</v>
          </cell>
          <cell r="AZ13">
            <v>0</v>
          </cell>
          <cell r="BA13" t="str">
            <v/>
          </cell>
          <cell r="BB13" t="str">
            <v/>
          </cell>
          <cell r="BC13" t="str">
            <v/>
          </cell>
          <cell r="BD13" t="str">
            <v/>
          </cell>
          <cell r="BE13" t="str">
            <v/>
          </cell>
          <cell r="BF13">
            <v>0.06</v>
          </cell>
          <cell r="BG13">
            <v>0</v>
          </cell>
          <cell r="BH13" t="str">
            <v>CARx1238128</v>
          </cell>
          <cell r="BI13" t="str">
            <v>2019-03-12</v>
          </cell>
          <cell r="BJ13">
            <v>2372.14</v>
          </cell>
          <cell r="BK13" t="str">
            <v>None</v>
          </cell>
          <cell r="BL13" t="str">
            <v>No</v>
          </cell>
          <cell r="BM13" t="str">
            <v>2019-11-30</v>
          </cell>
          <cell r="BN13">
            <v>7.69</v>
          </cell>
          <cell r="BO13">
            <v>67393</v>
          </cell>
          <cell r="BP13" t="str">
            <v>003F0000016dxnjIAA</v>
          </cell>
          <cell r="BQ13" t="str">
            <v>Survey</v>
          </cell>
          <cell r="BR13" t="str">
            <v>Manufacturing/Industrial</v>
          </cell>
          <cell r="BS13" t="str">
            <v>001F000000rAxM0IAK</v>
          </cell>
          <cell r="BT13" t="str">
            <v/>
          </cell>
          <cell r="BU13">
            <v>8763.7199999999993</v>
          </cell>
          <cell r="BV13" t="str">
            <v>false</v>
          </cell>
          <cell r="BW13" t="str">
            <v>AM_CARx_19_1900562</v>
          </cell>
          <cell r="BX13">
            <v>1</v>
          </cell>
          <cell r="BY13">
            <v>0</v>
          </cell>
          <cell r="BZ13" t="str">
            <v>2019-05-10</v>
          </cell>
          <cell r="CA13" t="str">
            <v>0052A000008Oyy9QAC</v>
          </cell>
          <cell r="CB13" t="str">
            <v>Caraustar I &amp; CPG dba Greif Co</v>
          </cell>
          <cell r="CC13" t="str">
            <v>Power Supply Industries</v>
          </cell>
          <cell r="CD13" t="str">
            <v>Power Supply Industries</v>
          </cell>
          <cell r="CE13" t="str">
            <v>true</v>
          </cell>
          <cell r="CF13" t="str">
            <v>2019-12-09 00:00:00.0000000</v>
          </cell>
          <cell r="CG13" t="str">
            <v>1900562</v>
          </cell>
          <cell r="CH13" t="str">
            <v>D3A</v>
          </cell>
          <cell r="CI13" t="str">
            <v>GS2</v>
          </cell>
          <cell r="CJ13" t="str">
            <v>003F0000018Ciy9IAC</v>
          </cell>
          <cell r="CK13" t="str">
            <v>Don Ervin</v>
          </cell>
          <cell r="CL13" t="str">
            <v>100 Forrest Ln</v>
          </cell>
          <cell r="CM13" t="str">
            <v>Beardstown</v>
          </cell>
          <cell r="CN13" t="str">
            <v/>
          </cell>
          <cell r="CO13" t="str">
            <v>false</v>
          </cell>
          <cell r="CP13" t="str">
            <v>false</v>
          </cell>
          <cell r="CQ13" t="str">
            <v>AMIL</v>
          </cell>
          <cell r="CR13">
            <v>0</v>
          </cell>
          <cell r="CS13">
            <v>0</v>
          </cell>
          <cell r="CT13">
            <v>6600</v>
          </cell>
          <cell r="CU13" t="str">
            <v>Process Improvement</v>
          </cell>
          <cell r="CV13" t="str">
            <v>Owner</v>
          </cell>
        </row>
        <row r="14">
          <cell r="A14">
            <v>1900690</v>
          </cell>
          <cell r="B14">
            <v>2019</v>
          </cell>
          <cell r="C14" t="str">
            <v>Retro-Commissioning</v>
          </cell>
          <cell r="D14" t="str">
            <v>CARx - Compressed Air Retro Commissioning</v>
          </cell>
          <cell r="E14" t="str">
            <v>a0M1Y00000Jgie8UAB</v>
          </cell>
          <cell r="F14" t="str">
            <v>Yes</v>
          </cell>
          <cell r="G14">
            <v>2</v>
          </cell>
          <cell r="H14" t="str">
            <v>Completed</v>
          </cell>
          <cell r="I14" t="str">
            <v>Check Sent</v>
          </cell>
          <cell r="J14">
            <v>13153.77</v>
          </cell>
          <cell r="K14">
            <v>326370</v>
          </cell>
          <cell r="L14">
            <v>37.26</v>
          </cell>
          <cell r="M14">
            <v>0</v>
          </cell>
          <cell r="N14">
            <v>275945.83500000002</v>
          </cell>
          <cell r="O14">
            <v>0</v>
          </cell>
          <cell r="P14" t="str">
            <v>HITACHI METALS AUTOMOTIVE COMPONENTS USA LLC</v>
          </cell>
          <cell r="Q14" t="str">
            <v>Toby Hutchings</v>
          </cell>
          <cell r="R14" t="str">
            <v>toby.hutchings@waupacafoundry.com</v>
          </cell>
          <cell r="S14">
            <v>2172407346</v>
          </cell>
          <cell r="T14"/>
          <cell r="U14" t="str">
            <v>1500 HEARTLAND BLVD STE 1</v>
          </cell>
          <cell r="V14" t="str">
            <v>EFFINGHAM</v>
          </cell>
          <cell r="W14" t="str">
            <v>IL</v>
          </cell>
          <cell r="X14" t="str">
            <v>62401</v>
          </cell>
          <cell r="Y14" t="str">
            <v>Private sector</v>
          </cell>
          <cell r="Z14" t="str">
            <v>Commercial</v>
          </cell>
          <cell r="AA14" t="str">
            <v>Manufacturing/Industrial</v>
          </cell>
          <cell r="AB14">
            <v>180000</v>
          </cell>
          <cell r="AC14" t="str">
            <v>John Henry Foster</v>
          </cell>
          <cell r="AD14">
            <v>2177201516</v>
          </cell>
          <cell r="AE14">
            <v>13153.77</v>
          </cell>
          <cell r="AF14">
            <v>0</v>
          </cell>
          <cell r="AG14">
            <v>626.37</v>
          </cell>
          <cell r="AH14">
            <v>0</v>
          </cell>
          <cell r="AI14" t="str">
            <v>1500 HEARTLAND BLVD STE 1</v>
          </cell>
          <cell r="AJ14" t="str">
            <v>EFFINGHAM</v>
          </cell>
          <cell r="AK14" t="str">
            <v>IL</v>
          </cell>
          <cell r="AL14" t="str">
            <v>62401</v>
          </cell>
          <cell r="AM14" t="str">
            <v>1500 Heartland Blvd</v>
          </cell>
          <cell r="AN14" t="str">
            <v>Effingham</v>
          </cell>
          <cell r="AO14" t="str">
            <v>IL</v>
          </cell>
          <cell r="AP14" t="str">
            <v>62401</v>
          </cell>
          <cell r="AQ14" t="str">
            <v>003F0000016ZNMeIAO</v>
          </cell>
          <cell r="AR14" t="str">
            <v/>
          </cell>
          <cell r="AS14" t="str">
            <v/>
          </cell>
          <cell r="AT14" t="str">
            <v/>
          </cell>
          <cell r="AU14" t="str">
            <v>001F000000rAzTTIA0</v>
          </cell>
          <cell r="AV14" t="str">
            <v>0032A00002bc36PQAQ</v>
          </cell>
          <cell r="AW14">
            <v>13153.77</v>
          </cell>
          <cell r="AX14">
            <v>13153.77</v>
          </cell>
          <cell r="AY14">
            <v>6000</v>
          </cell>
          <cell r="AZ14">
            <v>0</v>
          </cell>
          <cell r="BA14" t="str">
            <v>Bill Rankin</v>
          </cell>
          <cell r="BB14" t="str">
            <v/>
          </cell>
          <cell r="BC14" t="str">
            <v/>
          </cell>
          <cell r="BD14" t="str">
            <v/>
          </cell>
          <cell r="BE14" t="str">
            <v/>
          </cell>
          <cell r="BF14">
            <v>0.04</v>
          </cell>
          <cell r="BG14">
            <v>0</v>
          </cell>
          <cell r="BH14" t="str">
            <v>CARx1258071</v>
          </cell>
          <cell r="BI14" t="str">
            <v>2019-03-27</v>
          </cell>
          <cell r="BJ14">
            <v>-5653.77</v>
          </cell>
          <cell r="BK14" t="str">
            <v>Early Completion Bonus</v>
          </cell>
          <cell r="BL14" t="str">
            <v>No</v>
          </cell>
          <cell r="BM14" t="str">
            <v>2019-09-15</v>
          </cell>
          <cell r="BN14">
            <v>37.26</v>
          </cell>
          <cell r="BO14">
            <v>326370</v>
          </cell>
          <cell r="BP14" t="str">
            <v>0032A00002xjBg7QAE</v>
          </cell>
          <cell r="BQ14" t="str">
            <v>Survey</v>
          </cell>
          <cell r="BR14" t="str">
            <v>Manufacturing/Industrial</v>
          </cell>
          <cell r="BS14" t="str">
            <v>0012A00002EYMeJQAX</v>
          </cell>
          <cell r="BT14" t="str">
            <v/>
          </cell>
          <cell r="BU14">
            <v>8759.26</v>
          </cell>
          <cell r="BV14" t="str">
            <v>false</v>
          </cell>
          <cell r="BW14" t="str">
            <v>AM_CARx_19_1900690</v>
          </cell>
          <cell r="BX14">
            <v>1</v>
          </cell>
          <cell r="BY14">
            <v>0</v>
          </cell>
          <cell r="BZ14" t="str">
            <v>2019-06-30</v>
          </cell>
          <cell r="CA14" t="str">
            <v>0052A000008Oyy9QAC</v>
          </cell>
          <cell r="CB14" t="str">
            <v>Hitachi Metals Group dba Waupaca Foundry</v>
          </cell>
          <cell r="CC14" t="str">
            <v>Toby Hutchings</v>
          </cell>
          <cell r="CD14" t="str">
            <v>Waupaca Foundry</v>
          </cell>
          <cell r="CE14" t="str">
            <v>true</v>
          </cell>
          <cell r="CF14" t="str">
            <v>2019-09-13 00:00:00.0000000</v>
          </cell>
          <cell r="CG14" t="str">
            <v>1900690</v>
          </cell>
          <cell r="CH14" t="str">
            <v>DS4</v>
          </cell>
          <cell r="CI14" t="str">
            <v>GS2</v>
          </cell>
          <cell r="CJ14" t="str">
            <v>0031Y00005gOk0NQAS</v>
          </cell>
          <cell r="CK14" t="str">
            <v>Jarrod Compton</v>
          </cell>
          <cell r="CL14" t="str">
            <v>1500 Heartland Blvd</v>
          </cell>
          <cell r="CM14" t="str">
            <v>Effingham</v>
          </cell>
          <cell r="CN14" t="str">
            <v/>
          </cell>
          <cell r="CO14" t="str">
            <v>false</v>
          </cell>
          <cell r="CP14" t="str">
            <v>false</v>
          </cell>
          <cell r="CQ14" t="str">
            <v>AMIL</v>
          </cell>
          <cell r="CR14">
            <v>0</v>
          </cell>
          <cell r="CS14">
            <v>0</v>
          </cell>
          <cell r="CT14">
            <v>7500</v>
          </cell>
          <cell r="CU14" t="str">
            <v>Process Improvement</v>
          </cell>
          <cell r="CV14" t="str">
            <v>Owner</v>
          </cell>
        </row>
        <row r="15">
          <cell r="A15">
            <v>1900903</v>
          </cell>
          <cell r="B15">
            <v>2019</v>
          </cell>
          <cell r="C15" t="str">
            <v>Retro-Commissioning</v>
          </cell>
          <cell r="D15" t="str">
            <v>CARx - Compressed Air Retro Commissioning</v>
          </cell>
          <cell r="E15" t="str">
            <v>a0M1Y00000NU0flUAD</v>
          </cell>
          <cell r="F15" t="str">
            <v>Yes</v>
          </cell>
          <cell r="G15">
            <v>2</v>
          </cell>
          <cell r="H15" t="str">
            <v>Completed</v>
          </cell>
          <cell r="I15" t="str">
            <v>Sent to Check Processor</v>
          </cell>
          <cell r="J15">
            <v>16213.12</v>
          </cell>
          <cell r="K15">
            <v>438656</v>
          </cell>
          <cell r="L15">
            <v>72.53</v>
          </cell>
          <cell r="M15">
            <v>0</v>
          </cell>
          <cell r="N15">
            <v>370883.64799999999</v>
          </cell>
          <cell r="O15">
            <v>0</v>
          </cell>
          <cell r="P15" t="str">
            <v>Reynolds Consumer Products Inc.</v>
          </cell>
          <cell r="Q15" t="str">
            <v>Kelly Converse</v>
          </cell>
          <cell r="R15" t="str">
            <v>calvin.converse@reynoldsbrands.com</v>
          </cell>
          <cell r="S15">
            <v>2174791248</v>
          </cell>
          <cell r="T15"/>
          <cell r="U15" t="str">
            <v>2226 E MORTON AVE</v>
          </cell>
          <cell r="V15" t="str">
            <v>JACKSONVILLE</v>
          </cell>
          <cell r="W15" t="str">
            <v>IL</v>
          </cell>
          <cell r="X15" t="str">
            <v>62650</v>
          </cell>
          <cell r="Y15" t="str">
            <v>Private sector</v>
          </cell>
          <cell r="Z15" t="str">
            <v>Commercial</v>
          </cell>
          <cell r="AA15" t="str">
            <v>Manufacturing/Industrial</v>
          </cell>
          <cell r="AB15">
            <v>350975</v>
          </cell>
          <cell r="AC15" t="str">
            <v>John Henry Foster</v>
          </cell>
          <cell r="AD15">
            <v>2177201516</v>
          </cell>
          <cell r="AE15">
            <v>16213.12</v>
          </cell>
          <cell r="AF15">
            <v>0</v>
          </cell>
          <cell r="AG15">
            <v>0</v>
          </cell>
          <cell r="AH15">
            <v>0</v>
          </cell>
          <cell r="AI15" t="str">
            <v>1900 W Field Ct</v>
          </cell>
          <cell r="AJ15" t="str">
            <v>Lake Forest</v>
          </cell>
          <cell r="AK15" t="str">
            <v>IL</v>
          </cell>
          <cell r="AL15" t="str">
            <v>60045</v>
          </cell>
          <cell r="AM15" t="str">
            <v>2226 E Morton</v>
          </cell>
          <cell r="AN15" t="str">
            <v>Jacksonville</v>
          </cell>
          <cell r="AO15" t="str">
            <v>IL</v>
          </cell>
          <cell r="AP15" t="str">
            <v>62650</v>
          </cell>
          <cell r="AQ15" t="str">
            <v>003F0000016ZNMeIAO</v>
          </cell>
          <cell r="AR15" t="str">
            <v/>
          </cell>
          <cell r="AS15" t="str">
            <v/>
          </cell>
          <cell r="AT15" t="str">
            <v/>
          </cell>
          <cell r="AU15" t="str">
            <v>001F000000rAzu8IAC</v>
          </cell>
          <cell r="AV15" t="str">
            <v>0031Y00005eRat8QAC</v>
          </cell>
          <cell r="AW15">
            <v>16213.12</v>
          </cell>
          <cell r="AX15">
            <v>16213.12</v>
          </cell>
          <cell r="AY15">
            <v>7440</v>
          </cell>
          <cell r="AZ15">
            <v>0</v>
          </cell>
          <cell r="BA15" t="str">
            <v>Roy Newman</v>
          </cell>
          <cell r="BB15" t="str">
            <v/>
          </cell>
          <cell r="BC15" t="str">
            <v/>
          </cell>
          <cell r="BD15" t="str">
            <v/>
          </cell>
          <cell r="BE15" t="str">
            <v/>
          </cell>
          <cell r="BF15">
            <v>0.04</v>
          </cell>
          <cell r="BG15">
            <v>0</v>
          </cell>
          <cell r="BH15" t="str">
            <v>CARx1260899</v>
          </cell>
          <cell r="BI15" t="str">
            <v>2019-04-25</v>
          </cell>
          <cell r="BJ15">
            <v>-3913.12</v>
          </cell>
          <cell r="BK15" t="str">
            <v>None</v>
          </cell>
          <cell r="BL15" t="str">
            <v>No</v>
          </cell>
          <cell r="BM15" t="str">
            <v>2019-09-15</v>
          </cell>
          <cell r="BN15">
            <v>72.53</v>
          </cell>
          <cell r="BO15">
            <v>438656</v>
          </cell>
          <cell r="BP15" t="str">
            <v>003F0000016dxnjIAA</v>
          </cell>
          <cell r="BQ15" t="str">
            <v>Survey</v>
          </cell>
          <cell r="BR15" t="str">
            <v>Manufacturing/Industrial</v>
          </cell>
          <cell r="BS15" t="str">
            <v/>
          </cell>
          <cell r="BT15" t="str">
            <v/>
          </cell>
          <cell r="BU15">
            <v>6047.92</v>
          </cell>
          <cell r="BV15" t="str">
            <v>false</v>
          </cell>
          <cell r="BW15" t="str">
            <v>AM_CARx_19_1900903</v>
          </cell>
          <cell r="BX15">
            <v>1</v>
          </cell>
          <cell r="BY15">
            <v>0</v>
          </cell>
          <cell r="BZ15" t="str">
            <v>2019-09-15</v>
          </cell>
          <cell r="CA15" t="str">
            <v>0052A000008Oyy9QAC</v>
          </cell>
          <cell r="CB15" t="str">
            <v>Reynolds Consumer Products - East</v>
          </cell>
          <cell r="CC15" t="str">
            <v>Kelly Converse</v>
          </cell>
          <cell r="CD15" t="str">
            <v>Reynolds Consumer Products</v>
          </cell>
          <cell r="CE15" t="str">
            <v>true</v>
          </cell>
          <cell r="CF15" t="str">
            <v>2019-10-16 00:00:00.0000000</v>
          </cell>
          <cell r="CG15" t="str">
            <v>1900903</v>
          </cell>
          <cell r="CH15" t="str">
            <v>DS4</v>
          </cell>
          <cell r="CI15" t="str">
            <v/>
          </cell>
          <cell r="CJ15" t="str">
            <v/>
          </cell>
          <cell r="CK15" t="str">
            <v/>
          </cell>
          <cell r="CL15" t="str">
            <v>2226 E Morton</v>
          </cell>
          <cell r="CM15" t="str">
            <v>Jacksonville</v>
          </cell>
          <cell r="CN15" t="str">
            <v/>
          </cell>
          <cell r="CO15" t="str">
            <v>false</v>
          </cell>
          <cell r="CP15" t="str">
            <v>false</v>
          </cell>
          <cell r="CQ15" t="str">
            <v>AMIL</v>
          </cell>
          <cell r="CR15">
            <v>0</v>
          </cell>
          <cell r="CS15">
            <v>0</v>
          </cell>
          <cell r="CT15">
            <v>12300</v>
          </cell>
          <cell r="CU15" t="str">
            <v>Replacement of Operating Equipment (retrofit)</v>
          </cell>
          <cell r="CV15" t="str">
            <v>Owner</v>
          </cell>
        </row>
        <row r="16">
          <cell r="A16">
            <v>1900904</v>
          </cell>
          <cell r="B16">
            <v>2019</v>
          </cell>
          <cell r="C16" t="str">
            <v>Retro-Commissioning</v>
          </cell>
          <cell r="D16" t="str">
            <v>CARx - Compressed Air Retro Commissioning</v>
          </cell>
          <cell r="E16" t="str">
            <v>a0M1Y00000NU0g0UAD</v>
          </cell>
          <cell r="F16" t="str">
            <v>No</v>
          </cell>
          <cell r="G16">
            <v>2</v>
          </cell>
          <cell r="H16" t="str">
            <v>Completed</v>
          </cell>
          <cell r="I16" t="str">
            <v>Sent to Check Processor</v>
          </cell>
          <cell r="J16">
            <v>14608.64</v>
          </cell>
          <cell r="K16">
            <v>418432</v>
          </cell>
          <cell r="L16">
            <v>69.19</v>
          </cell>
          <cell r="M16">
            <v>0</v>
          </cell>
          <cell r="N16">
            <v>353784.25599999999</v>
          </cell>
          <cell r="O16">
            <v>0</v>
          </cell>
          <cell r="P16" t="str">
            <v>Reynolds Consumer Products Inc.</v>
          </cell>
          <cell r="Q16" t="str">
            <v>Kelly Converse</v>
          </cell>
          <cell r="R16" t="str">
            <v>calvin.converse@reynoldsbrands.com</v>
          </cell>
          <cell r="S16">
            <v>2174791248</v>
          </cell>
          <cell r="T16"/>
          <cell r="U16" t="str">
            <v>500 E SUPERIOR AVE</v>
          </cell>
          <cell r="V16" t="str">
            <v>JACKSONVILLE</v>
          </cell>
          <cell r="W16" t="str">
            <v>IL</v>
          </cell>
          <cell r="X16" t="str">
            <v>62650</v>
          </cell>
          <cell r="Y16" t="str">
            <v>Private sector</v>
          </cell>
          <cell r="Z16" t="str">
            <v>Commercial</v>
          </cell>
          <cell r="AA16" t="str">
            <v>Manufacturing/Industrial</v>
          </cell>
          <cell r="AB16">
            <v>539343</v>
          </cell>
          <cell r="AC16" t="str">
            <v>John Henry Foster</v>
          </cell>
          <cell r="AD16">
            <v>2177201516</v>
          </cell>
          <cell r="AE16">
            <v>14608.64</v>
          </cell>
          <cell r="AF16">
            <v>0</v>
          </cell>
          <cell r="AG16">
            <v>0</v>
          </cell>
          <cell r="AH16">
            <v>0</v>
          </cell>
          <cell r="AI16" t="str">
            <v>1900 W Field Ct</v>
          </cell>
          <cell r="AJ16" t="str">
            <v>Lake Forest</v>
          </cell>
          <cell r="AK16" t="str">
            <v>IL</v>
          </cell>
          <cell r="AL16" t="str">
            <v>60045</v>
          </cell>
          <cell r="AM16" t="str">
            <v>500 E Superior</v>
          </cell>
          <cell r="AN16" t="str">
            <v>Jacksonville</v>
          </cell>
          <cell r="AO16" t="str">
            <v>IL</v>
          </cell>
          <cell r="AP16" t="str">
            <v>62650</v>
          </cell>
          <cell r="AQ16" t="str">
            <v>003F0000016ZNMeIAO</v>
          </cell>
          <cell r="AR16" t="str">
            <v/>
          </cell>
          <cell r="AS16" t="str">
            <v/>
          </cell>
          <cell r="AT16" t="str">
            <v/>
          </cell>
          <cell r="AU16" t="str">
            <v>001F000000rAyhGIAS</v>
          </cell>
          <cell r="AV16" t="str">
            <v>0031Y00005eRat8QAC</v>
          </cell>
          <cell r="AW16">
            <v>14608.64</v>
          </cell>
          <cell r="AX16">
            <v>14608.64</v>
          </cell>
          <cell r="AY16">
            <v>6240</v>
          </cell>
          <cell r="AZ16">
            <v>0</v>
          </cell>
          <cell r="BA16" t="str">
            <v>Roy Newman</v>
          </cell>
          <cell r="BB16" t="str">
            <v/>
          </cell>
          <cell r="BC16" t="str">
            <v/>
          </cell>
          <cell r="BD16" t="str">
            <v/>
          </cell>
          <cell r="BE16" t="str">
            <v/>
          </cell>
          <cell r="BF16">
            <v>0.03</v>
          </cell>
          <cell r="BG16">
            <v>0</v>
          </cell>
          <cell r="BH16" t="str">
            <v>CARx1260900</v>
          </cell>
          <cell r="BI16" t="str">
            <v>2019-04-25</v>
          </cell>
          <cell r="BJ16">
            <v>-3688.64</v>
          </cell>
          <cell r="BK16" t="str">
            <v>None</v>
          </cell>
          <cell r="BL16" t="str">
            <v>No</v>
          </cell>
          <cell r="BM16" t="str">
            <v>2019-09-15</v>
          </cell>
          <cell r="BN16">
            <v>69.19</v>
          </cell>
          <cell r="BO16">
            <v>418432</v>
          </cell>
          <cell r="BP16" t="str">
            <v>003F0000016dxnjIAA</v>
          </cell>
          <cell r="BQ16" t="str">
            <v>Survey</v>
          </cell>
          <cell r="BR16" t="str">
            <v>Manufacturing/Industrial</v>
          </cell>
          <cell r="BS16" t="str">
            <v/>
          </cell>
          <cell r="BT16" t="str">
            <v/>
          </cell>
          <cell r="BU16">
            <v>6047.58</v>
          </cell>
          <cell r="BV16" t="str">
            <v>false</v>
          </cell>
          <cell r="BW16" t="str">
            <v>AM_CARx_19_1900904</v>
          </cell>
          <cell r="BX16">
            <v>1</v>
          </cell>
          <cell r="BY16">
            <v>0</v>
          </cell>
          <cell r="BZ16" t="str">
            <v>2019-09-15</v>
          </cell>
          <cell r="CA16" t="str">
            <v>0052A000008Oyy9QAC</v>
          </cell>
          <cell r="CB16" t="str">
            <v>Reynolds Consumer Products - West Plant</v>
          </cell>
          <cell r="CC16" t="str">
            <v>Kelly Converse</v>
          </cell>
          <cell r="CD16" t="str">
            <v>Reynolds Consumer Products</v>
          </cell>
          <cell r="CE16" t="str">
            <v>true</v>
          </cell>
          <cell r="CF16" t="str">
            <v>2019-10-16 00:00:00.0000000</v>
          </cell>
          <cell r="CG16" t="str">
            <v>1900904</v>
          </cell>
          <cell r="CH16" t="str">
            <v>DS4</v>
          </cell>
          <cell r="CI16" t="str">
            <v/>
          </cell>
          <cell r="CJ16" t="str">
            <v/>
          </cell>
          <cell r="CK16" t="str">
            <v/>
          </cell>
          <cell r="CL16" t="str">
            <v>500 E Superior Ave</v>
          </cell>
          <cell r="CM16" t="str">
            <v>Jacksonville</v>
          </cell>
          <cell r="CN16" t="str">
            <v/>
          </cell>
          <cell r="CO16" t="str">
            <v>false</v>
          </cell>
          <cell r="CP16" t="str">
            <v>false</v>
          </cell>
          <cell r="CQ16" t="str">
            <v>AMIL</v>
          </cell>
          <cell r="CR16">
            <v>0</v>
          </cell>
          <cell r="CS16">
            <v>0</v>
          </cell>
          <cell r="CT16">
            <v>10920</v>
          </cell>
          <cell r="CU16" t="str">
            <v>Replacement of Operating Equipment (retrofit)</v>
          </cell>
          <cell r="CV16" t="str">
            <v>Owner</v>
          </cell>
        </row>
        <row r="17">
          <cell r="A17">
            <v>1900950</v>
          </cell>
          <cell r="B17">
            <v>2019</v>
          </cell>
          <cell r="C17" t="str">
            <v>Retro-Commissioning</v>
          </cell>
          <cell r="D17" t="str">
            <v>CARx - Compressed Air Retro Commissioning</v>
          </cell>
          <cell r="E17" t="str">
            <v>a0M1Y00000NU2goUAD</v>
          </cell>
          <cell r="F17" t="str">
            <v>No</v>
          </cell>
          <cell r="G17">
            <v>1</v>
          </cell>
          <cell r="H17" t="str">
            <v>Completed</v>
          </cell>
          <cell r="I17" t="str">
            <v>Check Queued</v>
          </cell>
          <cell r="J17">
            <v>8620.86</v>
          </cell>
          <cell r="K17">
            <v>131043</v>
          </cell>
          <cell r="L17">
            <v>21</v>
          </cell>
          <cell r="M17">
            <v>0</v>
          </cell>
          <cell r="N17">
            <v>110796.85649999999</v>
          </cell>
          <cell r="O17">
            <v>0</v>
          </cell>
          <cell r="P17" t="str">
            <v>VESUVIUS USA CORPORATION</v>
          </cell>
          <cell r="Q17" t="str">
            <v>Zach Savoie</v>
          </cell>
          <cell r="R17" t="str">
            <v>zach.savoie@vesuvius.com</v>
          </cell>
          <cell r="S17">
            <v>2173457047</v>
          </cell>
          <cell r="T17"/>
          <cell r="U17" t="str">
            <v>955 N 5TH ST</v>
          </cell>
          <cell r="V17" t="str">
            <v>CHARLESTON</v>
          </cell>
          <cell r="W17" t="str">
            <v>IL</v>
          </cell>
          <cell r="X17" t="str">
            <v>61920</v>
          </cell>
          <cell r="Y17" t="str">
            <v>Private sector</v>
          </cell>
          <cell r="Z17" t="str">
            <v>Commercial</v>
          </cell>
          <cell r="AA17" t="str">
            <v>Manufacturing/Industrial</v>
          </cell>
          <cell r="AB17">
            <v>160000</v>
          </cell>
          <cell r="AC17" t="str">
            <v>Power Supply of Illinois</v>
          </cell>
          <cell r="AD17">
            <v>6363435252</v>
          </cell>
          <cell r="AE17">
            <v>8620.86</v>
          </cell>
          <cell r="AF17">
            <v>0</v>
          </cell>
          <cell r="AG17">
            <v>0</v>
          </cell>
          <cell r="AH17">
            <v>0</v>
          </cell>
          <cell r="AI17" t="str">
            <v>5645 Collections Center Drve</v>
          </cell>
          <cell r="AJ17" t="str">
            <v>Chicago</v>
          </cell>
          <cell r="AK17" t="str">
            <v>IL</v>
          </cell>
          <cell r="AL17" t="str">
            <v>60693</v>
          </cell>
          <cell r="AM17" t="str">
            <v>201 Sun Valley Circle</v>
          </cell>
          <cell r="AN17" t="str">
            <v>Fenton</v>
          </cell>
          <cell r="AO17" t="str">
            <v>MO</v>
          </cell>
          <cell r="AP17" t="str">
            <v>63026</v>
          </cell>
          <cell r="AQ17" t="str">
            <v>0032A00002oUISNQA4</v>
          </cell>
          <cell r="AR17" t="str">
            <v>201 Sun Valley Circle</v>
          </cell>
          <cell r="AS17" t="str">
            <v>Fenton</v>
          </cell>
          <cell r="AT17" t="str">
            <v>63026</v>
          </cell>
          <cell r="AU17" t="str">
            <v>001F000000rAxSSIA0</v>
          </cell>
          <cell r="AV17" t="str">
            <v>0031Y00005kYA76QAG</v>
          </cell>
          <cell r="AW17">
            <v>8620.86</v>
          </cell>
          <cell r="AX17">
            <v>8620.86</v>
          </cell>
          <cell r="AY17">
            <v>6000</v>
          </cell>
          <cell r="AZ17">
            <v>0</v>
          </cell>
          <cell r="BA17" t="str">
            <v>Bill Rankin</v>
          </cell>
          <cell r="BB17" t="str">
            <v/>
          </cell>
          <cell r="BC17" t="str">
            <v/>
          </cell>
          <cell r="BD17" t="str">
            <v/>
          </cell>
          <cell r="BE17" t="str">
            <v/>
          </cell>
          <cell r="BF17">
            <v>7.0000000000000007E-2</v>
          </cell>
          <cell r="BG17">
            <v>0</v>
          </cell>
          <cell r="BH17" t="str">
            <v>CARx1261745</v>
          </cell>
          <cell r="BI17" t="str">
            <v>2019-05-01</v>
          </cell>
          <cell r="BJ17">
            <v>1500.14</v>
          </cell>
          <cell r="BK17" t="str">
            <v>None</v>
          </cell>
          <cell r="BL17" t="str">
            <v>No</v>
          </cell>
          <cell r="BM17" t="str">
            <v>2019-11-30</v>
          </cell>
          <cell r="BN17">
            <v>21</v>
          </cell>
          <cell r="BO17">
            <v>131043</v>
          </cell>
          <cell r="BP17" t="str">
            <v>0032A00002xjBg7QAE</v>
          </cell>
          <cell r="BQ17" t="str">
            <v>Survey</v>
          </cell>
          <cell r="BR17" t="str">
            <v>Manufacturing/Industrial</v>
          </cell>
          <cell r="BS17" t="str">
            <v/>
          </cell>
          <cell r="BT17" t="str">
            <v/>
          </cell>
          <cell r="BU17">
            <v>6240.14</v>
          </cell>
          <cell r="BV17" t="str">
            <v>false</v>
          </cell>
          <cell r="BW17" t="str">
            <v>AM_CARx_19_1900950</v>
          </cell>
          <cell r="BX17">
            <v>1</v>
          </cell>
          <cell r="BY17">
            <v>0</v>
          </cell>
          <cell r="BZ17" t="str">
            <v>2019-07-15</v>
          </cell>
          <cell r="CA17" t="str">
            <v>0052A000009L8OwQAK</v>
          </cell>
          <cell r="CB17" t="str">
            <v>Vesuvius USA</v>
          </cell>
          <cell r="CC17" t="str">
            <v>Matt Naglich</v>
          </cell>
          <cell r="CD17" t="str">
            <v>Power Supply Industries</v>
          </cell>
          <cell r="CE17" t="str">
            <v>true</v>
          </cell>
          <cell r="CF17" t="str">
            <v>2019-11-18 00:00:00.0000000</v>
          </cell>
          <cell r="CG17" t="str">
            <v>1900950</v>
          </cell>
          <cell r="CH17" t="str">
            <v>DS4</v>
          </cell>
          <cell r="CI17" t="str">
            <v/>
          </cell>
          <cell r="CJ17" t="str">
            <v>0031Y00005kYA8JQAW</v>
          </cell>
          <cell r="CK17" t="str">
            <v>Jacob Hanner</v>
          </cell>
          <cell r="CL17" t="str">
            <v>955 N 5th St</v>
          </cell>
          <cell r="CM17" t="str">
            <v>Charleston</v>
          </cell>
          <cell r="CN17" t="str">
            <v/>
          </cell>
          <cell r="CO17" t="str">
            <v>false</v>
          </cell>
          <cell r="CP17" t="str">
            <v>false</v>
          </cell>
          <cell r="CQ17" t="str">
            <v>AMIL</v>
          </cell>
          <cell r="CR17">
            <v>0</v>
          </cell>
          <cell r="CS17">
            <v>0</v>
          </cell>
          <cell r="CT17">
            <v>10121</v>
          </cell>
          <cell r="CU17" t="str">
            <v>Process Improvement</v>
          </cell>
          <cell r="CV17" t="str">
            <v>Owner</v>
          </cell>
        </row>
        <row r="18">
          <cell r="A18">
            <v>1901013</v>
          </cell>
          <cell r="B18">
            <v>2019</v>
          </cell>
          <cell r="C18" t="str">
            <v>Retro-Commissioning</v>
          </cell>
          <cell r="D18" t="str">
            <v>CARx - Compressed Air Retro Commissioning</v>
          </cell>
          <cell r="E18" t="str">
            <v>a0M1Y00000NU4MIUA1</v>
          </cell>
          <cell r="F18" t="str">
            <v>Yes</v>
          </cell>
          <cell r="G18">
            <v>2</v>
          </cell>
          <cell r="H18" t="str">
            <v>Completed</v>
          </cell>
          <cell r="I18" t="str">
            <v>Sent to Check Processor</v>
          </cell>
          <cell r="J18">
            <v>12136.48</v>
          </cell>
          <cell r="K18">
            <v>406824</v>
          </cell>
          <cell r="L18">
            <v>46.44</v>
          </cell>
          <cell r="M18">
            <v>0</v>
          </cell>
          <cell r="N18">
            <v>343969.69199999998</v>
          </cell>
          <cell r="O18">
            <v>0</v>
          </cell>
          <cell r="P18" t="str">
            <v>Pinnacle Foods Inc dba Pinnacle Foods Group LLC</v>
          </cell>
          <cell r="Q18" t="str">
            <v>Jeremy Koch</v>
          </cell>
          <cell r="R18" t="str">
            <v>jeremy.koch@pinnaclefoods.com</v>
          </cell>
          <cell r="S18">
            <v>6185334808</v>
          </cell>
          <cell r="T18">
            <v>3838</v>
          </cell>
          <cell r="U18" t="str">
            <v>100 W CALUMET ST</v>
          </cell>
          <cell r="V18" t="str">
            <v>CENTRALIA</v>
          </cell>
          <cell r="W18" t="str">
            <v>IL</v>
          </cell>
          <cell r="X18" t="str">
            <v>62801</v>
          </cell>
          <cell r="Y18" t="str">
            <v>Private sector</v>
          </cell>
          <cell r="Z18" t="str">
            <v>Commercial</v>
          </cell>
          <cell r="AA18" t="str">
            <v>Manufacturing/Industrial</v>
          </cell>
          <cell r="AB18">
            <v>342000</v>
          </cell>
          <cell r="AC18" t="str">
            <v>John Henry Foster</v>
          </cell>
          <cell r="AD18">
            <v>2177201516</v>
          </cell>
          <cell r="AE18">
            <v>12136.48</v>
          </cell>
          <cell r="AF18">
            <v>0</v>
          </cell>
          <cell r="AG18">
            <v>0</v>
          </cell>
          <cell r="AH18">
            <v>0</v>
          </cell>
          <cell r="AI18" t="str">
            <v>121 Woodcrest Rd</v>
          </cell>
          <cell r="AJ18" t="str">
            <v>Cherry Hill</v>
          </cell>
          <cell r="AK18" t="str">
            <v>NJ</v>
          </cell>
          <cell r="AL18" t="str">
            <v>08003</v>
          </cell>
          <cell r="AM18" t="str">
            <v>100 W Calumet St</v>
          </cell>
          <cell r="AN18" t="str">
            <v>Centralia</v>
          </cell>
          <cell r="AO18" t="str">
            <v>IL</v>
          </cell>
          <cell r="AP18" t="str">
            <v>62801</v>
          </cell>
          <cell r="AQ18" t="str">
            <v>003F0000016ZNMeIAO</v>
          </cell>
          <cell r="AR18" t="str">
            <v/>
          </cell>
          <cell r="AS18" t="str">
            <v/>
          </cell>
          <cell r="AT18" t="str">
            <v/>
          </cell>
          <cell r="AU18" t="str">
            <v>001F0000018g9vUIAQ</v>
          </cell>
          <cell r="AV18" t="str">
            <v>003F000001jNm2cIAC</v>
          </cell>
          <cell r="AW18">
            <v>12136.48</v>
          </cell>
          <cell r="AX18">
            <v>12136.48</v>
          </cell>
          <cell r="AY18">
            <v>4000</v>
          </cell>
          <cell r="AZ18">
            <v>0</v>
          </cell>
          <cell r="BA18" t="str">
            <v/>
          </cell>
          <cell r="BB18" t="str">
            <v/>
          </cell>
          <cell r="BC18" t="str">
            <v/>
          </cell>
          <cell r="BD18" t="str">
            <v/>
          </cell>
          <cell r="BE18" t="str">
            <v/>
          </cell>
          <cell r="BF18">
            <v>0.03</v>
          </cell>
          <cell r="BG18">
            <v>0</v>
          </cell>
          <cell r="BH18" t="str">
            <v>CARx1262383</v>
          </cell>
          <cell r="BI18" t="str">
            <v>2019-05-14</v>
          </cell>
          <cell r="BJ18">
            <v>-4636.4799999999996</v>
          </cell>
          <cell r="BK18" t="str">
            <v>None</v>
          </cell>
          <cell r="BL18" t="str">
            <v>No</v>
          </cell>
          <cell r="BM18" t="str">
            <v>2019-09-30</v>
          </cell>
          <cell r="BN18">
            <v>46.44</v>
          </cell>
          <cell r="BO18">
            <v>406824</v>
          </cell>
          <cell r="BP18" t="str">
            <v>003F000001UrrEEIAZ</v>
          </cell>
          <cell r="BQ18" t="str">
            <v>Survey</v>
          </cell>
          <cell r="BR18" t="str">
            <v>Manufacturing/Industrial</v>
          </cell>
          <cell r="BS18" t="str">
            <v>0012A00001vXZhTQAW</v>
          </cell>
          <cell r="BT18" t="str">
            <v>Natural Gas</v>
          </cell>
          <cell r="BU18">
            <v>8760.2099999999991</v>
          </cell>
          <cell r="BV18" t="str">
            <v>false</v>
          </cell>
          <cell r="BW18" t="str">
            <v>AM_CARx_19_1901013</v>
          </cell>
          <cell r="BX18">
            <v>1</v>
          </cell>
          <cell r="BY18">
            <v>0</v>
          </cell>
          <cell r="BZ18" t="str">
            <v>2019-09-15</v>
          </cell>
          <cell r="CA18" t="str">
            <v>0052A000008Oyy9QAC</v>
          </cell>
          <cell r="CB18" t="str">
            <v>Pinnacle Foods LLC</v>
          </cell>
          <cell r="CC18" t="str">
            <v>Jeremy Koch</v>
          </cell>
          <cell r="CD18" t="str">
            <v>Pinnacle Foods</v>
          </cell>
          <cell r="CE18" t="str">
            <v>true</v>
          </cell>
          <cell r="CF18" t="str">
            <v>2019-10-21 00:00:00.0000000</v>
          </cell>
          <cell r="CG18" t="str">
            <v>1901013</v>
          </cell>
          <cell r="CH18" t="str">
            <v>DS4</v>
          </cell>
          <cell r="CI18" t="str">
            <v>GS3</v>
          </cell>
          <cell r="CJ18" t="str">
            <v>0032A00002tg9GJQAY</v>
          </cell>
          <cell r="CK18" t="str">
            <v>Jason Beck</v>
          </cell>
          <cell r="CL18" t="str">
            <v>100 W Calumet St</v>
          </cell>
          <cell r="CM18" t="str">
            <v>Centralia</v>
          </cell>
          <cell r="CN18" t="str">
            <v/>
          </cell>
          <cell r="CO18" t="str">
            <v>true</v>
          </cell>
          <cell r="CP18" t="str">
            <v>true</v>
          </cell>
          <cell r="CQ18" t="str">
            <v>AMIL</v>
          </cell>
          <cell r="CR18">
            <v>0</v>
          </cell>
          <cell r="CS18">
            <v>0</v>
          </cell>
          <cell r="CT18">
            <v>7500</v>
          </cell>
          <cell r="CU18" t="str">
            <v>Process Improvement</v>
          </cell>
          <cell r="CV18" t="str">
            <v>Owner</v>
          </cell>
        </row>
        <row r="19">
          <cell r="A19">
            <v>1901092</v>
          </cell>
          <cell r="B19">
            <v>2019</v>
          </cell>
          <cell r="C19" t="str">
            <v>Retro-Commissioning</v>
          </cell>
          <cell r="D19" t="str">
            <v>CARx - Compressed Air Retro Commissioning</v>
          </cell>
          <cell r="E19" t="str">
            <v>a0M1Y00000NU8KhUAL</v>
          </cell>
          <cell r="F19" t="str">
            <v>No</v>
          </cell>
          <cell r="G19">
            <v>2</v>
          </cell>
          <cell r="H19" t="str">
            <v>Completed</v>
          </cell>
          <cell r="I19" t="str">
            <v>Check Sent</v>
          </cell>
          <cell r="J19">
            <v>13152.06</v>
          </cell>
          <cell r="K19">
            <v>259478</v>
          </cell>
          <cell r="L19">
            <v>41.42</v>
          </cell>
          <cell r="M19">
            <v>0</v>
          </cell>
          <cell r="N19">
            <v>219388.649</v>
          </cell>
          <cell r="O19">
            <v>0</v>
          </cell>
          <cell r="P19" t="str">
            <v>GILSTER-MARY LEE CORP</v>
          </cell>
          <cell r="Q19" t="str">
            <v>Jack Hutchinson</v>
          </cell>
          <cell r="R19" t="str">
            <v>jhutchinson@gilstermarylee.com</v>
          </cell>
          <cell r="S19">
            <v>6188262361</v>
          </cell>
          <cell r="T19"/>
          <cell r="U19" t="str">
            <v>705 N SPARTA ST</v>
          </cell>
          <cell r="V19" t="str">
            <v>STEELEVILLE</v>
          </cell>
          <cell r="W19" t="str">
            <v>IL</v>
          </cell>
          <cell r="X19" t="str">
            <v>62288</v>
          </cell>
          <cell r="Y19" t="str">
            <v>Private sector</v>
          </cell>
          <cell r="Z19" t="str">
            <v>Commercial</v>
          </cell>
          <cell r="AA19" t="str">
            <v>Manufacturing/Industrial</v>
          </cell>
          <cell r="AB19">
            <v>300000</v>
          </cell>
          <cell r="AC19" t="str">
            <v>John Henry Foster</v>
          </cell>
          <cell r="AD19">
            <v>2177201516</v>
          </cell>
          <cell r="AE19">
            <v>13152.06</v>
          </cell>
          <cell r="AF19">
            <v>0</v>
          </cell>
          <cell r="AG19">
            <v>626.29</v>
          </cell>
          <cell r="AH19">
            <v>0</v>
          </cell>
          <cell r="AI19" t="str">
            <v/>
          </cell>
          <cell r="AJ19" t="str">
            <v>CHESTER</v>
          </cell>
          <cell r="AK19" t="str">
            <v>IL</v>
          </cell>
          <cell r="AL19" t="str">
            <v>62233</v>
          </cell>
          <cell r="AM19" t="str">
            <v>PO Box 227</v>
          </cell>
          <cell r="AN19" t="str">
            <v>Chester</v>
          </cell>
          <cell r="AO19" t="str">
            <v>IL</v>
          </cell>
          <cell r="AP19" t="str">
            <v>62233</v>
          </cell>
          <cell r="AQ19" t="str">
            <v>003F0000016ZNMeIAO</v>
          </cell>
          <cell r="AR19" t="str">
            <v/>
          </cell>
          <cell r="AS19" t="str">
            <v/>
          </cell>
          <cell r="AT19" t="str">
            <v/>
          </cell>
          <cell r="AU19" t="str">
            <v>001F000000rAyGcIAK</v>
          </cell>
          <cell r="AV19" t="str">
            <v>003F0000019zW8IIAU</v>
          </cell>
          <cell r="AW19">
            <v>13152.06</v>
          </cell>
          <cell r="AX19">
            <v>13152.06</v>
          </cell>
          <cell r="AY19">
            <v>7440</v>
          </cell>
          <cell r="AZ19">
            <v>0</v>
          </cell>
          <cell r="BA19" t="str">
            <v>Chelsea Nichols</v>
          </cell>
          <cell r="BB19" t="str">
            <v/>
          </cell>
          <cell r="BC19" t="str">
            <v/>
          </cell>
          <cell r="BD19" t="str">
            <v/>
          </cell>
          <cell r="BE19" t="str">
            <v/>
          </cell>
          <cell r="BF19">
            <v>0.05</v>
          </cell>
          <cell r="BG19">
            <v>0</v>
          </cell>
          <cell r="BH19" t="str">
            <v>CARx1263671</v>
          </cell>
          <cell r="BI19" t="str">
            <v>2019-05-24</v>
          </cell>
          <cell r="BJ19">
            <v>-1852.06</v>
          </cell>
          <cell r="BK19" t="str">
            <v>Early Completion Bonus</v>
          </cell>
          <cell r="BL19" t="str">
            <v>No</v>
          </cell>
          <cell r="BM19" t="str">
            <v>2019-09-15</v>
          </cell>
          <cell r="BN19">
            <v>41.42</v>
          </cell>
          <cell r="BO19">
            <v>259478</v>
          </cell>
          <cell r="BP19" t="str">
            <v>003F000001UrrEEIAZ</v>
          </cell>
          <cell r="BQ19" t="str">
            <v>Survey</v>
          </cell>
          <cell r="BR19" t="str">
            <v>Manufacturing/Industrial</v>
          </cell>
          <cell r="BS19" t="str">
            <v/>
          </cell>
          <cell r="BT19" t="str">
            <v>Natural Gas</v>
          </cell>
          <cell r="BU19">
            <v>6264.56</v>
          </cell>
          <cell r="BV19" t="str">
            <v>false</v>
          </cell>
          <cell r="BW19" t="str">
            <v>AM_CARx_19_1901092</v>
          </cell>
          <cell r="BX19">
            <v>1</v>
          </cell>
          <cell r="BY19">
            <v>0</v>
          </cell>
          <cell r="BZ19" t="str">
            <v>2019-09-15</v>
          </cell>
          <cell r="CA19" t="str">
            <v>0052A000008Oyy9QAC</v>
          </cell>
          <cell r="CB19" t="str">
            <v>Gilster Mary Lee Corp - Sparta St</v>
          </cell>
          <cell r="CC19" t="str">
            <v>Jack Hutchinson</v>
          </cell>
          <cell r="CD19" t="str">
            <v>Gilster Mary Lee Corp</v>
          </cell>
          <cell r="CE19" t="str">
            <v>true</v>
          </cell>
          <cell r="CF19" t="str">
            <v>2019-08-30 00:00:00.0000000</v>
          </cell>
          <cell r="CG19" t="str">
            <v>1901092</v>
          </cell>
          <cell r="CH19" t="str">
            <v>DS4</v>
          </cell>
          <cell r="CI19" t="str">
            <v/>
          </cell>
          <cell r="CJ19" t="str">
            <v>0031Y00005kav9HQAQ</v>
          </cell>
          <cell r="CK19" t="str">
            <v>Allan Crowder</v>
          </cell>
          <cell r="CL19" t="str">
            <v>705 N Sparta St</v>
          </cell>
          <cell r="CM19" t="str">
            <v>Steeleville</v>
          </cell>
          <cell r="CN19" t="str">
            <v/>
          </cell>
          <cell r="CO19" t="str">
            <v>true</v>
          </cell>
          <cell r="CP19" t="str">
            <v>true</v>
          </cell>
          <cell r="CQ19" t="str">
            <v>AMIL</v>
          </cell>
          <cell r="CR19">
            <v>0</v>
          </cell>
          <cell r="CS19">
            <v>0</v>
          </cell>
          <cell r="CT19">
            <v>11300</v>
          </cell>
          <cell r="CU19" t="str">
            <v>Process Improvement</v>
          </cell>
          <cell r="CV19" t="str">
            <v>Owner</v>
          </cell>
        </row>
        <row r="20">
          <cell r="A20">
            <v>1901093</v>
          </cell>
          <cell r="B20">
            <v>2019</v>
          </cell>
          <cell r="C20" t="str">
            <v>Retro-Commissioning</v>
          </cell>
          <cell r="D20" t="str">
            <v>CARx - Compressed Air Retro Commissioning</v>
          </cell>
          <cell r="E20" t="str">
            <v>a0M1Y00000NU8L1UAL</v>
          </cell>
          <cell r="F20" t="str">
            <v>No</v>
          </cell>
          <cell r="G20">
            <v>2</v>
          </cell>
          <cell r="H20" t="str">
            <v>Completed</v>
          </cell>
          <cell r="I20" t="str">
            <v>Check Sent</v>
          </cell>
          <cell r="J20">
            <v>18729.29</v>
          </cell>
          <cell r="K20">
            <v>599871</v>
          </cell>
          <cell r="L20">
            <v>68.48</v>
          </cell>
          <cell r="M20">
            <v>0</v>
          </cell>
          <cell r="N20">
            <v>507190.93050000002</v>
          </cell>
          <cell r="O20">
            <v>0</v>
          </cell>
          <cell r="P20" t="str">
            <v>GILSTER-MARY LEE CORP</v>
          </cell>
          <cell r="Q20" t="str">
            <v>Jack Hutchinson</v>
          </cell>
          <cell r="R20" t="str">
            <v>jhutchinson@gilstermarylee.com</v>
          </cell>
          <cell r="S20">
            <v>6188262361</v>
          </cell>
          <cell r="T20"/>
          <cell r="U20" t="str">
            <v>10 INDUSTRIAL PARK</v>
          </cell>
          <cell r="V20" t="str">
            <v>STEELEVILLE</v>
          </cell>
          <cell r="W20" t="str">
            <v>IL</v>
          </cell>
          <cell r="X20" t="str">
            <v>62288</v>
          </cell>
          <cell r="Y20" t="str">
            <v>Private sector</v>
          </cell>
          <cell r="Z20" t="str">
            <v>Commercial</v>
          </cell>
          <cell r="AA20" t="str">
            <v>Manufacturing/Industrial</v>
          </cell>
          <cell r="AB20">
            <v>450000</v>
          </cell>
          <cell r="AC20" t="str">
            <v>John Henry Foster</v>
          </cell>
          <cell r="AD20">
            <v>2177201516</v>
          </cell>
          <cell r="AE20">
            <v>18729.29</v>
          </cell>
          <cell r="AF20">
            <v>0</v>
          </cell>
          <cell r="AG20">
            <v>891.87</v>
          </cell>
          <cell r="AH20">
            <v>0</v>
          </cell>
          <cell r="AI20" t="str">
            <v/>
          </cell>
          <cell r="AJ20" t="str">
            <v>CHESTER</v>
          </cell>
          <cell r="AK20" t="str">
            <v>IL</v>
          </cell>
          <cell r="AL20" t="str">
            <v>62233</v>
          </cell>
          <cell r="AM20" t="str">
            <v>PO Box 227</v>
          </cell>
          <cell r="AN20" t="str">
            <v>Chester</v>
          </cell>
          <cell r="AO20" t="str">
            <v>IL</v>
          </cell>
          <cell r="AP20" t="str">
            <v>62233</v>
          </cell>
          <cell r="AQ20" t="str">
            <v>003F0000016ZNMeIAO</v>
          </cell>
          <cell r="AR20" t="str">
            <v/>
          </cell>
          <cell r="AS20" t="str">
            <v/>
          </cell>
          <cell r="AT20" t="str">
            <v/>
          </cell>
          <cell r="AU20" t="str">
            <v>0012A00001vLtY6QAK</v>
          </cell>
          <cell r="AV20" t="str">
            <v>003F0000019zW8IIAU</v>
          </cell>
          <cell r="AW20">
            <v>18729.29</v>
          </cell>
          <cell r="AX20">
            <v>18729.29</v>
          </cell>
          <cell r="AY20">
            <v>5840</v>
          </cell>
          <cell r="AZ20">
            <v>0</v>
          </cell>
          <cell r="BA20" t="str">
            <v>Chelsea Nichols</v>
          </cell>
          <cell r="BB20" t="str">
            <v/>
          </cell>
          <cell r="BC20" t="str">
            <v/>
          </cell>
          <cell r="BD20" t="str">
            <v/>
          </cell>
          <cell r="BE20" t="str">
            <v/>
          </cell>
          <cell r="BF20">
            <v>0.03</v>
          </cell>
          <cell r="BG20">
            <v>0</v>
          </cell>
          <cell r="BH20" t="str">
            <v>CARx1263674</v>
          </cell>
          <cell r="BI20" t="str">
            <v>2019-05-24</v>
          </cell>
          <cell r="BJ20">
            <v>-9929.2900000000009</v>
          </cell>
          <cell r="BK20" t="str">
            <v>Early Completion Bonus</v>
          </cell>
          <cell r="BL20" t="str">
            <v>No</v>
          </cell>
          <cell r="BM20" t="str">
            <v>2019-09-15</v>
          </cell>
          <cell r="BN20">
            <v>68.48</v>
          </cell>
          <cell r="BO20">
            <v>599871</v>
          </cell>
          <cell r="BP20" t="str">
            <v>003F000001UrrEEIAZ</v>
          </cell>
          <cell r="BQ20" t="str">
            <v>Survey</v>
          </cell>
          <cell r="BR20" t="str">
            <v>Manufacturing/Industrial</v>
          </cell>
          <cell r="BS20" t="str">
            <v/>
          </cell>
          <cell r="BT20" t="str">
            <v>Natural Gas</v>
          </cell>
          <cell r="BU20">
            <v>8759.7999999999993</v>
          </cell>
          <cell r="BV20" t="str">
            <v>false</v>
          </cell>
          <cell r="BW20" t="str">
            <v>AM_CARx_19_1901093</v>
          </cell>
          <cell r="BX20">
            <v>1</v>
          </cell>
          <cell r="BY20">
            <v>0</v>
          </cell>
          <cell r="BZ20" t="str">
            <v>2019-09-15</v>
          </cell>
          <cell r="CA20" t="str">
            <v>0052A000008Oyy9QAC</v>
          </cell>
          <cell r="CB20" t="str">
            <v>Gilster Mary Lee Corp - Industrial Park</v>
          </cell>
          <cell r="CC20" t="str">
            <v>Jack Hutchinson</v>
          </cell>
          <cell r="CD20" t="str">
            <v>Gilster Mary Lee Corp</v>
          </cell>
          <cell r="CE20" t="str">
            <v>true</v>
          </cell>
          <cell r="CF20" t="str">
            <v>2019-08-30 00:00:00.0000000</v>
          </cell>
          <cell r="CG20" t="str">
            <v>1901093</v>
          </cell>
          <cell r="CH20" t="str">
            <v>DS4</v>
          </cell>
          <cell r="CI20" t="str">
            <v/>
          </cell>
          <cell r="CJ20" t="str">
            <v>0031Y00005kav9HQAQ</v>
          </cell>
          <cell r="CK20" t="str">
            <v>Allan Crowder</v>
          </cell>
          <cell r="CL20" t="str">
            <v>10 Industrial Park</v>
          </cell>
          <cell r="CM20" t="str">
            <v>Steeleville</v>
          </cell>
          <cell r="CN20" t="str">
            <v/>
          </cell>
          <cell r="CO20" t="str">
            <v>true</v>
          </cell>
          <cell r="CP20" t="str">
            <v>true</v>
          </cell>
          <cell r="CQ20" t="str">
            <v>AMIL</v>
          </cell>
          <cell r="CR20">
            <v>0</v>
          </cell>
          <cell r="CS20">
            <v>0</v>
          </cell>
          <cell r="CT20">
            <v>8800</v>
          </cell>
          <cell r="CU20" t="str">
            <v>Process Improvement</v>
          </cell>
          <cell r="CV20" t="str">
            <v>Owner</v>
          </cell>
        </row>
        <row r="21">
          <cell r="A21">
            <v>1901122</v>
          </cell>
          <cell r="B21">
            <v>2019</v>
          </cell>
          <cell r="C21" t="str">
            <v>Retro-Commissioning</v>
          </cell>
          <cell r="D21" t="str">
            <v>RCx - Lite Retrocommissioning</v>
          </cell>
          <cell r="E21" t="str">
            <v>a0M1Y00000NU9JZUA1</v>
          </cell>
          <cell r="F21" t="str">
            <v>Yes</v>
          </cell>
          <cell r="G21" t="str">
            <v>Census - Onsite</v>
          </cell>
          <cell r="H21" t="str">
            <v>Completed</v>
          </cell>
          <cell r="I21" t="str">
            <v>Check Sent</v>
          </cell>
          <cell r="J21">
            <v>20304.400000000001</v>
          </cell>
          <cell r="K21">
            <v>108206</v>
          </cell>
          <cell r="L21">
            <v>29.31</v>
          </cell>
          <cell r="M21">
            <v>15578</v>
          </cell>
          <cell r="N21">
            <v>91488.172999999995</v>
          </cell>
          <cell r="O21">
            <v>13587.131600000001</v>
          </cell>
          <cell r="P21" t="str">
            <v>City of Carbondale</v>
          </cell>
          <cell r="Q21" t="str">
            <v>Mark Bollmann</v>
          </cell>
          <cell r="R21" t="str">
            <v>mbollmann@explorecarbondale.com</v>
          </cell>
          <cell r="S21">
            <v>6184573296</v>
          </cell>
          <cell r="T21"/>
          <cell r="U21" t="str">
            <v>200 S ILLINOIS AVE</v>
          </cell>
          <cell r="V21" t="str">
            <v>CARBONDALE</v>
          </cell>
          <cell r="W21" t="str">
            <v>IL</v>
          </cell>
          <cell r="X21" t="str">
            <v>62901</v>
          </cell>
          <cell r="Y21" t="str">
            <v>Public sector</v>
          </cell>
          <cell r="Z21" t="str">
            <v>Local Government</v>
          </cell>
          <cell r="AA21" t="str">
            <v>Municipality</v>
          </cell>
          <cell r="AB21">
            <v>49130</v>
          </cell>
          <cell r="AC21" t="str">
            <v>Smart Energy Design Assistance Center (SEDAC)</v>
          </cell>
          <cell r="AD21">
            <v>2173001771</v>
          </cell>
          <cell r="AE21">
            <v>4818.3599999999997</v>
          </cell>
          <cell r="AF21">
            <v>15486.04</v>
          </cell>
          <cell r="AG21">
            <v>229.45</v>
          </cell>
          <cell r="AH21">
            <v>737.43</v>
          </cell>
          <cell r="AI21" t="str">
            <v>200 S Illinois Ave</v>
          </cell>
          <cell r="AJ21" t="str">
            <v>Carbondale</v>
          </cell>
          <cell r="AK21" t="str">
            <v>IL</v>
          </cell>
          <cell r="AL21" t="str">
            <v>62902</v>
          </cell>
          <cell r="AM21" t="str">
            <v>200 S Illinois Ave</v>
          </cell>
          <cell r="AN21" t="str">
            <v>Carbondale</v>
          </cell>
          <cell r="AO21" t="str">
            <v>IL</v>
          </cell>
          <cell r="AP21" t="str">
            <v>62902</v>
          </cell>
          <cell r="AQ21" t="str">
            <v>0031Y00005kbJ2FQAU</v>
          </cell>
          <cell r="AR21" t="str">
            <v>1 St. Mary's Road</v>
          </cell>
          <cell r="AS21" t="str">
            <v>Champaign</v>
          </cell>
          <cell r="AT21" t="str">
            <v>61820</v>
          </cell>
          <cell r="AU21" t="str">
            <v>0012A00001vM5NQQA0</v>
          </cell>
          <cell r="AV21" t="str">
            <v>0032A00002XMVVrQAP</v>
          </cell>
          <cell r="AW21">
            <v>20304.400000000001</v>
          </cell>
          <cell r="AX21">
            <v>20304.400000000001</v>
          </cell>
          <cell r="AY21">
            <v>7500</v>
          </cell>
          <cell r="AZ21">
            <v>7500</v>
          </cell>
          <cell r="BA21" t="str">
            <v/>
          </cell>
          <cell r="BB21" t="str">
            <v/>
          </cell>
          <cell r="BC21" t="str">
            <v/>
          </cell>
          <cell r="BD21" t="str">
            <v/>
          </cell>
          <cell r="BE21" t="str">
            <v/>
          </cell>
          <cell r="BF21">
            <v>0.04</v>
          </cell>
          <cell r="BG21">
            <v>0.99</v>
          </cell>
          <cell r="BH21" t="str">
            <v>RCx1264289</v>
          </cell>
          <cell r="BI21" t="str">
            <v>2019-05-31</v>
          </cell>
          <cell r="BJ21">
            <v>-1543.6</v>
          </cell>
          <cell r="BK21" t="str">
            <v>Early Completion Bonus</v>
          </cell>
          <cell r="BL21" t="str">
            <v>No</v>
          </cell>
          <cell r="BM21" t="str">
            <v>2019-09-30</v>
          </cell>
          <cell r="BN21">
            <v>29.31</v>
          </cell>
          <cell r="BO21">
            <v>108206</v>
          </cell>
          <cell r="BP21" t="str">
            <v>003F000001UrrEEIAZ</v>
          </cell>
          <cell r="BQ21" t="str">
            <v>Survey</v>
          </cell>
          <cell r="BR21" t="str">
            <v>Municipality</v>
          </cell>
          <cell r="BS21" t="str">
            <v>0012A00001vX3rJQAS</v>
          </cell>
          <cell r="BT21" t="str">
            <v/>
          </cell>
          <cell r="BU21">
            <v>3691.78</v>
          </cell>
          <cell r="BV21" t="str">
            <v>false</v>
          </cell>
          <cell r="BW21" t="str">
            <v>AM_RCx_19_1901122</v>
          </cell>
          <cell r="BX21">
            <v>1</v>
          </cell>
          <cell r="BY21">
            <v>1</v>
          </cell>
          <cell r="BZ21" t="str">
            <v>2019-07-31</v>
          </cell>
          <cell r="CA21" t="str">
            <v>0052A000008Oyy9QAC</v>
          </cell>
          <cell r="CB21" t="str">
            <v/>
          </cell>
          <cell r="CC21" t="str">
            <v>Mark Bollmann</v>
          </cell>
          <cell r="CD21" t="str">
            <v>City of Carbondale</v>
          </cell>
          <cell r="CE21" t="str">
            <v>true</v>
          </cell>
          <cell r="CF21" t="str">
            <v>2019-09-13 00:00:00.0000000</v>
          </cell>
          <cell r="CG21" t="str">
            <v>1901122</v>
          </cell>
          <cell r="CH21" t="str">
            <v>D3A</v>
          </cell>
          <cell r="CI21" t="str">
            <v>GS2</v>
          </cell>
          <cell r="CJ21" t="str">
            <v>0032A00002wSlPFQA0</v>
          </cell>
          <cell r="CK21" t="str">
            <v>Patrick Sullivan</v>
          </cell>
          <cell r="CL21" t="str">
            <v>200 S Illinois Ave</v>
          </cell>
          <cell r="CM21" t="str">
            <v>Carbondale</v>
          </cell>
          <cell r="CN21" t="str">
            <v>62902</v>
          </cell>
          <cell r="CO21" t="str">
            <v>true</v>
          </cell>
          <cell r="CP21" t="str">
            <v>true</v>
          </cell>
          <cell r="CQ21" t="str">
            <v>AMIL</v>
          </cell>
          <cell r="CR21">
            <v>15578</v>
          </cell>
          <cell r="CS21">
            <v>0</v>
          </cell>
          <cell r="CT21">
            <v>18760.8</v>
          </cell>
          <cell r="CU21" t="str">
            <v>Process Improvement</v>
          </cell>
          <cell r="CV21" t="str">
            <v>Owner</v>
          </cell>
        </row>
      </sheetData>
      <sheetData sheetId="3">
        <row r="2">
          <cell r="A2">
            <v>1900310</v>
          </cell>
          <cell r="B2" t="str">
            <v>CARx - Compressed Air Retro Commissioning</v>
          </cell>
          <cell r="C2">
            <v>5</v>
          </cell>
          <cell r="D2" t="str">
            <v>TRM V7 Recommended Life</v>
          </cell>
          <cell r="E2" t="str">
            <v>Attachment B -  Compressed Air Leak Repair</v>
          </cell>
        </row>
        <row r="3">
          <cell r="A3">
            <v>1900333</v>
          </cell>
          <cell r="B3" t="str">
            <v>LFRCx - Large Facility Retrocommissioning</v>
          </cell>
          <cell r="C3">
            <v>7.5</v>
          </cell>
          <cell r="D3" t="str">
            <v>TRM V7 Recommended Life</v>
          </cell>
          <cell r="E3" t="str">
            <v>Attachment A</v>
          </cell>
        </row>
        <row r="4">
          <cell r="A4">
            <v>1900562</v>
          </cell>
          <cell r="B4" t="str">
            <v>CARx - Compressed Air Retro Commissioning</v>
          </cell>
          <cell r="C4">
            <v>5</v>
          </cell>
          <cell r="D4" t="str">
            <v>TRM V7 Recommended Life</v>
          </cell>
          <cell r="E4" t="str">
            <v>Attachment B - Compressed Air Leak Repair</v>
          </cell>
        </row>
        <row r="5">
          <cell r="A5">
            <v>1900690</v>
          </cell>
          <cell r="B5" t="str">
            <v>CARx - Compressed Air Retro Commissioning</v>
          </cell>
          <cell r="C5">
            <v>5</v>
          </cell>
          <cell r="D5" t="str">
            <v>TRM V7 Recommended Life</v>
          </cell>
          <cell r="E5" t="str">
            <v>Attachment B -  Compressed Air Leak Repair</v>
          </cell>
        </row>
        <row r="6">
          <cell r="A6">
            <v>1900903</v>
          </cell>
          <cell r="B6" t="str">
            <v>CARx - Compressed Air Retro Commissioning</v>
          </cell>
          <cell r="C6">
            <v>5</v>
          </cell>
          <cell r="D6" t="str">
            <v>TRM V7 Recommended Life</v>
          </cell>
          <cell r="E6" t="str">
            <v>Attachment B - Compressed Air Leak Repair</v>
          </cell>
        </row>
        <row r="7">
          <cell r="A7">
            <v>1900904</v>
          </cell>
          <cell r="B7" t="str">
            <v>CARx - Compressed Air Retro Commissioning</v>
          </cell>
          <cell r="C7">
            <v>5</v>
          </cell>
          <cell r="D7" t="str">
            <v>TRM V7 Recommended Life</v>
          </cell>
          <cell r="E7" t="str">
            <v>Attachment B - Compressed Air Pressure Reduction</v>
          </cell>
        </row>
        <row r="8">
          <cell r="A8">
            <v>1900950</v>
          </cell>
          <cell r="B8" t="str">
            <v>CARx - Compressed Air Retro Commissioning</v>
          </cell>
          <cell r="C8">
            <v>5</v>
          </cell>
          <cell r="D8" t="str">
            <v>TRM V7 Recommended Life</v>
          </cell>
          <cell r="E8" t="str">
            <v>Attachment B -  Compressed Air Leak Repair</v>
          </cell>
        </row>
        <row r="9">
          <cell r="A9">
            <v>1901013</v>
          </cell>
          <cell r="B9" t="str">
            <v>CARx - Compressed Air Retro Commissioning</v>
          </cell>
          <cell r="C9">
            <v>5</v>
          </cell>
          <cell r="D9" t="str">
            <v>TRM V7 Recommended Life</v>
          </cell>
          <cell r="E9" t="str">
            <v>Attachment B -  Compressed Air Leak Repair</v>
          </cell>
        </row>
        <row r="10">
          <cell r="A10">
            <v>1901092</v>
          </cell>
          <cell r="B10" t="str">
            <v>CARx - Compressed Air Retro Commissioning</v>
          </cell>
          <cell r="C10">
            <v>5</v>
          </cell>
          <cell r="D10" t="str">
            <v>TRM V7 Recommended Life</v>
          </cell>
          <cell r="E10" t="str">
            <v>Attachment B -  Compressed Air Leak Repair</v>
          </cell>
        </row>
        <row r="11">
          <cell r="A11">
            <v>1901093</v>
          </cell>
          <cell r="B11" t="str">
            <v>CARx - Compressed Air Retro Commissioning</v>
          </cell>
          <cell r="C11">
            <v>5</v>
          </cell>
          <cell r="D11" t="str">
            <v>TRM V7 Recommended Life</v>
          </cell>
          <cell r="E11" t="str">
            <v>Attachment B -  Compressed Air Leak Repair</v>
          </cell>
        </row>
        <row r="12">
          <cell r="A12">
            <v>1901122</v>
          </cell>
          <cell r="B12" t="str">
            <v>RCx - Lite Retrocommissioning</v>
          </cell>
          <cell r="C12">
            <v>7.5</v>
          </cell>
          <cell r="D12" t="str">
            <v>TRM V7 Recommended Life</v>
          </cell>
          <cell r="E12" t="str">
            <v/>
          </cell>
        </row>
        <row r="13">
          <cell r="A13">
            <v>1800147</v>
          </cell>
          <cell r="B13" t="str">
            <v>CARx - Compressed Air Retro Commissioning</v>
          </cell>
          <cell r="C13">
            <v>5</v>
          </cell>
          <cell r="D13" t="str">
            <v>TRM V7 Recommended Life</v>
          </cell>
          <cell r="E13" t="str">
            <v>Attachment B - Compressed Air Leak Repair</v>
          </cell>
        </row>
        <row r="14">
          <cell r="A14">
            <v>1000346</v>
          </cell>
          <cell r="B14" t="str">
            <v>LFRCx - Large Facility Retrocommissioning</v>
          </cell>
          <cell r="C14">
            <v>7.5</v>
          </cell>
          <cell r="D14" t="str">
            <v>TRM V7 Recommended Life</v>
          </cell>
          <cell r="E14" t="str">
            <v>Attachment A</v>
          </cell>
        </row>
        <row r="15">
          <cell r="A15">
            <v>1900005</v>
          </cell>
          <cell r="B15" t="str">
            <v>LFRCx - Large Facility Retrocommissioning</v>
          </cell>
          <cell r="C15">
            <v>7.5</v>
          </cell>
          <cell r="D15" t="str">
            <v>TRM V7 Recommended Life</v>
          </cell>
          <cell r="E15" t="str">
            <v>Attachment A</v>
          </cell>
        </row>
        <row r="16">
          <cell r="A16">
            <v>1801273</v>
          </cell>
          <cell r="B16" t="str">
            <v>CARx - Compressed Air Retro Commissioning</v>
          </cell>
          <cell r="C16">
            <v>5</v>
          </cell>
          <cell r="D16" t="str">
            <v>TRM V7 Recommended Life</v>
          </cell>
          <cell r="E16" t="str">
            <v>Attachment B - Compressed Air Leak Repair</v>
          </cell>
        </row>
        <row r="17">
          <cell r="A17">
            <v>1801464</v>
          </cell>
          <cell r="B17" t="str">
            <v>CARx - Compressed Air Retro Commissioning</v>
          </cell>
          <cell r="C17">
            <v>5</v>
          </cell>
          <cell r="D17" t="str">
            <v>TRM V7 Recommended Life</v>
          </cell>
          <cell r="E17" t="str">
            <v>Attachment B -  Compressed Air Leak Repair</v>
          </cell>
        </row>
        <row r="18">
          <cell r="A18">
            <v>1801577</v>
          </cell>
          <cell r="B18" t="str">
            <v>CARx - Compressed Air Retro Commissioning</v>
          </cell>
          <cell r="C18">
            <v>5</v>
          </cell>
          <cell r="D18" t="str">
            <v>TRM V7 Recommended Life</v>
          </cell>
          <cell r="E18" t="str">
            <v>Attachment B - Compressed Air Leak Repair</v>
          </cell>
        </row>
        <row r="19">
          <cell r="A19">
            <v>1801926</v>
          </cell>
          <cell r="B19" t="str">
            <v>CARx - Compressed Air Retro Commissioning</v>
          </cell>
          <cell r="C19">
            <v>5</v>
          </cell>
          <cell r="D19" t="str">
            <v>TRM V7 Recommended Life</v>
          </cell>
          <cell r="E19" t="str">
            <v>Attachment B - Compressed Air Leak Repair</v>
          </cell>
        </row>
        <row r="20">
          <cell r="A20">
            <v>1801951</v>
          </cell>
          <cell r="B20" t="str">
            <v>CARx - Compressed Air Retro Commissioning</v>
          </cell>
          <cell r="C20">
            <v>1.97</v>
          </cell>
          <cell r="D20" t="str">
            <v>TRM V7 Recommended Life</v>
          </cell>
          <cell r="E20" t="str">
            <v>Attachment B -  Compressed Air Leak Repair</v>
          </cell>
        </row>
        <row r="21">
          <cell r="A21">
            <v>1802138</v>
          </cell>
          <cell r="B21" t="str">
            <v>CARx - Compressed Air Retro Commissioning</v>
          </cell>
          <cell r="C21">
            <v>3.77</v>
          </cell>
          <cell r="D21" t="str">
            <v>TRM V7 Recommended Life</v>
          </cell>
          <cell r="E21" t="str">
            <v>TRM Section should be: Attachment B - Compressed Air Leak Repair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
      <sheetName val="Original Data &gt;&gt;"/>
      <sheetName val="Population Data"/>
      <sheetName val="EUL Data"/>
      <sheetName val="Raw Results"/>
      <sheetName val="Results &gt;&gt;"/>
      <sheetName val="M&amp;V Results - Savings"/>
      <sheetName val="M&amp;V Results - EULs"/>
      <sheetName val="Final Net Impacts"/>
      <sheetName val="CPAS"/>
      <sheetName val="Analysis &gt;&gt;"/>
      <sheetName val="CA SV RRs"/>
      <sheetName val="Report Tables &gt;&gt;"/>
      <sheetName val="Participation Summary"/>
      <sheetName val="Annual Savings"/>
      <sheetName val="Savings Detail"/>
      <sheetName val="Sample Table"/>
      <sheetName val="CPAS - Report"/>
      <sheetName val="Lookups &amp; Reference &gt;&gt;"/>
      <sheetName val="NTGRs"/>
      <sheetName val="IL-TRM Attach. B EULs"/>
      <sheetName val="Project Detail &gt;&gt;"/>
      <sheetName val="1900005 St. An SITE"/>
      <sheetName val="1900333 LNCOMCOL SITE"/>
      <sheetName val="1000346 IL NATRES"/>
      <sheetName val="1901122 Carb SITE"/>
      <sheetName val="1900690 Hitachi SITE"/>
      <sheetName val="1901013 Pinnacle SITE"/>
      <sheetName val="1801951Nestle"/>
      <sheetName val="1800147 Ardagh"/>
      <sheetName val="1801577 Midwest SITE"/>
      <sheetName val="1801464Greenwood"/>
      <sheetName val="1900562 Caraustar"/>
      <sheetName val="1801926GreatDane"/>
      <sheetName val="1900310 Huber"/>
      <sheetName val="1900950 Vesuvius"/>
      <sheetName val="1801273Stellar"/>
      <sheetName val="1900903 Reynolds SITE"/>
      <sheetName val="1900904Reynolds"/>
      <sheetName val="1802138Toyota"/>
      <sheetName val="1901092 Gilster"/>
      <sheetName val="1901093 Gilster"/>
    </sheetNames>
    <sheetDataSet>
      <sheetData sheetId="0"/>
      <sheetData sheetId="1"/>
      <sheetData sheetId="2">
        <row r="2">
          <cell r="A2">
            <v>1000346</v>
          </cell>
          <cell r="B2">
            <v>2019</v>
          </cell>
          <cell r="C2" t="str">
            <v>Retro-Commissioning</v>
          </cell>
          <cell r="D2" t="str">
            <v>LFRCx - Large Facility Retrocommissioning</v>
          </cell>
          <cell r="E2" t="str">
            <v>a0M2A000011xAh4UAE</v>
          </cell>
          <cell r="F2" t="str">
            <v>No</v>
          </cell>
          <cell r="G2" t="str">
            <v>Census - Desk Review Only</v>
          </cell>
          <cell r="H2" t="str">
            <v>Completed</v>
          </cell>
          <cell r="I2" t="str">
            <v>Check Queued</v>
          </cell>
          <cell r="J2">
            <v>0</v>
          </cell>
          <cell r="K2">
            <v>23276</v>
          </cell>
          <cell r="L2">
            <v>0</v>
          </cell>
          <cell r="M2">
            <v>0</v>
          </cell>
          <cell r="N2">
            <v>19679.858</v>
          </cell>
          <cell r="O2">
            <v>0</v>
          </cell>
          <cell r="P2" t="str">
            <v>IL DEPT OF NATURAL RESOURCES</v>
          </cell>
          <cell r="Q2" t="str">
            <v>Dennis Leonard</v>
          </cell>
          <cell r="R2" t="str">
            <v>dennis.leonard@illinois.gov</v>
          </cell>
          <cell r="S2">
            <v>2177851173</v>
          </cell>
          <cell r="T2"/>
          <cell r="U2" t="str">
            <v>1 NATURAL-RESOURCES WAY</v>
          </cell>
          <cell r="V2" t="str">
            <v>SPRINGFIELD</v>
          </cell>
          <cell r="W2" t="str">
            <v>IL</v>
          </cell>
          <cell r="X2" t="str">
            <v>62702</v>
          </cell>
          <cell r="Y2" t="str">
            <v>Public sector</v>
          </cell>
          <cell r="Z2" t="str">
            <v>State</v>
          </cell>
          <cell r="AA2" t="str">
            <v>Office</v>
          </cell>
          <cell r="AB2">
            <v>183000</v>
          </cell>
          <cell r="AC2" t="str">
            <v>Farnsworth Group, Inc</v>
          </cell>
          <cell r="AD2">
            <v>3096638436</v>
          </cell>
          <cell r="AE2">
            <v>0</v>
          </cell>
          <cell r="AF2">
            <v>0</v>
          </cell>
          <cell r="AG2">
            <v>0</v>
          </cell>
          <cell r="AH2">
            <v>0</v>
          </cell>
          <cell r="AI2" t="str">
            <v>DEPT OF CENTRAL MANAGEMENT S-604 STRATTON BLDG</v>
          </cell>
          <cell r="AJ2" t="str">
            <v>SPRINGFIELD</v>
          </cell>
          <cell r="AK2" t="str">
            <v>IL</v>
          </cell>
          <cell r="AL2" t="str">
            <v>62706</v>
          </cell>
          <cell r="AM2" t="str">
            <v>401 South Spring St Suite 604</v>
          </cell>
          <cell r="AN2" t="str">
            <v>Springfield</v>
          </cell>
          <cell r="AO2" t="str">
            <v>IL</v>
          </cell>
          <cell r="AP2" t="str">
            <v>62704</v>
          </cell>
          <cell r="AQ2" t="str">
            <v>0032A00002bbP76QAE</v>
          </cell>
          <cell r="AR2" t="str">
            <v/>
          </cell>
          <cell r="AS2" t="str">
            <v/>
          </cell>
          <cell r="AT2" t="str">
            <v/>
          </cell>
          <cell r="AU2" t="str">
            <v>0012A00001vLo2aQAC</v>
          </cell>
          <cell r="AV2" t="str">
            <v>0032A00002zFwegQAC</v>
          </cell>
          <cell r="AW2">
            <v>0</v>
          </cell>
          <cell r="AX2">
            <v>0</v>
          </cell>
          <cell r="AY2">
            <v>1400</v>
          </cell>
          <cell r="AZ2">
            <v>240</v>
          </cell>
          <cell r="BA2" t="str">
            <v/>
          </cell>
          <cell r="BB2" t="str">
            <v/>
          </cell>
          <cell r="BC2" t="str">
            <v/>
          </cell>
          <cell r="BD2" t="str">
            <v/>
          </cell>
          <cell r="BE2" t="str">
            <v/>
          </cell>
          <cell r="BF2">
            <v>0</v>
          </cell>
          <cell r="BG2">
            <v>0</v>
          </cell>
          <cell r="BH2" t="str">
            <v>LFRCx936649</v>
          </cell>
          <cell r="BI2" t="str">
            <v>2017-08-11</v>
          </cell>
          <cell r="BJ2">
            <v>2251</v>
          </cell>
          <cell r="BK2" t="str">
            <v>None</v>
          </cell>
          <cell r="BL2" t="str">
            <v>No</v>
          </cell>
          <cell r="BM2" t="str">
            <v>2018-02-28</v>
          </cell>
          <cell r="BN2">
            <v>0</v>
          </cell>
          <cell r="BO2">
            <v>23276</v>
          </cell>
          <cell r="BP2" t="str">
            <v>0032A00002xjBg7QAE</v>
          </cell>
          <cell r="BQ2" t="str">
            <v>Survey</v>
          </cell>
          <cell r="BR2" t="str">
            <v>Office</v>
          </cell>
          <cell r="BS2" t="str">
            <v>0012A00001vX3kIQAS</v>
          </cell>
          <cell r="BT2" t="str">
            <v/>
          </cell>
          <cell r="BU2">
            <v>0</v>
          </cell>
          <cell r="BV2" t="str">
            <v>false</v>
          </cell>
          <cell r="BW2" t="str">
            <v>AM_LFRCx_19_1000346</v>
          </cell>
          <cell r="BX2">
            <v>1</v>
          </cell>
          <cell r="BY2">
            <v>0</v>
          </cell>
          <cell r="BZ2" t="str">
            <v>2017-12-31</v>
          </cell>
          <cell r="CA2" t="str">
            <v>005F0000002khnIIAQ</v>
          </cell>
          <cell r="CB2" t="str">
            <v>IL Dept Natural Resources - HQ Survey</v>
          </cell>
          <cell r="CC2" t="str">
            <v>Dept of Central Managemen</v>
          </cell>
          <cell r="CD2" t="str">
            <v>Dept of Central Management Services BoPM</v>
          </cell>
          <cell r="CE2" t="str">
            <v>true</v>
          </cell>
          <cell r="CF2" t="str">
            <v>2019-01-01 00:00:00.0000000</v>
          </cell>
          <cell r="CG2" t="str">
            <v>1000346</v>
          </cell>
          <cell r="CH2" t="str">
            <v>D3B</v>
          </cell>
          <cell r="CI2" t="str">
            <v>GS3</v>
          </cell>
          <cell r="CJ2" t="str">
            <v/>
          </cell>
          <cell r="CK2" t="str">
            <v/>
          </cell>
          <cell r="CL2" t="str">
            <v>1 Natural Resources Way</v>
          </cell>
          <cell r="CM2" t="str">
            <v>Springfield</v>
          </cell>
          <cell r="CN2" t="str">
            <v/>
          </cell>
          <cell r="CO2" t="str">
            <v>false</v>
          </cell>
          <cell r="CP2" t="str">
            <v>false</v>
          </cell>
          <cell r="CQ2" t="str">
            <v>AMIL</v>
          </cell>
          <cell r="CR2">
            <v>0</v>
          </cell>
          <cell r="CS2">
            <v>0</v>
          </cell>
          <cell r="CT2">
            <v>2251</v>
          </cell>
          <cell r="CU2" t="str">
            <v>Process Improvement</v>
          </cell>
          <cell r="CV2" t="str">
            <v>Owner</v>
          </cell>
        </row>
        <row r="3">
          <cell r="A3">
            <v>1800147</v>
          </cell>
          <cell r="B3">
            <v>2019</v>
          </cell>
          <cell r="C3" t="str">
            <v>Retro-Commissioning</v>
          </cell>
          <cell r="D3" t="str">
            <v>CARx - Compressed Air Retro Commissioning</v>
          </cell>
          <cell r="E3" t="str">
            <v>a0M2A00000sx3YnUAI</v>
          </cell>
          <cell r="F3" t="str">
            <v>No</v>
          </cell>
          <cell r="G3">
            <v>2</v>
          </cell>
          <cell r="H3" t="str">
            <v>Completed</v>
          </cell>
          <cell r="I3" t="str">
            <v>Check Sent</v>
          </cell>
          <cell r="J3">
            <v>16177</v>
          </cell>
          <cell r="K3">
            <v>291186</v>
          </cell>
          <cell r="L3">
            <v>34.26</v>
          </cell>
          <cell r="M3">
            <v>0</v>
          </cell>
          <cell r="N3">
            <v>246197.76300000001</v>
          </cell>
          <cell r="O3">
            <v>0</v>
          </cell>
          <cell r="P3" t="str">
            <v>Ardagh Glass Inc</v>
          </cell>
          <cell r="Q3" t="str">
            <v>Sonny Williams</v>
          </cell>
          <cell r="R3" t="str">
            <v>anthony.williams@ardaghgroup.com</v>
          </cell>
          <cell r="S3">
            <v>2177377243</v>
          </cell>
          <cell r="T3"/>
          <cell r="U3" t="str">
            <v>1200 N LOGAN ST</v>
          </cell>
          <cell r="V3" t="str">
            <v>LINCOLN</v>
          </cell>
          <cell r="W3" t="str">
            <v>IL</v>
          </cell>
          <cell r="X3" t="str">
            <v>62656</v>
          </cell>
          <cell r="Y3" t="str">
            <v>Private sector</v>
          </cell>
          <cell r="Z3" t="str">
            <v>Commercial</v>
          </cell>
          <cell r="AA3" t="str">
            <v>Manufacturing/Industrial</v>
          </cell>
          <cell r="AB3">
            <v>1000000</v>
          </cell>
          <cell r="AC3" t="str">
            <v>Air Power USA Inc</v>
          </cell>
          <cell r="AD3">
            <v>7408624112</v>
          </cell>
          <cell r="AE3">
            <v>16177</v>
          </cell>
          <cell r="AF3">
            <v>0</v>
          </cell>
          <cell r="AG3">
            <v>0</v>
          </cell>
          <cell r="AH3">
            <v>0</v>
          </cell>
          <cell r="AI3" t="str">
            <v>1509 S Macedonia Ave</v>
          </cell>
          <cell r="AJ3" t="str">
            <v>Muncie</v>
          </cell>
          <cell r="AK3" t="str">
            <v>IL</v>
          </cell>
          <cell r="AL3" t="str">
            <v>47302</v>
          </cell>
          <cell r="AM3" t="str">
            <v>64 Granville St Ste 202</v>
          </cell>
          <cell r="AN3" t="str">
            <v>Gahanna</v>
          </cell>
          <cell r="AO3" t="str">
            <v>OH</v>
          </cell>
          <cell r="AP3" t="str">
            <v>43230</v>
          </cell>
          <cell r="AQ3" t="str">
            <v>003F0000016ZNe9IAG</v>
          </cell>
          <cell r="AR3" t="str">
            <v/>
          </cell>
          <cell r="AS3" t="str">
            <v/>
          </cell>
          <cell r="AT3" t="str">
            <v/>
          </cell>
          <cell r="AU3" t="str">
            <v>001F000000rAxeTIAS</v>
          </cell>
          <cell r="AV3" t="str">
            <v>0032A00002Qu2QFQAZ</v>
          </cell>
          <cell r="AW3">
            <v>16177</v>
          </cell>
          <cell r="AX3">
            <v>16177</v>
          </cell>
          <cell r="AY3">
            <v>16000</v>
          </cell>
          <cell r="AZ3">
            <v>0</v>
          </cell>
          <cell r="BA3" t="str">
            <v>Darcy Conner</v>
          </cell>
          <cell r="BB3" t="str">
            <v/>
          </cell>
          <cell r="BC3" t="str">
            <v/>
          </cell>
          <cell r="BD3" t="str">
            <v/>
          </cell>
          <cell r="BE3" t="str">
            <v/>
          </cell>
          <cell r="BF3">
            <v>0.06</v>
          </cell>
          <cell r="BG3">
            <v>0</v>
          </cell>
          <cell r="BH3" t="str">
            <v>CARx943316</v>
          </cell>
          <cell r="BI3" t="str">
            <v>2017-12-12</v>
          </cell>
          <cell r="BJ3">
            <v>9323</v>
          </cell>
          <cell r="BK3" t="str">
            <v>None</v>
          </cell>
          <cell r="BL3" t="str">
            <v>No</v>
          </cell>
          <cell r="BM3" t="str">
            <v>2018-10-31</v>
          </cell>
          <cell r="BN3">
            <v>34.26</v>
          </cell>
          <cell r="BO3">
            <v>291186</v>
          </cell>
          <cell r="BP3" t="str">
            <v>003F0000016dxnwIAA</v>
          </cell>
          <cell r="BQ3" t="str">
            <v>Survey</v>
          </cell>
          <cell r="BR3" t="str">
            <v>Manufacturing/Industrial</v>
          </cell>
          <cell r="BS3" t="str">
            <v/>
          </cell>
          <cell r="BT3" t="str">
            <v/>
          </cell>
          <cell r="BU3">
            <v>8499.2999999999993</v>
          </cell>
          <cell r="BV3" t="str">
            <v>false</v>
          </cell>
          <cell r="BW3" t="str">
            <v>AM_CARx_19_1800147</v>
          </cell>
          <cell r="BX3">
            <v>1</v>
          </cell>
          <cell r="BY3">
            <v>0</v>
          </cell>
          <cell r="BZ3" t="str">
            <v>2018-10-31</v>
          </cell>
          <cell r="CA3" t="str">
            <v>005F0000002khnIIAQ</v>
          </cell>
          <cell r="CB3" t="str">
            <v/>
          </cell>
          <cell r="CC3" t="str">
            <v>Mami Pease</v>
          </cell>
          <cell r="CD3" t="str">
            <v>Air Power USA</v>
          </cell>
          <cell r="CE3" t="str">
            <v>true</v>
          </cell>
          <cell r="CF3" t="str">
            <v>2018-11-30 00:00:00.0000000</v>
          </cell>
          <cell r="CG3" t="str">
            <v>1800147</v>
          </cell>
          <cell r="CH3" t="str">
            <v>DS4</v>
          </cell>
          <cell r="CI3" t="str">
            <v/>
          </cell>
          <cell r="CJ3" t="str">
            <v>0032A00002a011mQAA</v>
          </cell>
          <cell r="CK3" t="str">
            <v>Ted Moser</v>
          </cell>
          <cell r="CL3" t="str">
            <v>1200 N Logan St</v>
          </cell>
          <cell r="CM3" t="str">
            <v>Lincoln</v>
          </cell>
          <cell r="CN3" t="str">
            <v/>
          </cell>
          <cell r="CO3" t="str">
            <v>false</v>
          </cell>
          <cell r="CP3" t="str">
            <v>false</v>
          </cell>
          <cell r="CQ3" t="str">
            <v>AMIL</v>
          </cell>
          <cell r="CR3">
            <v>0</v>
          </cell>
          <cell r="CS3">
            <v>0</v>
          </cell>
          <cell r="CT3">
            <v>25500</v>
          </cell>
          <cell r="CU3" t="str">
            <v>Process Improvement</v>
          </cell>
          <cell r="CV3" t="str">
            <v>Owner</v>
          </cell>
        </row>
        <row r="4">
          <cell r="A4">
            <v>1801273</v>
          </cell>
          <cell r="B4">
            <v>2019</v>
          </cell>
          <cell r="C4" t="str">
            <v>Retro-Commissioning</v>
          </cell>
          <cell r="D4" t="str">
            <v>CARx - Compressed Air Retro Commissioning</v>
          </cell>
          <cell r="E4" t="str">
            <v>a0M2A00001FXmeNUAT</v>
          </cell>
          <cell r="F4" t="str">
            <v>No</v>
          </cell>
          <cell r="G4">
            <v>1</v>
          </cell>
          <cell r="H4" t="str">
            <v>Completed</v>
          </cell>
          <cell r="I4" t="str">
            <v>Check Sent</v>
          </cell>
          <cell r="J4">
            <v>9152.31</v>
          </cell>
          <cell r="K4">
            <v>157615.4</v>
          </cell>
          <cell r="L4">
            <v>18.34</v>
          </cell>
          <cell r="M4">
            <v>0</v>
          </cell>
          <cell r="N4">
            <v>133263.82070000001</v>
          </cell>
          <cell r="O4">
            <v>0</v>
          </cell>
          <cell r="P4" t="str">
            <v>Stellar Manufacturing Company</v>
          </cell>
          <cell r="Q4" t="str">
            <v>Matt Grant</v>
          </cell>
          <cell r="R4" t="str">
            <v>mattg@stellarmfg.com</v>
          </cell>
          <cell r="S4">
            <v>6183371700</v>
          </cell>
          <cell r="T4"/>
          <cell r="U4" t="str">
            <v>1647 SAUGET-BUSINESS BLVD</v>
          </cell>
          <cell r="V4" t="str">
            <v>EAST SAINT LOUIS</v>
          </cell>
          <cell r="W4" t="str">
            <v>IL</v>
          </cell>
          <cell r="X4" t="str">
            <v>62206</v>
          </cell>
          <cell r="Y4" t="str">
            <v>Private sector</v>
          </cell>
          <cell r="Z4" t="str">
            <v>Commercial</v>
          </cell>
          <cell r="AA4" t="str">
            <v>Manufacturing/Industrial</v>
          </cell>
          <cell r="AB4">
            <v>200000</v>
          </cell>
          <cell r="AC4" t="str">
            <v>Power Supply of Illinois</v>
          </cell>
          <cell r="AD4">
            <v>6363435252</v>
          </cell>
          <cell r="AE4">
            <v>9152.31</v>
          </cell>
          <cell r="AF4">
            <v>0</v>
          </cell>
          <cell r="AG4">
            <v>0</v>
          </cell>
          <cell r="AH4">
            <v>0</v>
          </cell>
          <cell r="AI4" t="str">
            <v>1647 Sauget Business Blvd</v>
          </cell>
          <cell r="AJ4" t="str">
            <v>Sauget</v>
          </cell>
          <cell r="AK4" t="str">
            <v>IL</v>
          </cell>
          <cell r="AL4" t="str">
            <v>62206</v>
          </cell>
          <cell r="AM4" t="str">
            <v>201 Sun Valley Circle</v>
          </cell>
          <cell r="AN4" t="str">
            <v>Fenton</v>
          </cell>
          <cell r="AO4" t="str">
            <v>MO</v>
          </cell>
          <cell r="AP4" t="str">
            <v>63026</v>
          </cell>
          <cell r="AQ4" t="str">
            <v>0032A00002oUISNQA4</v>
          </cell>
          <cell r="AR4" t="str">
            <v>201 Sun Valley Circle</v>
          </cell>
          <cell r="AS4" t="str">
            <v>Fenton</v>
          </cell>
          <cell r="AT4" t="str">
            <v>63026</v>
          </cell>
          <cell r="AU4" t="str">
            <v>001F000000rAydfIAC</v>
          </cell>
          <cell r="AV4" t="str">
            <v>0032A00002rvWLOQA2</v>
          </cell>
          <cell r="AW4">
            <v>9152.31</v>
          </cell>
          <cell r="AX4">
            <v>9152.31</v>
          </cell>
          <cell r="AY4">
            <v>6000</v>
          </cell>
          <cell r="AZ4">
            <v>0</v>
          </cell>
          <cell r="BA4" t="str">
            <v/>
          </cell>
          <cell r="BB4" t="str">
            <v/>
          </cell>
          <cell r="BC4" t="str">
            <v/>
          </cell>
          <cell r="BD4" t="str">
            <v/>
          </cell>
          <cell r="BE4" t="str">
            <v/>
          </cell>
          <cell r="BF4">
            <v>0.06</v>
          </cell>
          <cell r="BG4">
            <v>0</v>
          </cell>
          <cell r="BH4" t="str">
            <v>CARx959229</v>
          </cell>
          <cell r="BI4" t="str">
            <v>2018-07-16</v>
          </cell>
          <cell r="BJ4">
            <v>2722.69</v>
          </cell>
          <cell r="BK4" t="str">
            <v>None</v>
          </cell>
          <cell r="BL4" t="str">
            <v>No</v>
          </cell>
          <cell r="BM4" t="str">
            <v>2018-12-31</v>
          </cell>
          <cell r="BN4">
            <v>18.34</v>
          </cell>
          <cell r="BO4">
            <v>157615.4</v>
          </cell>
          <cell r="BP4" t="str">
            <v>003F000001V3uzvIAB</v>
          </cell>
          <cell r="BQ4" t="str">
            <v>Survey</v>
          </cell>
          <cell r="BR4" t="str">
            <v>Manufacturing/Industrial</v>
          </cell>
          <cell r="BS4" t="str">
            <v>0012A00001vK9JlQAK</v>
          </cell>
          <cell r="BT4" t="str">
            <v/>
          </cell>
          <cell r="BU4">
            <v>8594.08</v>
          </cell>
          <cell r="BV4" t="str">
            <v>false</v>
          </cell>
          <cell r="BW4" t="str">
            <v>AM_CARx_19_1801273</v>
          </cell>
          <cell r="BX4">
            <v>1</v>
          </cell>
          <cell r="BY4">
            <v>0</v>
          </cell>
          <cell r="BZ4" t="str">
            <v>2018-11-30</v>
          </cell>
          <cell r="CA4" t="str">
            <v>0052A000008Oyy9QAC</v>
          </cell>
          <cell r="CB4" t="str">
            <v>Stellar Manufacturing</v>
          </cell>
          <cell r="CC4" t="str">
            <v>Matt Naglich</v>
          </cell>
          <cell r="CD4" t="str">
            <v>Power Supply Industries, Inc</v>
          </cell>
          <cell r="CE4" t="str">
            <v>true</v>
          </cell>
          <cell r="CF4" t="str">
            <v>2018-12-28 00:00:00.0000000</v>
          </cell>
          <cell r="CG4" t="str">
            <v>1801273</v>
          </cell>
          <cell r="CH4" t="str">
            <v>D3B</v>
          </cell>
          <cell r="CI4" t="str">
            <v>GS4</v>
          </cell>
          <cell r="CJ4" t="str">
            <v/>
          </cell>
          <cell r="CK4" t="str">
            <v/>
          </cell>
          <cell r="CL4" t="str">
            <v>1647 Sauget Business Blvd</v>
          </cell>
          <cell r="CM4" t="str">
            <v>Sauget</v>
          </cell>
          <cell r="CN4" t="str">
            <v/>
          </cell>
          <cell r="CO4" t="str">
            <v>false</v>
          </cell>
          <cell r="CP4" t="str">
            <v>false</v>
          </cell>
          <cell r="CQ4" t="str">
            <v>AMIL</v>
          </cell>
          <cell r="CR4">
            <v>0</v>
          </cell>
          <cell r="CS4">
            <v>0</v>
          </cell>
          <cell r="CT4">
            <v>11875</v>
          </cell>
          <cell r="CU4" t="str">
            <v>Process Improvement</v>
          </cell>
          <cell r="CV4" t="str">
            <v>Owner</v>
          </cell>
        </row>
        <row r="5">
          <cell r="A5">
            <v>1801464</v>
          </cell>
          <cell r="B5">
            <v>2019</v>
          </cell>
          <cell r="C5" t="str">
            <v>Retro-Commissioning</v>
          </cell>
          <cell r="D5" t="str">
            <v>CARx - Compressed Air Retro Commissioning</v>
          </cell>
          <cell r="E5" t="str">
            <v>a0M2A00001H0PmcUAF</v>
          </cell>
          <cell r="F5" t="str">
            <v>No</v>
          </cell>
          <cell r="G5">
            <v>1</v>
          </cell>
          <cell r="H5" t="str">
            <v>Completed</v>
          </cell>
          <cell r="I5" t="str">
            <v>Check Sent</v>
          </cell>
          <cell r="J5">
            <v>3042.08</v>
          </cell>
          <cell r="K5">
            <v>27104</v>
          </cell>
          <cell r="L5">
            <v>12.14</v>
          </cell>
          <cell r="M5">
            <v>0</v>
          </cell>
          <cell r="N5">
            <v>22916.432000000001</v>
          </cell>
          <cell r="O5">
            <v>0</v>
          </cell>
          <cell r="P5" t="str">
            <v>Greenwood Inc dba Greenwood Plastics</v>
          </cell>
          <cell r="Q5" t="str">
            <v>Scott Schendel</v>
          </cell>
          <cell r="R5" t="str">
            <v>scotts@trigard.com</v>
          </cell>
          <cell r="S5">
            <v>2174316034</v>
          </cell>
          <cell r="T5"/>
          <cell r="U5" t="str">
            <v>1126 N KIMBALL ST</v>
          </cell>
          <cell r="V5" t="str">
            <v>DANVILLE</v>
          </cell>
          <cell r="W5" t="str">
            <v>IL</v>
          </cell>
          <cell r="X5" t="str">
            <v>61832</v>
          </cell>
          <cell r="Y5" t="str">
            <v>Private sector</v>
          </cell>
          <cell r="Z5" t="str">
            <v>Commercial</v>
          </cell>
          <cell r="AA5" t="str">
            <v>Manufacturing/Industrial</v>
          </cell>
          <cell r="AB5">
            <v>60000</v>
          </cell>
          <cell r="AC5" t="str">
            <v>Power Supply of Illinois</v>
          </cell>
          <cell r="AD5">
            <v>6363435252</v>
          </cell>
          <cell r="AE5">
            <v>3042.08</v>
          </cell>
          <cell r="AF5">
            <v>0</v>
          </cell>
          <cell r="AG5">
            <v>0</v>
          </cell>
          <cell r="AH5">
            <v>0</v>
          </cell>
          <cell r="AI5" t="str">
            <v>1126 N Kimball St</v>
          </cell>
          <cell r="AJ5" t="str">
            <v>Danville</v>
          </cell>
          <cell r="AK5" t="str">
            <v>IL</v>
          </cell>
          <cell r="AL5" t="str">
            <v>61832</v>
          </cell>
          <cell r="AM5" t="str">
            <v>201 Sun Valley Circle</v>
          </cell>
          <cell r="AN5" t="str">
            <v>Fenton</v>
          </cell>
          <cell r="AO5" t="str">
            <v>MO</v>
          </cell>
          <cell r="AP5" t="str">
            <v>63026</v>
          </cell>
          <cell r="AQ5" t="str">
            <v>0032A00002oUISNQA4</v>
          </cell>
          <cell r="AR5" t="str">
            <v>201 Sun Valley Circle</v>
          </cell>
          <cell r="AS5" t="str">
            <v>Fenton</v>
          </cell>
          <cell r="AT5" t="str">
            <v>63026</v>
          </cell>
          <cell r="AU5" t="str">
            <v>001F000000rAyHuIAK</v>
          </cell>
          <cell r="AV5" t="str">
            <v>0032A000030GLcCQAW</v>
          </cell>
          <cell r="AW5">
            <v>3042.08</v>
          </cell>
          <cell r="AX5">
            <v>3042.08</v>
          </cell>
          <cell r="AY5">
            <v>4000</v>
          </cell>
          <cell r="AZ5">
            <v>0</v>
          </cell>
          <cell r="BA5" t="str">
            <v/>
          </cell>
          <cell r="BB5" t="str">
            <v/>
          </cell>
          <cell r="BC5" t="str">
            <v/>
          </cell>
          <cell r="BD5" t="str">
            <v/>
          </cell>
          <cell r="BE5" t="str">
            <v/>
          </cell>
          <cell r="BF5">
            <v>0.11</v>
          </cell>
          <cell r="BG5">
            <v>0</v>
          </cell>
          <cell r="BH5" t="str">
            <v>CARx963339</v>
          </cell>
          <cell r="BI5" t="str">
            <v>2018-08-24</v>
          </cell>
          <cell r="BJ5">
            <v>1832.92</v>
          </cell>
          <cell r="BK5" t="str">
            <v>None</v>
          </cell>
          <cell r="BL5" t="str">
            <v>No</v>
          </cell>
          <cell r="BM5" t="str">
            <v>2019-03-01</v>
          </cell>
          <cell r="BN5">
            <v>12.14</v>
          </cell>
          <cell r="BO5">
            <v>27104</v>
          </cell>
          <cell r="BP5" t="str">
            <v>003F0000016dxnqIAA</v>
          </cell>
          <cell r="BQ5" t="str">
            <v>Survey</v>
          </cell>
          <cell r="BR5" t="str">
            <v>Manufacturing/Industrial</v>
          </cell>
          <cell r="BS5" t="str">
            <v>0012A00001tPVKCQA4</v>
          </cell>
          <cell r="BT5" t="str">
            <v/>
          </cell>
          <cell r="BU5">
            <v>2232.62</v>
          </cell>
          <cell r="BV5" t="str">
            <v>false</v>
          </cell>
          <cell r="BW5" t="str">
            <v>AM_CARx_19_1801464</v>
          </cell>
          <cell r="BX5">
            <v>1</v>
          </cell>
          <cell r="BY5">
            <v>0</v>
          </cell>
          <cell r="BZ5" t="str">
            <v>2018-10-31</v>
          </cell>
          <cell r="CA5" t="str">
            <v>0052A000008Oyy9QAC</v>
          </cell>
          <cell r="CB5" t="str">
            <v>Greenwood Plastics Inc</v>
          </cell>
          <cell r="CC5" t="str">
            <v>Matt Naglich</v>
          </cell>
          <cell r="CD5" t="str">
            <v>Power Supply INdustries</v>
          </cell>
          <cell r="CE5" t="str">
            <v>true</v>
          </cell>
          <cell r="CF5" t="str">
            <v>2019-08-20 00:00:00.0000000</v>
          </cell>
          <cell r="CG5" t="str">
            <v>1801464</v>
          </cell>
          <cell r="CH5" t="str">
            <v>D3B</v>
          </cell>
          <cell r="CI5" t="str">
            <v>GS2</v>
          </cell>
          <cell r="CJ5" t="str">
            <v/>
          </cell>
          <cell r="CK5" t="str">
            <v/>
          </cell>
          <cell r="CL5" t="str">
            <v>1126 N Kimball St</v>
          </cell>
          <cell r="CM5" t="str">
            <v>Danville</v>
          </cell>
          <cell r="CN5" t="str">
            <v/>
          </cell>
          <cell r="CO5" t="str">
            <v>false</v>
          </cell>
          <cell r="CP5" t="str">
            <v>false</v>
          </cell>
          <cell r="CQ5" t="str">
            <v>AMIL</v>
          </cell>
          <cell r="CR5">
            <v>0</v>
          </cell>
          <cell r="CS5">
            <v>0</v>
          </cell>
          <cell r="CT5">
            <v>4875</v>
          </cell>
          <cell r="CU5" t="str">
            <v>Process Improvement</v>
          </cell>
          <cell r="CV5" t="str">
            <v>Owner</v>
          </cell>
        </row>
        <row r="6">
          <cell r="A6">
            <v>1801577</v>
          </cell>
          <cell r="B6">
            <v>2019</v>
          </cell>
          <cell r="C6" t="str">
            <v>Retro-Commissioning</v>
          </cell>
          <cell r="D6" t="str">
            <v>CARx - Compressed Air Retro Commissioning</v>
          </cell>
          <cell r="E6" t="str">
            <v>a0M2A00001Hs8baUAB</v>
          </cell>
          <cell r="F6" t="str">
            <v>Yes</v>
          </cell>
          <cell r="G6">
            <v>1</v>
          </cell>
          <cell r="H6" t="str">
            <v>Completed</v>
          </cell>
          <cell r="I6" t="str">
            <v>Check Sent</v>
          </cell>
          <cell r="J6">
            <v>5757.25</v>
          </cell>
          <cell r="K6">
            <v>62862.34</v>
          </cell>
          <cell r="L6">
            <v>7.32</v>
          </cell>
          <cell r="M6">
            <v>0</v>
          </cell>
          <cell r="N6">
            <v>53150.108469999999</v>
          </cell>
          <cell r="O6">
            <v>0</v>
          </cell>
          <cell r="P6" t="str">
            <v>Midwest Pattern Inc</v>
          </cell>
          <cell r="Q6" t="str">
            <v>Kenny Ludwig</v>
          </cell>
          <cell r="R6" t="str">
            <v>kludwig@midwestpatterns.com</v>
          </cell>
          <cell r="S6">
            <v>2172286900</v>
          </cell>
          <cell r="T6"/>
          <cell r="U6" t="str">
            <v>4901 N 12TH ST</v>
          </cell>
          <cell r="V6" t="str">
            <v>QUINCY</v>
          </cell>
          <cell r="W6" t="str">
            <v>IL</v>
          </cell>
          <cell r="X6" t="str">
            <v>62305</v>
          </cell>
          <cell r="Y6" t="str">
            <v>Private sector</v>
          </cell>
          <cell r="Z6" t="str">
            <v>Commercial</v>
          </cell>
          <cell r="AA6" t="str">
            <v>Manufacturing/Industrial</v>
          </cell>
          <cell r="AB6">
            <v>60000</v>
          </cell>
          <cell r="AC6" t="str">
            <v>Power Supply of Illinois</v>
          </cell>
          <cell r="AD6">
            <v>6363435252</v>
          </cell>
          <cell r="AE6">
            <v>5757.25</v>
          </cell>
          <cell r="AF6">
            <v>0</v>
          </cell>
          <cell r="AG6">
            <v>0</v>
          </cell>
          <cell r="AH6">
            <v>0</v>
          </cell>
          <cell r="AI6" t="str">
            <v>4901 N 12th Street</v>
          </cell>
          <cell r="AJ6" t="str">
            <v>Quincy</v>
          </cell>
          <cell r="AK6" t="str">
            <v>IL</v>
          </cell>
          <cell r="AL6" t="str">
            <v>62305</v>
          </cell>
          <cell r="AM6" t="str">
            <v>201 Sun Valley Circle</v>
          </cell>
          <cell r="AN6" t="str">
            <v>Fenton</v>
          </cell>
          <cell r="AO6" t="str">
            <v>MO</v>
          </cell>
          <cell r="AP6" t="str">
            <v>63026</v>
          </cell>
          <cell r="AQ6" t="str">
            <v>0032A00002oUISNQA4</v>
          </cell>
          <cell r="AR6" t="str">
            <v>201 Sun Valley Circle</v>
          </cell>
          <cell r="AS6" t="str">
            <v>Fenton</v>
          </cell>
          <cell r="AT6" t="str">
            <v>63026</v>
          </cell>
          <cell r="AU6" t="str">
            <v>001F000000rAxdLIAS</v>
          </cell>
          <cell r="AV6" t="str">
            <v>0032A00002upXBbQAM</v>
          </cell>
          <cell r="AW6">
            <v>5757.25</v>
          </cell>
          <cell r="AX6">
            <v>5757.25</v>
          </cell>
          <cell r="AY6">
            <v>3600</v>
          </cell>
          <cell r="AZ6">
            <v>0</v>
          </cell>
          <cell r="BA6" t="str">
            <v/>
          </cell>
          <cell r="BB6" t="str">
            <v/>
          </cell>
          <cell r="BC6" t="str">
            <v/>
          </cell>
          <cell r="BD6" t="str">
            <v/>
          </cell>
          <cell r="BE6" t="str">
            <v/>
          </cell>
          <cell r="BF6">
            <v>0.09</v>
          </cell>
          <cell r="BG6">
            <v>0</v>
          </cell>
          <cell r="BH6" t="str">
            <v>CARx965339</v>
          </cell>
          <cell r="BI6" t="str">
            <v>2018-09-13</v>
          </cell>
          <cell r="BJ6">
            <v>-1257.25</v>
          </cell>
          <cell r="BK6" t="str">
            <v>None</v>
          </cell>
          <cell r="BL6" t="str">
            <v>No</v>
          </cell>
          <cell r="BM6" t="str">
            <v>2018-12-31</v>
          </cell>
          <cell r="BN6">
            <v>7.32</v>
          </cell>
          <cell r="BO6">
            <v>62862.34</v>
          </cell>
          <cell r="BP6" t="str">
            <v>003F0000016dxnjIAA</v>
          </cell>
          <cell r="BQ6" t="str">
            <v>Survey</v>
          </cell>
          <cell r="BR6" t="str">
            <v>Manufacturing/Industrial</v>
          </cell>
          <cell r="BS6" t="str">
            <v/>
          </cell>
          <cell r="BT6" t="str">
            <v/>
          </cell>
          <cell r="BU6">
            <v>8587.75</v>
          </cell>
          <cell r="BV6" t="str">
            <v>false</v>
          </cell>
          <cell r="BW6" t="str">
            <v>AM_CARx_19_1801577</v>
          </cell>
          <cell r="BX6">
            <v>1</v>
          </cell>
          <cell r="BY6">
            <v>0</v>
          </cell>
          <cell r="BZ6" t="str">
            <v>2018-10-01</v>
          </cell>
          <cell r="CA6" t="str">
            <v>0052A000008Oyy9QAC</v>
          </cell>
          <cell r="CB6" t="str">
            <v>Midwest Patterns, Inc</v>
          </cell>
          <cell r="CC6" t="str">
            <v>Matt Naglish</v>
          </cell>
          <cell r="CD6" t="str">
            <v>Power Supply Industries</v>
          </cell>
          <cell r="CE6" t="str">
            <v>true</v>
          </cell>
          <cell r="CF6" t="str">
            <v>2018-12-21 00:00:00.0000000</v>
          </cell>
          <cell r="CG6" t="str">
            <v>1801577</v>
          </cell>
          <cell r="CH6" t="str">
            <v>D3A</v>
          </cell>
          <cell r="CI6" t="str">
            <v/>
          </cell>
          <cell r="CJ6" t="str">
            <v>0032A00002upXBqQAM</v>
          </cell>
          <cell r="CK6" t="str">
            <v>Jeffrey Tushaus</v>
          </cell>
          <cell r="CL6" t="str">
            <v>4901 N 12th St</v>
          </cell>
          <cell r="CM6" t="str">
            <v>Quincy</v>
          </cell>
          <cell r="CN6" t="str">
            <v>62301</v>
          </cell>
          <cell r="CO6" t="str">
            <v>false</v>
          </cell>
          <cell r="CP6" t="str">
            <v>false</v>
          </cell>
          <cell r="CQ6" t="str">
            <v>AMIL</v>
          </cell>
          <cell r="CR6">
            <v>0</v>
          </cell>
          <cell r="CS6">
            <v>0</v>
          </cell>
          <cell r="CT6">
            <v>4500</v>
          </cell>
          <cell r="CU6" t="str">
            <v>Process Improvement</v>
          </cell>
          <cell r="CV6" t="str">
            <v>Owner</v>
          </cell>
        </row>
        <row r="7">
          <cell r="A7">
            <v>1801926</v>
          </cell>
          <cell r="B7">
            <v>2019</v>
          </cell>
          <cell r="C7" t="str">
            <v>Retro-Commissioning</v>
          </cell>
          <cell r="D7" t="str">
            <v>CARx - Compressed Air Retro Commissioning</v>
          </cell>
          <cell r="E7" t="str">
            <v>a0M2A00001IiT07UAF</v>
          </cell>
          <cell r="F7" t="str">
            <v>No</v>
          </cell>
          <cell r="G7">
            <v>2</v>
          </cell>
          <cell r="H7" t="str">
            <v>Completed</v>
          </cell>
          <cell r="I7" t="str">
            <v>Check Sent</v>
          </cell>
          <cell r="J7">
            <v>16195.58</v>
          </cell>
          <cell r="K7">
            <v>309779</v>
          </cell>
          <cell r="L7">
            <v>36.1</v>
          </cell>
          <cell r="M7">
            <v>0</v>
          </cell>
          <cell r="N7">
            <v>261918.14449999999</v>
          </cell>
          <cell r="O7">
            <v>0</v>
          </cell>
          <cell r="P7" t="str">
            <v>Great Dane LLC</v>
          </cell>
          <cell r="Q7" t="str">
            <v>Jeff Buss</v>
          </cell>
          <cell r="R7" t="str">
            <v>jbuss@greatdanetrailers.com</v>
          </cell>
          <cell r="S7">
            <v>3098834417</v>
          </cell>
          <cell r="T7"/>
          <cell r="U7" t="str">
            <v>2006 KENTVILLE RD</v>
          </cell>
          <cell r="V7" t="str">
            <v>KEWANEE</v>
          </cell>
          <cell r="W7" t="str">
            <v>IL</v>
          </cell>
          <cell r="X7" t="str">
            <v>61443</v>
          </cell>
          <cell r="Y7" t="str">
            <v>Private sector</v>
          </cell>
          <cell r="Z7" t="str">
            <v>Commercial</v>
          </cell>
          <cell r="AA7" t="str">
            <v>Manufacturing/Industrial</v>
          </cell>
          <cell r="AB7"/>
          <cell r="AC7" t="str">
            <v>Power Supply of Illinois</v>
          </cell>
          <cell r="AD7">
            <v>6363435252</v>
          </cell>
          <cell r="AE7">
            <v>16195.58</v>
          </cell>
          <cell r="AF7">
            <v>0</v>
          </cell>
          <cell r="AG7">
            <v>0</v>
          </cell>
          <cell r="AH7">
            <v>0</v>
          </cell>
          <cell r="AI7" t="str">
            <v>222 N LaSalle St Ste 920</v>
          </cell>
          <cell r="AJ7" t="str">
            <v>Chicago</v>
          </cell>
          <cell r="AK7" t="str">
            <v>IL</v>
          </cell>
          <cell r="AL7" t="str">
            <v>60601</v>
          </cell>
          <cell r="AM7" t="str">
            <v>201 Sun Valley Circle</v>
          </cell>
          <cell r="AN7" t="str">
            <v>Fenton</v>
          </cell>
          <cell r="AO7" t="str">
            <v>MO</v>
          </cell>
          <cell r="AP7" t="str">
            <v>63026</v>
          </cell>
          <cell r="AQ7" t="str">
            <v>0032A00002oUISNQA4</v>
          </cell>
          <cell r="AR7" t="str">
            <v>201 Sun Valley Circle</v>
          </cell>
          <cell r="AS7" t="str">
            <v>Fenton</v>
          </cell>
          <cell r="AT7" t="str">
            <v>63026</v>
          </cell>
          <cell r="AU7" t="str">
            <v>001F000000rAxkiIAC</v>
          </cell>
          <cell r="AV7" t="str">
            <v>0032A00002wQkxlQAC</v>
          </cell>
          <cell r="AW7">
            <v>16195.58</v>
          </cell>
          <cell r="AX7">
            <v>16195.58</v>
          </cell>
          <cell r="AY7">
            <v>8000</v>
          </cell>
          <cell r="AZ7">
            <v>0</v>
          </cell>
          <cell r="BA7" t="str">
            <v>Debbie Pierce</v>
          </cell>
          <cell r="BB7" t="str">
            <v/>
          </cell>
          <cell r="BC7" t="str">
            <v/>
          </cell>
          <cell r="BD7" t="str">
            <v/>
          </cell>
          <cell r="BE7" t="str">
            <v/>
          </cell>
          <cell r="BF7">
            <v>0.05</v>
          </cell>
          <cell r="BG7">
            <v>0</v>
          </cell>
          <cell r="BH7" t="str">
            <v>CARx978209</v>
          </cell>
          <cell r="BI7" t="str">
            <v>2018-10-08</v>
          </cell>
          <cell r="BJ7">
            <v>4.42</v>
          </cell>
          <cell r="BK7" t="str">
            <v>None</v>
          </cell>
          <cell r="BL7" t="str">
            <v>No</v>
          </cell>
          <cell r="BM7" t="str">
            <v>2018-12-20</v>
          </cell>
          <cell r="BN7">
            <v>36.1</v>
          </cell>
          <cell r="BO7">
            <v>309779</v>
          </cell>
          <cell r="BP7" t="str">
            <v>003F0000016dxnNIAQ</v>
          </cell>
          <cell r="BQ7" t="str">
            <v>Survey</v>
          </cell>
          <cell r="BR7" t="str">
            <v>Manufacturing/Industrial</v>
          </cell>
          <cell r="BS7" t="str">
            <v>001F000000uEcMhIAK</v>
          </cell>
          <cell r="BT7" t="str">
            <v/>
          </cell>
          <cell r="BU7">
            <v>8581.14</v>
          </cell>
          <cell r="BV7" t="str">
            <v>false</v>
          </cell>
          <cell r="BW7" t="str">
            <v>AM_CARx_19_1801926</v>
          </cell>
          <cell r="BX7">
            <v>1</v>
          </cell>
          <cell r="BY7">
            <v>0</v>
          </cell>
          <cell r="BZ7" t="str">
            <v>2018-12-20</v>
          </cell>
          <cell r="CA7" t="str">
            <v>0052A000008Oyy9QAC</v>
          </cell>
          <cell r="CB7" t="str">
            <v>Great Dane LTD</v>
          </cell>
          <cell r="CC7" t="str">
            <v>Matt Naglish</v>
          </cell>
          <cell r="CD7" t="str">
            <v>Power Supply Industries</v>
          </cell>
          <cell r="CE7" t="str">
            <v>true</v>
          </cell>
          <cell r="CF7" t="str">
            <v>2018-12-28 00:00:00.0000000</v>
          </cell>
          <cell r="CG7" t="str">
            <v>1801926</v>
          </cell>
          <cell r="CH7" t="str">
            <v>DS4</v>
          </cell>
          <cell r="CI7" t="str">
            <v>GS4</v>
          </cell>
          <cell r="CJ7" t="str">
            <v/>
          </cell>
          <cell r="CK7" t="str">
            <v/>
          </cell>
          <cell r="CL7" t="str">
            <v>2006 Kentville Rd</v>
          </cell>
          <cell r="CM7" t="str">
            <v>Kewanee</v>
          </cell>
          <cell r="CN7" t="str">
            <v/>
          </cell>
          <cell r="CO7" t="str">
            <v>false</v>
          </cell>
          <cell r="CP7" t="str">
            <v>false</v>
          </cell>
          <cell r="CQ7" t="str">
            <v>AMIL</v>
          </cell>
          <cell r="CR7">
            <v>0</v>
          </cell>
          <cell r="CS7">
            <v>0</v>
          </cell>
          <cell r="CT7">
            <v>16200</v>
          </cell>
          <cell r="CU7" t="str">
            <v>Process Improvement</v>
          </cell>
          <cell r="CV7" t="str">
            <v>Owner</v>
          </cell>
        </row>
        <row r="8">
          <cell r="A8">
            <v>1801951</v>
          </cell>
          <cell r="B8">
            <v>2019</v>
          </cell>
          <cell r="C8" t="str">
            <v>Retro-Commissioning</v>
          </cell>
          <cell r="D8" t="str">
            <v>CARx - Compressed Air Retro Commissioning</v>
          </cell>
          <cell r="E8" t="str">
            <v>a0M2A00001IoldjUAB</v>
          </cell>
          <cell r="F8" t="str">
            <v>No</v>
          </cell>
          <cell r="G8">
            <v>2</v>
          </cell>
          <cell r="H8" t="str">
            <v>Completed</v>
          </cell>
          <cell r="I8" t="str">
            <v>Check Sent</v>
          </cell>
          <cell r="J8">
            <v>10990.78</v>
          </cell>
          <cell r="K8">
            <v>249539</v>
          </cell>
          <cell r="L8">
            <v>29.04</v>
          </cell>
          <cell r="M8">
            <v>0</v>
          </cell>
          <cell r="N8">
            <v>210985.22450000001</v>
          </cell>
          <cell r="O8">
            <v>0</v>
          </cell>
          <cell r="P8" t="str">
            <v>Nestle USA, Inc.</v>
          </cell>
          <cell r="Q8" t="str">
            <v>Jim Grimsley</v>
          </cell>
          <cell r="R8" t="str">
            <v>jim.grimsley@us.nestle.com</v>
          </cell>
          <cell r="S8">
            <v>3098239746</v>
          </cell>
          <cell r="T8"/>
          <cell r="U8" t="str">
            <v>2501 BEICH RD</v>
          </cell>
          <cell r="V8" t="str">
            <v>BLOOMINGTON</v>
          </cell>
          <cell r="W8" t="str">
            <v>IL</v>
          </cell>
          <cell r="X8" t="str">
            <v>61704</v>
          </cell>
          <cell r="Y8" t="str">
            <v>Private sector</v>
          </cell>
          <cell r="Z8" t="str">
            <v>Commercial</v>
          </cell>
          <cell r="AA8" t="str">
            <v>Manufacturing/Industrial</v>
          </cell>
          <cell r="AB8">
            <v>211274</v>
          </cell>
          <cell r="AC8" t="str">
            <v>Power Supply of Illinois</v>
          </cell>
          <cell r="AD8">
            <v>6363435252</v>
          </cell>
          <cell r="AE8">
            <v>10990.78</v>
          </cell>
          <cell r="AF8">
            <v>0</v>
          </cell>
          <cell r="AG8">
            <v>0</v>
          </cell>
          <cell r="AH8">
            <v>0</v>
          </cell>
          <cell r="AI8" t="str">
            <v>(HQ) 800 North Brand Blvd</v>
          </cell>
          <cell r="AJ8" t="str">
            <v>Glendale</v>
          </cell>
          <cell r="AK8" t="str">
            <v>CA</v>
          </cell>
          <cell r="AL8" t="str">
            <v>91203</v>
          </cell>
          <cell r="AM8" t="str">
            <v>201 Sun Valley Circle</v>
          </cell>
          <cell r="AN8" t="str">
            <v>Fention</v>
          </cell>
          <cell r="AO8" t="str">
            <v>MO</v>
          </cell>
          <cell r="AP8" t="str">
            <v>63026</v>
          </cell>
          <cell r="AQ8" t="str">
            <v>0032A00002oUISNQA4</v>
          </cell>
          <cell r="AR8" t="str">
            <v>201 Sun Valley Circle</v>
          </cell>
          <cell r="AS8" t="str">
            <v>Fenton</v>
          </cell>
          <cell r="AT8" t="str">
            <v>63026</v>
          </cell>
          <cell r="AU8" t="str">
            <v>001F000000rAy5nIAC</v>
          </cell>
          <cell r="AV8" t="str">
            <v>0032A00002wQtVNQA0</v>
          </cell>
          <cell r="AW8">
            <v>10990.78</v>
          </cell>
          <cell r="AX8">
            <v>10990.78</v>
          </cell>
          <cell r="AY8">
            <v>6000</v>
          </cell>
          <cell r="AZ8">
            <v>0</v>
          </cell>
          <cell r="BA8" t="str">
            <v>Darcy Conner</v>
          </cell>
          <cell r="BB8" t="str">
            <v/>
          </cell>
          <cell r="BC8" t="str">
            <v/>
          </cell>
          <cell r="BD8" t="str">
            <v/>
          </cell>
          <cell r="BE8" t="str">
            <v/>
          </cell>
          <cell r="BF8">
            <v>0.04</v>
          </cell>
          <cell r="BG8">
            <v>0</v>
          </cell>
          <cell r="BH8" t="str">
            <v>CARx980116</v>
          </cell>
          <cell r="BI8" t="str">
            <v>2018-10-09</v>
          </cell>
          <cell r="BJ8">
            <v>-3490.78</v>
          </cell>
          <cell r="BK8" t="str">
            <v>None</v>
          </cell>
          <cell r="BL8" t="str">
            <v>No</v>
          </cell>
          <cell r="BM8" t="str">
            <v>2019-05-31</v>
          </cell>
          <cell r="BN8">
            <v>29.04</v>
          </cell>
          <cell r="BO8">
            <v>249539</v>
          </cell>
          <cell r="BP8" t="str">
            <v>003F0000016dxnwIAA</v>
          </cell>
          <cell r="BQ8" t="str">
            <v>Survey</v>
          </cell>
          <cell r="BR8" t="str">
            <v>Manufacturing/Industrial</v>
          </cell>
          <cell r="BS8" t="str">
            <v/>
          </cell>
          <cell r="BT8" t="str">
            <v/>
          </cell>
          <cell r="BU8">
            <v>8592.94</v>
          </cell>
          <cell r="BV8" t="str">
            <v>false</v>
          </cell>
          <cell r="BW8" t="str">
            <v>AM_CARx_19_1801951</v>
          </cell>
          <cell r="BX8">
            <v>1</v>
          </cell>
          <cell r="BY8">
            <v>0</v>
          </cell>
          <cell r="BZ8" t="str">
            <v>2018-12-15</v>
          </cell>
          <cell r="CA8" t="str">
            <v>0052A000008Oyy9QAC</v>
          </cell>
          <cell r="CB8" t="str">
            <v>Nestle USA</v>
          </cell>
          <cell r="CC8" t="str">
            <v>Matt Naglich</v>
          </cell>
          <cell r="CD8" t="str">
            <v>Power Supply Industries</v>
          </cell>
          <cell r="CE8" t="str">
            <v>true</v>
          </cell>
          <cell r="CF8" t="str">
            <v>2019-05-24 00:00:00.0000000</v>
          </cell>
          <cell r="CG8" t="str">
            <v>1801951</v>
          </cell>
          <cell r="CH8" t="str">
            <v>DS4</v>
          </cell>
          <cell r="CI8" t="str">
            <v/>
          </cell>
          <cell r="CJ8" t="str">
            <v/>
          </cell>
          <cell r="CK8" t="str">
            <v/>
          </cell>
          <cell r="CL8" t="str">
            <v>2501 Beich Rd</v>
          </cell>
          <cell r="CM8" t="str">
            <v>Bloomington</v>
          </cell>
          <cell r="CN8" t="str">
            <v/>
          </cell>
          <cell r="CO8" t="str">
            <v>false</v>
          </cell>
          <cell r="CP8" t="str">
            <v>false</v>
          </cell>
          <cell r="CQ8" t="str">
            <v>AMIL</v>
          </cell>
          <cell r="CR8">
            <v>0</v>
          </cell>
          <cell r="CS8">
            <v>0</v>
          </cell>
          <cell r="CT8">
            <v>7500</v>
          </cell>
          <cell r="CU8" t="str">
            <v>Process Improvement</v>
          </cell>
          <cell r="CV8" t="str">
            <v>Owner</v>
          </cell>
        </row>
        <row r="9">
          <cell r="A9">
            <v>1802138</v>
          </cell>
          <cell r="B9">
            <v>2019</v>
          </cell>
          <cell r="C9" t="str">
            <v>Retro-Commissioning</v>
          </cell>
          <cell r="D9" t="str">
            <v>CARx - Compressed Air Retro Commissioning</v>
          </cell>
          <cell r="E9" t="str">
            <v>a0M2A00001LB5A2UAL</v>
          </cell>
          <cell r="F9" t="str">
            <v>No</v>
          </cell>
          <cell r="G9">
            <v>1</v>
          </cell>
          <cell r="H9" t="str">
            <v>Completed</v>
          </cell>
          <cell r="I9" t="str">
            <v>Check Sent</v>
          </cell>
          <cell r="J9">
            <v>12895.78</v>
          </cell>
          <cell r="K9">
            <v>186172</v>
          </cell>
          <cell r="L9">
            <v>21.25</v>
          </cell>
          <cell r="M9">
            <v>0</v>
          </cell>
          <cell r="N9">
            <v>157408.42600000001</v>
          </cell>
          <cell r="O9">
            <v>0</v>
          </cell>
          <cell r="P9" t="str">
            <v>Toyota Boshoku America, Inc dba Automotive Technology Systems LLC (disregarded SMLLC)</v>
          </cell>
          <cell r="Q9" t="str">
            <v>Chuck Foster</v>
          </cell>
          <cell r="R9" t="str">
            <v>charles.foster@toyota-boshoku.com</v>
          </cell>
          <cell r="S9">
            <v>8126320606</v>
          </cell>
          <cell r="T9"/>
          <cell r="U9" t="str">
            <v>100 TRIM-MASTER</v>
          </cell>
          <cell r="V9" t="str">
            <v>LAWRENCEVILLE</v>
          </cell>
          <cell r="W9" t="str">
            <v>IL</v>
          </cell>
          <cell r="X9" t="str">
            <v>62439</v>
          </cell>
          <cell r="Y9" t="str">
            <v>Private sector</v>
          </cell>
          <cell r="Z9" t="str">
            <v>Commercial</v>
          </cell>
          <cell r="AA9" t="str">
            <v>Manufacturing/Industrial</v>
          </cell>
          <cell r="AB9">
            <v>215278</v>
          </cell>
          <cell r="AC9" t="str">
            <v>Power Supply of Illinois</v>
          </cell>
          <cell r="AD9">
            <v>6363435252</v>
          </cell>
          <cell r="AE9">
            <v>12895.78</v>
          </cell>
          <cell r="AF9">
            <v>0</v>
          </cell>
          <cell r="AG9">
            <v>1172.3399999999999</v>
          </cell>
          <cell r="AH9">
            <v>0</v>
          </cell>
          <cell r="AI9" t="str">
            <v>100 Trim Masters Drive</v>
          </cell>
          <cell r="AJ9" t="str">
            <v>Lawrenceville</v>
          </cell>
          <cell r="AK9" t="str">
            <v>IL</v>
          </cell>
          <cell r="AL9" t="str">
            <v>62439</v>
          </cell>
          <cell r="AM9" t="str">
            <v>201 Sun Valley Cir</v>
          </cell>
          <cell r="AN9" t="str">
            <v>Fenton</v>
          </cell>
          <cell r="AO9" t="str">
            <v>MO</v>
          </cell>
          <cell r="AP9" t="str">
            <v>63026</v>
          </cell>
          <cell r="AQ9" t="str">
            <v>0032A00002oUISNQA4</v>
          </cell>
          <cell r="AR9" t="str">
            <v>201 Sun Valley Circle</v>
          </cell>
          <cell r="AS9" t="str">
            <v>Fenton</v>
          </cell>
          <cell r="AT9" t="str">
            <v>63026</v>
          </cell>
          <cell r="AU9" t="str">
            <v>001F000000v5VsbIAE</v>
          </cell>
          <cell r="AV9" t="str">
            <v>0032A00002xjOvDQAU</v>
          </cell>
          <cell r="AW9">
            <v>12895.78</v>
          </cell>
          <cell r="AX9">
            <v>12895.78</v>
          </cell>
          <cell r="AY9">
            <v>8000</v>
          </cell>
          <cell r="AZ9">
            <v>0</v>
          </cell>
          <cell r="BA9" t="str">
            <v>Brad Pintar</v>
          </cell>
          <cell r="BB9" t="str">
            <v/>
          </cell>
          <cell r="BC9" t="str">
            <v/>
          </cell>
          <cell r="BD9" t="str">
            <v/>
          </cell>
          <cell r="BE9" t="str">
            <v/>
          </cell>
          <cell r="BF9">
            <v>7.0000000000000007E-2</v>
          </cell>
          <cell r="BG9">
            <v>0</v>
          </cell>
          <cell r="BH9" t="str">
            <v>CARx1074502</v>
          </cell>
          <cell r="BI9" t="str">
            <v>2018-11-15</v>
          </cell>
          <cell r="BJ9">
            <v>3104.22</v>
          </cell>
          <cell r="BK9" t="str">
            <v>Early Completion Bonus</v>
          </cell>
          <cell r="BL9" t="str">
            <v>No</v>
          </cell>
          <cell r="BM9" t="str">
            <v>2019-06-30</v>
          </cell>
          <cell r="BN9">
            <v>21.25</v>
          </cell>
          <cell r="BO9">
            <v>186172</v>
          </cell>
          <cell r="BP9" t="str">
            <v>0032A00002xjBg7QAE</v>
          </cell>
          <cell r="BQ9" t="str">
            <v>Survey</v>
          </cell>
          <cell r="BR9" t="str">
            <v>Manufacturing/Industrial</v>
          </cell>
          <cell r="BS9" t="str">
            <v/>
          </cell>
          <cell r="BT9" t="str">
            <v/>
          </cell>
          <cell r="BU9">
            <v>8761.0400000000009</v>
          </cell>
          <cell r="BV9" t="str">
            <v>false</v>
          </cell>
          <cell r="BW9" t="str">
            <v>AM_CARx_19_1802138</v>
          </cell>
          <cell r="BX9">
            <v>1</v>
          </cell>
          <cell r="BY9">
            <v>0</v>
          </cell>
          <cell r="BZ9" t="str">
            <v>2019-02-28</v>
          </cell>
          <cell r="CA9" t="str">
            <v>0052A000008Oyy9QAC</v>
          </cell>
          <cell r="CB9" t="str">
            <v>Toyota Boshoku Illinois</v>
          </cell>
          <cell r="CC9" t="str">
            <v>Matt Naglich</v>
          </cell>
          <cell r="CD9" t="str">
            <v>Power Supply Industries</v>
          </cell>
          <cell r="CE9" t="str">
            <v>true</v>
          </cell>
          <cell r="CF9" t="str">
            <v>2019-05-22 00:00:00.0000000</v>
          </cell>
          <cell r="CG9" t="str">
            <v>1802138</v>
          </cell>
          <cell r="CH9" t="str">
            <v>DS4</v>
          </cell>
          <cell r="CI9" t="str">
            <v/>
          </cell>
          <cell r="CJ9" t="str">
            <v/>
          </cell>
          <cell r="CK9" t="str">
            <v/>
          </cell>
          <cell r="CL9" t="str">
            <v>100 Trim Masters Dr</v>
          </cell>
          <cell r="CM9" t="str">
            <v>Lawrenceville</v>
          </cell>
          <cell r="CN9" t="str">
            <v/>
          </cell>
          <cell r="CO9" t="str">
            <v>false</v>
          </cell>
          <cell r="CP9" t="str">
            <v>false</v>
          </cell>
          <cell r="CQ9" t="str">
            <v>AMIL</v>
          </cell>
          <cell r="CR9">
            <v>0</v>
          </cell>
          <cell r="CS9">
            <v>0</v>
          </cell>
          <cell r="CT9">
            <v>16000</v>
          </cell>
          <cell r="CU9" t="str">
            <v>Process Improvement</v>
          </cell>
          <cell r="CV9" t="str">
            <v>Owner</v>
          </cell>
        </row>
        <row r="10">
          <cell r="A10">
            <v>1900005</v>
          </cell>
          <cell r="B10">
            <v>2019</v>
          </cell>
          <cell r="C10" t="str">
            <v>Retro-Commissioning</v>
          </cell>
          <cell r="D10" t="str">
            <v>LFRCx - Large Facility Retrocommissioning</v>
          </cell>
          <cell r="E10" t="str">
            <v>a0M2A00001CUQ6PUAX</v>
          </cell>
          <cell r="F10" t="str">
            <v>Yes</v>
          </cell>
          <cell r="G10" t="str">
            <v>Census - Onsite</v>
          </cell>
          <cell r="H10" t="str">
            <v>Completed</v>
          </cell>
          <cell r="I10" t="str">
            <v>Check Queued</v>
          </cell>
          <cell r="J10">
            <v>102739.9</v>
          </cell>
          <cell r="K10">
            <v>659730</v>
          </cell>
          <cell r="L10">
            <v>7.53</v>
          </cell>
          <cell r="M10">
            <v>55688</v>
          </cell>
          <cell r="N10">
            <v>557801.71499999997</v>
          </cell>
          <cell r="O10">
            <v>48571.073600000003</v>
          </cell>
          <cell r="P10" t="str">
            <v>St. Anthony Memorial Hospital</v>
          </cell>
          <cell r="Q10" t="str">
            <v>Dennis Baker</v>
          </cell>
          <cell r="R10" t="str">
            <v>dennis.baker@hshs.org</v>
          </cell>
          <cell r="S10">
            <v>2173471245</v>
          </cell>
          <cell r="T10"/>
          <cell r="U10" t="str">
            <v>503 N MAPLE ST</v>
          </cell>
          <cell r="V10" t="str">
            <v>EFFINGHAM</v>
          </cell>
          <cell r="W10" t="str">
            <v>IL</v>
          </cell>
          <cell r="X10" t="str">
            <v>62401</v>
          </cell>
          <cell r="Y10" t="str">
            <v>Private sector</v>
          </cell>
          <cell r="Z10" t="str">
            <v>Commercial</v>
          </cell>
          <cell r="AA10" t="str">
            <v>Medical</v>
          </cell>
          <cell r="AB10">
            <v>337454</v>
          </cell>
          <cell r="AC10" t="str">
            <v>Sitton Energy Solutions</v>
          </cell>
          <cell r="AD10">
            <v>6183144451</v>
          </cell>
          <cell r="AE10">
            <v>31108.21</v>
          </cell>
          <cell r="AF10">
            <v>71631.69</v>
          </cell>
          <cell r="AG10">
            <v>1477.6</v>
          </cell>
          <cell r="AH10">
            <v>3399.3</v>
          </cell>
          <cell r="AI10" t="str">
            <v>503 N Maple</v>
          </cell>
          <cell r="AJ10" t="str">
            <v>Effingham</v>
          </cell>
          <cell r="AK10" t="str">
            <v>IL</v>
          </cell>
          <cell r="AL10" t="str">
            <v>62401</v>
          </cell>
          <cell r="AM10" t="str">
            <v>503 N Maple</v>
          </cell>
          <cell r="AN10" t="str">
            <v>Effingham</v>
          </cell>
          <cell r="AO10" t="str">
            <v>IL</v>
          </cell>
          <cell r="AP10" t="str">
            <v>62401</v>
          </cell>
          <cell r="AQ10" t="str">
            <v>003F000001G0WJlIAN</v>
          </cell>
          <cell r="AR10" t="str">
            <v>10 Prairie View Rd</v>
          </cell>
          <cell r="AS10" t="str">
            <v>Belleville</v>
          </cell>
          <cell r="AT10" t="str">
            <v>62221</v>
          </cell>
          <cell r="AU10" t="str">
            <v>001F000000rAyQCIA0</v>
          </cell>
          <cell r="AV10" t="str">
            <v>0032A00002Qu1Z7QAJ</v>
          </cell>
          <cell r="AW10">
            <v>102739.9</v>
          </cell>
          <cell r="AX10">
            <v>102739.9</v>
          </cell>
          <cell r="AY10">
            <v>65000</v>
          </cell>
          <cell r="AZ10">
            <v>65000</v>
          </cell>
          <cell r="BA10" t="str">
            <v>Bill Rankin</v>
          </cell>
          <cell r="BB10" t="str">
            <v/>
          </cell>
          <cell r="BC10" t="str">
            <v/>
          </cell>
          <cell r="BD10" t="str">
            <v/>
          </cell>
          <cell r="BE10" t="str">
            <v>a0M2A00001CUQ5xUAH</v>
          </cell>
          <cell r="BF10">
            <v>0.05</v>
          </cell>
          <cell r="BG10">
            <v>1.29</v>
          </cell>
          <cell r="BH10" t="str">
            <v>LFRCx951712</v>
          </cell>
          <cell r="BI10" t="str">
            <v>2018-08-03</v>
          </cell>
          <cell r="BJ10">
            <v>79490.100000000006</v>
          </cell>
          <cell r="BK10" t="str">
            <v>Early Completion Bonus</v>
          </cell>
          <cell r="BL10" t="str">
            <v>No</v>
          </cell>
          <cell r="BM10" t="str">
            <v>2019-08-31</v>
          </cell>
          <cell r="BN10">
            <v>7.53</v>
          </cell>
          <cell r="BO10">
            <v>659730</v>
          </cell>
          <cell r="BP10" t="str">
            <v>0032A00002xjBg7QAE</v>
          </cell>
          <cell r="BQ10" t="str">
            <v>Survey</v>
          </cell>
          <cell r="BR10" t="str">
            <v>Medical</v>
          </cell>
          <cell r="BS10" t="str">
            <v>001F000000uE0A6IAK</v>
          </cell>
          <cell r="BT10" t="str">
            <v/>
          </cell>
          <cell r="BU10">
            <v>87613.55</v>
          </cell>
          <cell r="BV10" t="str">
            <v>false</v>
          </cell>
          <cell r="BW10" t="str">
            <v>AM_LFRCx_19_1900005</v>
          </cell>
          <cell r="BX10">
            <v>1</v>
          </cell>
          <cell r="BY10">
            <v>1</v>
          </cell>
          <cell r="BZ10" t="str">
            <v>2019-04-30</v>
          </cell>
          <cell r="CA10" t="str">
            <v>005F0000002khnIIAQ</v>
          </cell>
          <cell r="CB10" t="str">
            <v>St Anthonys Memorial Hospital - Survey</v>
          </cell>
          <cell r="CC10" t="str">
            <v>Dennis Baker</v>
          </cell>
          <cell r="CD10" t="str">
            <v>St Anthonys Memorial Hosp</v>
          </cell>
          <cell r="CE10" t="str">
            <v>true</v>
          </cell>
          <cell r="CF10" t="str">
            <v>2019-08-16 00:00:00.0000000</v>
          </cell>
          <cell r="CG10" t="str">
            <v>1900005</v>
          </cell>
          <cell r="CH10" t="str">
            <v>DS4</v>
          </cell>
          <cell r="CI10" t="str">
            <v>GS4</v>
          </cell>
          <cell r="CJ10" t="str">
            <v/>
          </cell>
          <cell r="CK10" t="str">
            <v/>
          </cell>
          <cell r="CL10" t="str">
            <v>503 N Maple</v>
          </cell>
          <cell r="CM10" t="str">
            <v>Effingham</v>
          </cell>
          <cell r="CN10" t="str">
            <v/>
          </cell>
          <cell r="CO10" t="str">
            <v>false</v>
          </cell>
          <cell r="CP10" t="str">
            <v>false</v>
          </cell>
          <cell r="CQ10" t="str">
            <v>AMIL</v>
          </cell>
          <cell r="CR10">
            <v>55688</v>
          </cell>
          <cell r="CS10">
            <v>0</v>
          </cell>
          <cell r="CT10">
            <v>182230</v>
          </cell>
          <cell r="CU10" t="str">
            <v>Process Improvement</v>
          </cell>
          <cell r="CV10" t="str">
            <v>Owner</v>
          </cell>
        </row>
        <row r="11">
          <cell r="A11">
            <v>1900310</v>
          </cell>
          <cell r="B11">
            <v>2019</v>
          </cell>
          <cell r="C11" t="str">
            <v>Retro-Commissioning</v>
          </cell>
          <cell r="D11" t="str">
            <v>CARx - Compressed Air Retro Commissioning</v>
          </cell>
          <cell r="E11" t="str">
            <v>a0M1Y00000JXamBUAT</v>
          </cell>
          <cell r="F11" t="str">
            <v>No</v>
          </cell>
          <cell r="G11">
            <v>2</v>
          </cell>
          <cell r="H11" t="str">
            <v>Completed</v>
          </cell>
          <cell r="I11" t="str">
            <v>Check Sent</v>
          </cell>
          <cell r="J11">
            <v>13643.39</v>
          </cell>
          <cell r="K11">
            <v>320154</v>
          </cell>
          <cell r="L11">
            <v>37.26</v>
          </cell>
          <cell r="M11">
            <v>0</v>
          </cell>
          <cell r="N11">
            <v>270690.20699999999</v>
          </cell>
          <cell r="O11">
            <v>0</v>
          </cell>
          <cell r="P11" t="str">
            <v>JM Huber Corporation</v>
          </cell>
          <cell r="Q11" t="str">
            <v>Sean Eisenbeiss</v>
          </cell>
          <cell r="R11" t="str">
            <v>sean.eisenbeiss@huber.com</v>
          </cell>
          <cell r="S11">
            <v>2172310436</v>
          </cell>
          <cell r="T11"/>
          <cell r="U11" t="str">
            <v>3150 GARDNER EXPY</v>
          </cell>
          <cell r="V11" t="str">
            <v>QUINCY</v>
          </cell>
          <cell r="W11" t="str">
            <v>IL</v>
          </cell>
          <cell r="X11" t="str">
            <v>62301</v>
          </cell>
          <cell r="Y11" t="str">
            <v>Private sector</v>
          </cell>
          <cell r="Z11" t="str">
            <v>Commercial</v>
          </cell>
          <cell r="AA11" t="str">
            <v>Manufacturing/Industrial</v>
          </cell>
          <cell r="AB11">
            <v>36172</v>
          </cell>
          <cell r="AC11" t="str">
            <v>Power Supply of Illinois</v>
          </cell>
          <cell r="AD11">
            <v>6363435252</v>
          </cell>
          <cell r="AE11">
            <v>13643.39</v>
          </cell>
          <cell r="AF11">
            <v>0</v>
          </cell>
          <cell r="AG11">
            <v>1240.31</v>
          </cell>
          <cell r="AH11">
            <v>0</v>
          </cell>
          <cell r="AI11" t="str">
            <v>3100 Cumberland Blvd; Suite 600</v>
          </cell>
          <cell r="AJ11" t="str">
            <v>Atlanta</v>
          </cell>
          <cell r="AK11" t="str">
            <v>GA</v>
          </cell>
          <cell r="AL11" t="str">
            <v>30339</v>
          </cell>
          <cell r="AM11" t="str">
            <v>201 Sun Valley Circle</v>
          </cell>
          <cell r="AN11" t="str">
            <v>Fenton</v>
          </cell>
          <cell r="AO11" t="str">
            <v>MO</v>
          </cell>
          <cell r="AP11" t="str">
            <v>63026</v>
          </cell>
          <cell r="AQ11" t="str">
            <v>0032A00002oUISNQA4</v>
          </cell>
          <cell r="AR11" t="str">
            <v>201 Sun Valley Circle</v>
          </cell>
          <cell r="AS11" t="str">
            <v>Fenton</v>
          </cell>
          <cell r="AT11" t="str">
            <v>63026</v>
          </cell>
          <cell r="AU11" t="str">
            <v>001F000000rAxQfIAK</v>
          </cell>
          <cell r="AV11" t="str">
            <v>0032A00002baswoQAA</v>
          </cell>
          <cell r="AW11">
            <v>13643.39</v>
          </cell>
          <cell r="AX11">
            <v>13643.39</v>
          </cell>
          <cell r="AY11">
            <v>6000</v>
          </cell>
          <cell r="AZ11">
            <v>0</v>
          </cell>
          <cell r="BA11" t="str">
            <v/>
          </cell>
          <cell r="BB11" t="str">
            <v/>
          </cell>
          <cell r="BC11" t="str">
            <v/>
          </cell>
          <cell r="BD11" t="str">
            <v/>
          </cell>
          <cell r="BE11" t="str">
            <v/>
          </cell>
          <cell r="BF11">
            <v>0.04</v>
          </cell>
          <cell r="BG11">
            <v>0</v>
          </cell>
          <cell r="BH11" t="str">
            <v>CARx1215663</v>
          </cell>
          <cell r="BI11" t="str">
            <v>2019-02-05</v>
          </cell>
          <cell r="BJ11">
            <v>-6143.39</v>
          </cell>
          <cell r="BK11" t="str">
            <v>Early Completion Bonus</v>
          </cell>
          <cell r="BL11" t="str">
            <v>No</v>
          </cell>
          <cell r="BM11" t="str">
            <v>2019-06-30</v>
          </cell>
          <cell r="BN11">
            <v>37.26</v>
          </cell>
          <cell r="BO11">
            <v>320154</v>
          </cell>
          <cell r="BP11" t="str">
            <v>003F0000016dxnjIAA</v>
          </cell>
          <cell r="BQ11" t="str">
            <v>Survey</v>
          </cell>
          <cell r="BR11" t="str">
            <v>Manufacturing/Industrial</v>
          </cell>
          <cell r="BS11" t="str">
            <v/>
          </cell>
          <cell r="BT11" t="str">
            <v/>
          </cell>
          <cell r="BU11">
            <v>8592.43</v>
          </cell>
          <cell r="BV11" t="str">
            <v>false</v>
          </cell>
          <cell r="BW11" t="str">
            <v>AM_CARx_19_1900310</v>
          </cell>
          <cell r="BX11">
            <v>1</v>
          </cell>
          <cell r="BY11">
            <v>0</v>
          </cell>
          <cell r="BZ11" t="str">
            <v>2019-03-31</v>
          </cell>
          <cell r="CA11" t="str">
            <v>0052A000008Oyy9QAC</v>
          </cell>
          <cell r="CB11" t="str">
            <v>JM Huber</v>
          </cell>
          <cell r="CC11" t="str">
            <v>Matt Naglich</v>
          </cell>
          <cell r="CD11" t="str">
            <v>Power Supply Industries</v>
          </cell>
          <cell r="CE11" t="str">
            <v>true</v>
          </cell>
          <cell r="CF11" t="str">
            <v>2019-06-21 00:00:00.0000000</v>
          </cell>
          <cell r="CG11" t="str">
            <v>1900310</v>
          </cell>
          <cell r="CH11" t="str">
            <v>DS4</v>
          </cell>
          <cell r="CI11" t="str">
            <v/>
          </cell>
          <cell r="CJ11" t="str">
            <v/>
          </cell>
          <cell r="CK11" t="str">
            <v/>
          </cell>
          <cell r="CL11" t="str">
            <v>3411 Gardner Expressway</v>
          </cell>
          <cell r="CM11" t="str">
            <v>Quincy</v>
          </cell>
          <cell r="CN11" t="str">
            <v>62305</v>
          </cell>
          <cell r="CO11" t="str">
            <v>false</v>
          </cell>
          <cell r="CP11" t="str">
            <v>false</v>
          </cell>
          <cell r="CQ11" t="str">
            <v>AMIL</v>
          </cell>
          <cell r="CR11">
            <v>0</v>
          </cell>
          <cell r="CS11">
            <v>0</v>
          </cell>
          <cell r="CT11">
            <v>7500</v>
          </cell>
          <cell r="CU11" t="str">
            <v>Process Improvement</v>
          </cell>
          <cell r="CV11" t="str">
            <v>Owner</v>
          </cell>
        </row>
        <row r="12">
          <cell r="A12">
            <v>1900333</v>
          </cell>
          <cell r="B12">
            <v>2019</v>
          </cell>
          <cell r="C12" t="str">
            <v>Retro-Commissioning</v>
          </cell>
          <cell r="D12" t="str">
            <v>LFRCx - Large Facility Retrocommissioning</v>
          </cell>
          <cell r="E12" t="str">
            <v>a0M1Y00000JXbTrUAL</v>
          </cell>
          <cell r="F12" t="str">
            <v>Yes</v>
          </cell>
          <cell r="G12" t="str">
            <v>Census - Onsite</v>
          </cell>
          <cell r="H12" t="str">
            <v>Completed</v>
          </cell>
          <cell r="I12" t="str">
            <v>Check Queued</v>
          </cell>
          <cell r="J12">
            <v>29423.86</v>
          </cell>
          <cell r="K12">
            <v>278353</v>
          </cell>
          <cell r="L12">
            <v>5.45</v>
          </cell>
          <cell r="M12">
            <v>12356</v>
          </cell>
          <cell r="N12">
            <v>235347.4615</v>
          </cell>
          <cell r="O12">
            <v>10776.903200000001</v>
          </cell>
          <cell r="P12" t="str">
            <v>Community College District #536 dba Lewis &amp; Clark Community College</v>
          </cell>
          <cell r="Q12" t="str">
            <v>Nate Keener</v>
          </cell>
          <cell r="R12" t="str">
            <v>nkeener@lc.edu</v>
          </cell>
          <cell r="S12">
            <v>6184682782</v>
          </cell>
          <cell r="T12"/>
          <cell r="U12" t="str">
            <v>5800 GODFREY RD</v>
          </cell>
          <cell r="V12" t="str">
            <v>GODFREY</v>
          </cell>
          <cell r="W12" t="str">
            <v>IL</v>
          </cell>
          <cell r="X12" t="str">
            <v>62035</v>
          </cell>
          <cell r="Y12" t="str">
            <v>Public sector</v>
          </cell>
          <cell r="Z12" t="str">
            <v>Community College</v>
          </cell>
          <cell r="AA12" t="str">
            <v>Educational</v>
          </cell>
          <cell r="AB12">
            <v>190726</v>
          </cell>
          <cell r="AC12" t="str">
            <v>Sitton Energy Solutions</v>
          </cell>
          <cell r="AD12">
            <v>6183144451</v>
          </cell>
          <cell r="AE12">
            <v>17757</v>
          </cell>
          <cell r="AF12">
            <v>11666.86</v>
          </cell>
          <cell r="AG12">
            <v>0</v>
          </cell>
          <cell r="AH12">
            <v>0</v>
          </cell>
          <cell r="AI12" t="str">
            <v>5800 Godfrey Rd</v>
          </cell>
          <cell r="AJ12" t="str">
            <v>Godfrey</v>
          </cell>
          <cell r="AK12" t="str">
            <v>IL</v>
          </cell>
          <cell r="AL12" t="str">
            <v>62035</v>
          </cell>
          <cell r="AM12" t="str">
            <v>1177 N Green Mount Rd Ste 200</v>
          </cell>
          <cell r="AN12" t="str">
            <v>OFallon</v>
          </cell>
          <cell r="AO12" t="str">
            <v>IL</v>
          </cell>
          <cell r="AP12" t="str">
            <v>62269</v>
          </cell>
          <cell r="AQ12" t="str">
            <v>003F000001G0WJlIAN</v>
          </cell>
          <cell r="AR12" t="str">
            <v>10 Prairie View Rd</v>
          </cell>
          <cell r="AS12" t="str">
            <v>Belleville</v>
          </cell>
          <cell r="AT12" t="str">
            <v>62221</v>
          </cell>
          <cell r="AU12" t="str">
            <v>0012A00001vWgY0QAK</v>
          </cell>
          <cell r="AV12" t="str">
            <v>0032A00002gRg5JQAS</v>
          </cell>
          <cell r="AW12">
            <v>29423.86</v>
          </cell>
          <cell r="AX12">
            <v>29423.86</v>
          </cell>
          <cell r="AY12">
            <v>1500</v>
          </cell>
          <cell r="AZ12">
            <v>1500</v>
          </cell>
          <cell r="BA12" t="str">
            <v>Matt Plocher</v>
          </cell>
          <cell r="BB12" t="str">
            <v>1900119</v>
          </cell>
          <cell r="BC12" t="str">
            <v>LFRCx - Large Facility Retrocommissioning</v>
          </cell>
          <cell r="BD12" t="str">
            <v>Completed</v>
          </cell>
          <cell r="BE12" t="str">
            <v>a0M2A00001NuAlJUAV</v>
          </cell>
          <cell r="BF12">
            <v>0.06</v>
          </cell>
          <cell r="BG12">
            <v>0.94</v>
          </cell>
          <cell r="BH12" t="str">
            <v>LFRCx1215971</v>
          </cell>
          <cell r="BI12" t="str">
            <v>2019-02-07</v>
          </cell>
          <cell r="BJ12">
            <v>-6117.9</v>
          </cell>
          <cell r="BK12" t="str">
            <v>None</v>
          </cell>
          <cell r="BL12" t="str">
            <v>No</v>
          </cell>
          <cell r="BM12" t="str">
            <v>2019-12-31</v>
          </cell>
          <cell r="BN12">
            <v>5.45</v>
          </cell>
          <cell r="BO12">
            <v>278353</v>
          </cell>
          <cell r="BP12" t="str">
            <v>003F0000016dxnjIAA</v>
          </cell>
          <cell r="BQ12" t="str">
            <v>Survey</v>
          </cell>
          <cell r="BR12" t="str">
            <v>School/College</v>
          </cell>
          <cell r="BS12" t="str">
            <v>0012A000020GTXzQAO</v>
          </cell>
          <cell r="BT12" t="str">
            <v/>
          </cell>
          <cell r="BU12">
            <v>51073.94</v>
          </cell>
          <cell r="BV12" t="str">
            <v>false</v>
          </cell>
          <cell r="BW12" t="str">
            <v>AM_LFRCx_19_1900333</v>
          </cell>
          <cell r="BX12">
            <v>1</v>
          </cell>
          <cell r="BY12">
            <v>1</v>
          </cell>
          <cell r="BZ12" t="str">
            <v>2019-09-15</v>
          </cell>
          <cell r="CA12" t="str">
            <v>0052A000008Oyy9QAC</v>
          </cell>
          <cell r="CB12" t="str">
            <v>Lewis &amp; Clark Community College - Survey</v>
          </cell>
          <cell r="CC12" t="str">
            <v>Jason Combs</v>
          </cell>
          <cell r="CD12" t="str">
            <v>Sitton Consulting Group</v>
          </cell>
          <cell r="CE12" t="str">
            <v>true</v>
          </cell>
          <cell r="CF12" t="str">
            <v>2019-12-04 00:00:00.0000000</v>
          </cell>
          <cell r="CG12" t="str">
            <v>1900333</v>
          </cell>
          <cell r="CH12" t="str">
            <v>DS4</v>
          </cell>
          <cell r="CI12" t="str">
            <v>GS4</v>
          </cell>
          <cell r="CJ12" t="str">
            <v/>
          </cell>
          <cell r="CK12" t="str">
            <v/>
          </cell>
          <cell r="CL12" t="str">
            <v>5800 Godfrey Rd</v>
          </cell>
          <cell r="CM12" t="str">
            <v>Godfrey</v>
          </cell>
          <cell r="CN12" t="str">
            <v/>
          </cell>
          <cell r="CO12" t="str">
            <v>false</v>
          </cell>
          <cell r="CP12" t="str">
            <v>false</v>
          </cell>
          <cell r="CQ12" t="str">
            <v>AMIL</v>
          </cell>
          <cell r="CR12">
            <v>12356</v>
          </cell>
          <cell r="CS12">
            <v>0</v>
          </cell>
          <cell r="CT12">
            <v>23305.96</v>
          </cell>
          <cell r="CU12" t="str">
            <v>Process Improvement</v>
          </cell>
          <cell r="CV12" t="str">
            <v>Owner</v>
          </cell>
        </row>
        <row r="13">
          <cell r="A13">
            <v>1900562</v>
          </cell>
          <cell r="B13">
            <v>2019</v>
          </cell>
          <cell r="C13" t="str">
            <v>Retro-Commissioning</v>
          </cell>
          <cell r="D13" t="str">
            <v>CARx - Compressed Air Retro Commissioning</v>
          </cell>
          <cell r="E13" t="str">
            <v>a0M1Y00000JgGgCUAV</v>
          </cell>
          <cell r="F13" t="str">
            <v>No</v>
          </cell>
          <cell r="G13">
            <v>1</v>
          </cell>
          <cell r="H13" t="str">
            <v>Completed</v>
          </cell>
          <cell r="I13" t="str">
            <v>Check Queued</v>
          </cell>
          <cell r="J13">
            <v>4227.8599999999997</v>
          </cell>
          <cell r="K13">
            <v>67393</v>
          </cell>
          <cell r="L13">
            <v>7.69</v>
          </cell>
          <cell r="M13">
            <v>0</v>
          </cell>
          <cell r="N13">
            <v>56980.781499999997</v>
          </cell>
          <cell r="O13">
            <v>0</v>
          </cell>
          <cell r="P13" t="str">
            <v>Caraustar I &amp; CPG dba Greif</v>
          </cell>
          <cell r="Q13" t="str">
            <v>Linda Jones</v>
          </cell>
          <cell r="R13" t="str">
            <v>linda.jones@caraustar.com</v>
          </cell>
          <cell r="S13"/>
          <cell r="T13"/>
          <cell r="U13" t="str">
            <v>100 FOREST LN</v>
          </cell>
          <cell r="V13" t="str">
            <v>BEARDSTOWN</v>
          </cell>
          <cell r="W13" t="str">
            <v>IL</v>
          </cell>
          <cell r="X13" t="str">
            <v>62618</v>
          </cell>
          <cell r="Y13" t="str">
            <v>Private sector</v>
          </cell>
          <cell r="Z13" t="str">
            <v>Commercial</v>
          </cell>
          <cell r="AA13" t="str">
            <v>Manufacturing/Industrial</v>
          </cell>
          <cell r="AB13">
            <v>70000</v>
          </cell>
          <cell r="AC13" t="str">
            <v>Power Supply of Illinois</v>
          </cell>
          <cell r="AD13">
            <v>6363435252</v>
          </cell>
          <cell r="AE13">
            <v>4227.8599999999997</v>
          </cell>
          <cell r="AF13">
            <v>0</v>
          </cell>
          <cell r="AG13">
            <v>0</v>
          </cell>
          <cell r="AH13">
            <v>0</v>
          </cell>
          <cell r="AI13" t="str">
            <v>5000 Austell Powder Springs Rd St 300</v>
          </cell>
          <cell r="AJ13" t="str">
            <v>Austell</v>
          </cell>
          <cell r="AK13" t="str">
            <v>GA</v>
          </cell>
          <cell r="AL13" t="str">
            <v>30106</v>
          </cell>
          <cell r="AM13" t="str">
            <v>201 Sun Valley Circle</v>
          </cell>
          <cell r="AN13" t="str">
            <v>Fenton</v>
          </cell>
          <cell r="AO13" t="str">
            <v>MO</v>
          </cell>
          <cell r="AP13" t="str">
            <v>63026</v>
          </cell>
          <cell r="AQ13" t="str">
            <v>0032A00002oUISNQA4</v>
          </cell>
          <cell r="AR13" t="str">
            <v>201 Sun Valley Circle</v>
          </cell>
          <cell r="AS13" t="str">
            <v>Fenton</v>
          </cell>
          <cell r="AT13" t="str">
            <v>63026</v>
          </cell>
          <cell r="AU13" t="str">
            <v>001F000000rAxM0IAK</v>
          </cell>
          <cell r="AV13" t="str">
            <v>0031Y00005orI9uQAE</v>
          </cell>
          <cell r="AW13">
            <v>4227.8599999999997</v>
          </cell>
          <cell r="AX13">
            <v>4227.8599999999997</v>
          </cell>
          <cell r="AY13">
            <v>3600</v>
          </cell>
          <cell r="AZ13">
            <v>0</v>
          </cell>
          <cell r="BA13" t="str">
            <v/>
          </cell>
          <cell r="BB13" t="str">
            <v/>
          </cell>
          <cell r="BC13" t="str">
            <v/>
          </cell>
          <cell r="BD13" t="str">
            <v/>
          </cell>
          <cell r="BE13" t="str">
            <v/>
          </cell>
          <cell r="BF13">
            <v>0.06</v>
          </cell>
          <cell r="BG13">
            <v>0</v>
          </cell>
          <cell r="BH13" t="str">
            <v>CARx1238128</v>
          </cell>
          <cell r="BI13" t="str">
            <v>2019-03-12</v>
          </cell>
          <cell r="BJ13">
            <v>2372.14</v>
          </cell>
          <cell r="BK13" t="str">
            <v>None</v>
          </cell>
          <cell r="BL13" t="str">
            <v>No</v>
          </cell>
          <cell r="BM13" t="str">
            <v>2019-11-30</v>
          </cell>
          <cell r="BN13">
            <v>7.69</v>
          </cell>
          <cell r="BO13">
            <v>67393</v>
          </cell>
          <cell r="BP13" t="str">
            <v>003F0000016dxnjIAA</v>
          </cell>
          <cell r="BQ13" t="str">
            <v>Survey</v>
          </cell>
          <cell r="BR13" t="str">
            <v>Manufacturing/Industrial</v>
          </cell>
          <cell r="BS13" t="str">
            <v>001F000000rAxM0IAK</v>
          </cell>
          <cell r="BT13" t="str">
            <v/>
          </cell>
          <cell r="BU13">
            <v>8763.7199999999993</v>
          </cell>
          <cell r="BV13" t="str">
            <v>false</v>
          </cell>
          <cell r="BW13" t="str">
            <v>AM_CARx_19_1900562</v>
          </cell>
          <cell r="BX13">
            <v>1</v>
          </cell>
          <cell r="BY13">
            <v>0</v>
          </cell>
          <cell r="BZ13" t="str">
            <v>2019-05-10</v>
          </cell>
          <cell r="CA13" t="str">
            <v>0052A000008Oyy9QAC</v>
          </cell>
          <cell r="CB13" t="str">
            <v>Caraustar I &amp; CPG dba Greif Co</v>
          </cell>
          <cell r="CC13" t="str">
            <v>Power Supply Industries</v>
          </cell>
          <cell r="CD13" t="str">
            <v>Power Supply Industries</v>
          </cell>
          <cell r="CE13" t="str">
            <v>true</v>
          </cell>
          <cell r="CF13" t="str">
            <v>2019-12-09 00:00:00.0000000</v>
          </cell>
          <cell r="CG13" t="str">
            <v>1900562</v>
          </cell>
          <cell r="CH13" t="str">
            <v>D3A</v>
          </cell>
          <cell r="CI13" t="str">
            <v>GS2</v>
          </cell>
          <cell r="CJ13" t="str">
            <v>003F0000018Ciy9IAC</v>
          </cell>
          <cell r="CK13" t="str">
            <v>Don Ervin</v>
          </cell>
          <cell r="CL13" t="str">
            <v>100 Forrest Ln</v>
          </cell>
          <cell r="CM13" t="str">
            <v>Beardstown</v>
          </cell>
          <cell r="CN13" t="str">
            <v/>
          </cell>
          <cell r="CO13" t="str">
            <v>false</v>
          </cell>
          <cell r="CP13" t="str">
            <v>false</v>
          </cell>
          <cell r="CQ13" t="str">
            <v>AMIL</v>
          </cell>
          <cell r="CR13">
            <v>0</v>
          </cell>
          <cell r="CS13">
            <v>0</v>
          </cell>
          <cell r="CT13">
            <v>6600</v>
          </cell>
          <cell r="CU13" t="str">
            <v>Process Improvement</v>
          </cell>
          <cell r="CV13" t="str">
            <v>Owner</v>
          </cell>
        </row>
        <row r="14">
          <cell r="A14">
            <v>1900690</v>
          </cell>
          <cell r="B14">
            <v>2019</v>
          </cell>
          <cell r="C14" t="str">
            <v>Retro-Commissioning</v>
          </cell>
          <cell r="D14" t="str">
            <v>CARx - Compressed Air Retro Commissioning</v>
          </cell>
          <cell r="E14" t="str">
            <v>a0M1Y00000Jgie8UAB</v>
          </cell>
          <cell r="F14" t="str">
            <v>Yes</v>
          </cell>
          <cell r="G14">
            <v>2</v>
          </cell>
          <cell r="H14" t="str">
            <v>Completed</v>
          </cell>
          <cell r="I14" t="str">
            <v>Check Sent</v>
          </cell>
          <cell r="J14">
            <v>13153.77</v>
          </cell>
          <cell r="K14">
            <v>326370</v>
          </cell>
          <cell r="L14">
            <v>37.26</v>
          </cell>
          <cell r="M14">
            <v>0</v>
          </cell>
          <cell r="N14">
            <v>275945.83500000002</v>
          </cell>
          <cell r="O14">
            <v>0</v>
          </cell>
          <cell r="P14" t="str">
            <v>HITACHI METALS AUTOMOTIVE COMPONENTS USA LLC</v>
          </cell>
          <cell r="Q14" t="str">
            <v>Toby Hutchings</v>
          </cell>
          <cell r="R14" t="str">
            <v>toby.hutchings@waupacafoundry.com</v>
          </cell>
          <cell r="S14">
            <v>2172407346</v>
          </cell>
          <cell r="T14"/>
          <cell r="U14" t="str">
            <v>1500 HEARTLAND BLVD STE 1</v>
          </cell>
          <cell r="V14" t="str">
            <v>EFFINGHAM</v>
          </cell>
          <cell r="W14" t="str">
            <v>IL</v>
          </cell>
          <cell r="X14" t="str">
            <v>62401</v>
          </cell>
          <cell r="Y14" t="str">
            <v>Private sector</v>
          </cell>
          <cell r="Z14" t="str">
            <v>Commercial</v>
          </cell>
          <cell r="AA14" t="str">
            <v>Manufacturing/Industrial</v>
          </cell>
          <cell r="AB14">
            <v>180000</v>
          </cell>
          <cell r="AC14" t="str">
            <v>John Henry Foster</v>
          </cell>
          <cell r="AD14">
            <v>2177201516</v>
          </cell>
          <cell r="AE14">
            <v>13153.77</v>
          </cell>
          <cell r="AF14">
            <v>0</v>
          </cell>
          <cell r="AG14">
            <v>626.37</v>
          </cell>
          <cell r="AH14">
            <v>0</v>
          </cell>
          <cell r="AI14" t="str">
            <v>1500 HEARTLAND BLVD STE 1</v>
          </cell>
          <cell r="AJ14" t="str">
            <v>EFFINGHAM</v>
          </cell>
          <cell r="AK14" t="str">
            <v>IL</v>
          </cell>
          <cell r="AL14" t="str">
            <v>62401</v>
          </cell>
          <cell r="AM14" t="str">
            <v>1500 Heartland Blvd</v>
          </cell>
          <cell r="AN14" t="str">
            <v>Effingham</v>
          </cell>
          <cell r="AO14" t="str">
            <v>IL</v>
          </cell>
          <cell r="AP14" t="str">
            <v>62401</v>
          </cell>
          <cell r="AQ14" t="str">
            <v>003F0000016ZNMeIAO</v>
          </cell>
          <cell r="AR14" t="str">
            <v/>
          </cell>
          <cell r="AS14" t="str">
            <v/>
          </cell>
          <cell r="AT14" t="str">
            <v/>
          </cell>
          <cell r="AU14" t="str">
            <v>001F000000rAzTTIA0</v>
          </cell>
          <cell r="AV14" t="str">
            <v>0032A00002bc36PQAQ</v>
          </cell>
          <cell r="AW14">
            <v>13153.77</v>
          </cell>
          <cell r="AX14">
            <v>13153.77</v>
          </cell>
          <cell r="AY14">
            <v>6000</v>
          </cell>
          <cell r="AZ14">
            <v>0</v>
          </cell>
          <cell r="BA14" t="str">
            <v>Bill Rankin</v>
          </cell>
          <cell r="BB14" t="str">
            <v/>
          </cell>
          <cell r="BC14" t="str">
            <v/>
          </cell>
          <cell r="BD14" t="str">
            <v/>
          </cell>
          <cell r="BE14" t="str">
            <v/>
          </cell>
          <cell r="BF14">
            <v>0.04</v>
          </cell>
          <cell r="BG14">
            <v>0</v>
          </cell>
          <cell r="BH14" t="str">
            <v>CARx1258071</v>
          </cell>
          <cell r="BI14" t="str">
            <v>2019-03-27</v>
          </cell>
          <cell r="BJ14">
            <v>-5653.77</v>
          </cell>
          <cell r="BK14" t="str">
            <v>Early Completion Bonus</v>
          </cell>
          <cell r="BL14" t="str">
            <v>No</v>
          </cell>
          <cell r="BM14" t="str">
            <v>2019-09-15</v>
          </cell>
          <cell r="BN14">
            <v>37.26</v>
          </cell>
          <cell r="BO14">
            <v>326370</v>
          </cell>
          <cell r="BP14" t="str">
            <v>0032A00002xjBg7QAE</v>
          </cell>
          <cell r="BQ14" t="str">
            <v>Survey</v>
          </cell>
          <cell r="BR14" t="str">
            <v>Manufacturing/Industrial</v>
          </cell>
          <cell r="BS14" t="str">
            <v>0012A00002EYMeJQAX</v>
          </cell>
          <cell r="BT14" t="str">
            <v/>
          </cell>
          <cell r="BU14">
            <v>8759.26</v>
          </cell>
          <cell r="BV14" t="str">
            <v>false</v>
          </cell>
          <cell r="BW14" t="str">
            <v>AM_CARx_19_1900690</v>
          </cell>
          <cell r="BX14">
            <v>1</v>
          </cell>
          <cell r="BY14">
            <v>0</v>
          </cell>
          <cell r="BZ14" t="str">
            <v>2019-06-30</v>
          </cell>
          <cell r="CA14" t="str">
            <v>0052A000008Oyy9QAC</v>
          </cell>
          <cell r="CB14" t="str">
            <v>Hitachi Metals Group dba Waupaca Foundry</v>
          </cell>
          <cell r="CC14" t="str">
            <v>Toby Hutchings</v>
          </cell>
          <cell r="CD14" t="str">
            <v>Waupaca Foundry</v>
          </cell>
          <cell r="CE14" t="str">
            <v>true</v>
          </cell>
          <cell r="CF14" t="str">
            <v>2019-09-13 00:00:00.0000000</v>
          </cell>
          <cell r="CG14" t="str">
            <v>1900690</v>
          </cell>
          <cell r="CH14" t="str">
            <v>DS4</v>
          </cell>
          <cell r="CI14" t="str">
            <v>GS2</v>
          </cell>
          <cell r="CJ14" t="str">
            <v>0031Y00005gOk0NQAS</v>
          </cell>
          <cell r="CK14" t="str">
            <v>Jarrod Compton</v>
          </cell>
          <cell r="CL14" t="str">
            <v>1500 Heartland Blvd</v>
          </cell>
          <cell r="CM14" t="str">
            <v>Effingham</v>
          </cell>
          <cell r="CN14" t="str">
            <v/>
          </cell>
          <cell r="CO14" t="str">
            <v>false</v>
          </cell>
          <cell r="CP14" t="str">
            <v>false</v>
          </cell>
          <cell r="CQ14" t="str">
            <v>AMIL</v>
          </cell>
          <cell r="CR14">
            <v>0</v>
          </cell>
          <cell r="CS14">
            <v>0</v>
          </cell>
          <cell r="CT14">
            <v>7500</v>
          </cell>
          <cell r="CU14" t="str">
            <v>Process Improvement</v>
          </cell>
          <cell r="CV14" t="str">
            <v>Owner</v>
          </cell>
        </row>
        <row r="15">
          <cell r="A15">
            <v>1900903</v>
          </cell>
          <cell r="B15">
            <v>2019</v>
          </cell>
          <cell r="C15" t="str">
            <v>Retro-Commissioning</v>
          </cell>
          <cell r="D15" t="str">
            <v>CARx - Compressed Air Retro Commissioning</v>
          </cell>
          <cell r="E15" t="str">
            <v>a0M1Y00000NU0flUAD</v>
          </cell>
          <cell r="F15" t="str">
            <v>Yes</v>
          </cell>
          <cell r="G15">
            <v>2</v>
          </cell>
          <cell r="H15" t="str">
            <v>Completed</v>
          </cell>
          <cell r="I15" t="str">
            <v>Sent to Check Processor</v>
          </cell>
          <cell r="J15">
            <v>16213.12</v>
          </cell>
          <cell r="K15">
            <v>438656</v>
          </cell>
          <cell r="L15">
            <v>72.53</v>
          </cell>
          <cell r="M15">
            <v>0</v>
          </cell>
          <cell r="N15">
            <v>370883.64799999999</v>
          </cell>
          <cell r="O15">
            <v>0</v>
          </cell>
          <cell r="P15" t="str">
            <v>Reynolds Consumer Products Inc.</v>
          </cell>
          <cell r="Q15" t="str">
            <v>Kelly Converse</v>
          </cell>
          <cell r="R15" t="str">
            <v>calvin.converse@reynoldsbrands.com</v>
          </cell>
          <cell r="S15">
            <v>2174791248</v>
          </cell>
          <cell r="T15"/>
          <cell r="U15" t="str">
            <v>2226 E MORTON AVE</v>
          </cell>
          <cell r="V15" t="str">
            <v>JACKSONVILLE</v>
          </cell>
          <cell r="W15" t="str">
            <v>IL</v>
          </cell>
          <cell r="X15" t="str">
            <v>62650</v>
          </cell>
          <cell r="Y15" t="str">
            <v>Private sector</v>
          </cell>
          <cell r="Z15" t="str">
            <v>Commercial</v>
          </cell>
          <cell r="AA15" t="str">
            <v>Manufacturing/Industrial</v>
          </cell>
          <cell r="AB15">
            <v>350975</v>
          </cell>
          <cell r="AC15" t="str">
            <v>John Henry Foster</v>
          </cell>
          <cell r="AD15">
            <v>2177201516</v>
          </cell>
          <cell r="AE15">
            <v>16213.12</v>
          </cell>
          <cell r="AF15">
            <v>0</v>
          </cell>
          <cell r="AG15">
            <v>0</v>
          </cell>
          <cell r="AH15">
            <v>0</v>
          </cell>
          <cell r="AI15" t="str">
            <v>1900 W Field Ct</v>
          </cell>
          <cell r="AJ15" t="str">
            <v>Lake Forest</v>
          </cell>
          <cell r="AK15" t="str">
            <v>IL</v>
          </cell>
          <cell r="AL15" t="str">
            <v>60045</v>
          </cell>
          <cell r="AM15" t="str">
            <v>2226 E Morton</v>
          </cell>
          <cell r="AN15" t="str">
            <v>Jacksonville</v>
          </cell>
          <cell r="AO15" t="str">
            <v>IL</v>
          </cell>
          <cell r="AP15" t="str">
            <v>62650</v>
          </cell>
          <cell r="AQ15" t="str">
            <v>003F0000016ZNMeIAO</v>
          </cell>
          <cell r="AR15" t="str">
            <v/>
          </cell>
          <cell r="AS15" t="str">
            <v/>
          </cell>
          <cell r="AT15" t="str">
            <v/>
          </cell>
          <cell r="AU15" t="str">
            <v>001F000000rAzu8IAC</v>
          </cell>
          <cell r="AV15" t="str">
            <v>0031Y00005eRat8QAC</v>
          </cell>
          <cell r="AW15">
            <v>16213.12</v>
          </cell>
          <cell r="AX15">
            <v>16213.12</v>
          </cell>
          <cell r="AY15">
            <v>7440</v>
          </cell>
          <cell r="AZ15">
            <v>0</v>
          </cell>
          <cell r="BA15" t="str">
            <v>Roy Newman</v>
          </cell>
          <cell r="BB15" t="str">
            <v/>
          </cell>
          <cell r="BC15" t="str">
            <v/>
          </cell>
          <cell r="BD15" t="str">
            <v/>
          </cell>
          <cell r="BE15" t="str">
            <v/>
          </cell>
          <cell r="BF15">
            <v>0.04</v>
          </cell>
          <cell r="BG15">
            <v>0</v>
          </cell>
          <cell r="BH15" t="str">
            <v>CARx1260899</v>
          </cell>
          <cell r="BI15" t="str">
            <v>2019-04-25</v>
          </cell>
          <cell r="BJ15">
            <v>-3913.12</v>
          </cell>
          <cell r="BK15" t="str">
            <v>None</v>
          </cell>
          <cell r="BL15" t="str">
            <v>No</v>
          </cell>
          <cell r="BM15" t="str">
            <v>2019-09-15</v>
          </cell>
          <cell r="BN15">
            <v>72.53</v>
          </cell>
          <cell r="BO15">
            <v>438656</v>
          </cell>
          <cell r="BP15" t="str">
            <v>003F0000016dxnjIAA</v>
          </cell>
          <cell r="BQ15" t="str">
            <v>Survey</v>
          </cell>
          <cell r="BR15" t="str">
            <v>Manufacturing/Industrial</v>
          </cell>
          <cell r="BS15" t="str">
            <v/>
          </cell>
          <cell r="BT15" t="str">
            <v/>
          </cell>
          <cell r="BU15">
            <v>6047.92</v>
          </cell>
          <cell r="BV15" t="str">
            <v>false</v>
          </cell>
          <cell r="BW15" t="str">
            <v>AM_CARx_19_1900903</v>
          </cell>
          <cell r="BX15">
            <v>1</v>
          </cell>
          <cell r="BY15">
            <v>0</v>
          </cell>
          <cell r="BZ15" t="str">
            <v>2019-09-15</v>
          </cell>
          <cell r="CA15" t="str">
            <v>0052A000008Oyy9QAC</v>
          </cell>
          <cell r="CB15" t="str">
            <v>Reynolds Consumer Products - East</v>
          </cell>
          <cell r="CC15" t="str">
            <v>Kelly Converse</v>
          </cell>
          <cell r="CD15" t="str">
            <v>Reynolds Consumer Products</v>
          </cell>
          <cell r="CE15" t="str">
            <v>true</v>
          </cell>
          <cell r="CF15" t="str">
            <v>2019-10-16 00:00:00.0000000</v>
          </cell>
          <cell r="CG15" t="str">
            <v>1900903</v>
          </cell>
          <cell r="CH15" t="str">
            <v>DS4</v>
          </cell>
          <cell r="CI15" t="str">
            <v/>
          </cell>
          <cell r="CJ15" t="str">
            <v/>
          </cell>
          <cell r="CK15" t="str">
            <v/>
          </cell>
          <cell r="CL15" t="str">
            <v>2226 E Morton</v>
          </cell>
          <cell r="CM15" t="str">
            <v>Jacksonville</v>
          </cell>
          <cell r="CN15" t="str">
            <v/>
          </cell>
          <cell r="CO15" t="str">
            <v>false</v>
          </cell>
          <cell r="CP15" t="str">
            <v>false</v>
          </cell>
          <cell r="CQ15" t="str">
            <v>AMIL</v>
          </cell>
          <cell r="CR15">
            <v>0</v>
          </cell>
          <cell r="CS15">
            <v>0</v>
          </cell>
          <cell r="CT15">
            <v>12300</v>
          </cell>
          <cell r="CU15" t="str">
            <v>Replacement of Operating Equipment (retrofit)</v>
          </cell>
          <cell r="CV15" t="str">
            <v>Owner</v>
          </cell>
        </row>
        <row r="16">
          <cell r="A16">
            <v>1900904</v>
          </cell>
          <cell r="B16">
            <v>2019</v>
          </cell>
          <cell r="C16" t="str">
            <v>Retro-Commissioning</v>
          </cell>
          <cell r="D16" t="str">
            <v>CARx - Compressed Air Retro Commissioning</v>
          </cell>
          <cell r="E16" t="str">
            <v>a0M1Y00000NU0g0UAD</v>
          </cell>
          <cell r="F16" t="str">
            <v>No</v>
          </cell>
          <cell r="G16">
            <v>2</v>
          </cell>
          <cell r="H16" t="str">
            <v>Completed</v>
          </cell>
          <cell r="I16" t="str">
            <v>Sent to Check Processor</v>
          </cell>
          <cell r="J16">
            <v>14608.64</v>
          </cell>
          <cell r="K16">
            <v>418432</v>
          </cell>
          <cell r="L16">
            <v>69.19</v>
          </cell>
          <cell r="M16">
            <v>0</v>
          </cell>
          <cell r="N16">
            <v>353784.25599999999</v>
          </cell>
          <cell r="O16">
            <v>0</v>
          </cell>
          <cell r="P16" t="str">
            <v>Reynolds Consumer Products Inc.</v>
          </cell>
          <cell r="Q16" t="str">
            <v>Kelly Converse</v>
          </cell>
          <cell r="R16" t="str">
            <v>calvin.converse@reynoldsbrands.com</v>
          </cell>
          <cell r="S16">
            <v>2174791248</v>
          </cell>
          <cell r="T16"/>
          <cell r="U16" t="str">
            <v>500 E SUPERIOR AVE</v>
          </cell>
          <cell r="V16" t="str">
            <v>JACKSONVILLE</v>
          </cell>
          <cell r="W16" t="str">
            <v>IL</v>
          </cell>
          <cell r="X16" t="str">
            <v>62650</v>
          </cell>
          <cell r="Y16" t="str">
            <v>Private sector</v>
          </cell>
          <cell r="Z16" t="str">
            <v>Commercial</v>
          </cell>
          <cell r="AA16" t="str">
            <v>Manufacturing/Industrial</v>
          </cell>
          <cell r="AB16">
            <v>539343</v>
          </cell>
          <cell r="AC16" t="str">
            <v>John Henry Foster</v>
          </cell>
          <cell r="AD16">
            <v>2177201516</v>
          </cell>
          <cell r="AE16">
            <v>14608.64</v>
          </cell>
          <cell r="AF16">
            <v>0</v>
          </cell>
          <cell r="AG16">
            <v>0</v>
          </cell>
          <cell r="AH16">
            <v>0</v>
          </cell>
          <cell r="AI16" t="str">
            <v>1900 W Field Ct</v>
          </cell>
          <cell r="AJ16" t="str">
            <v>Lake Forest</v>
          </cell>
          <cell r="AK16" t="str">
            <v>IL</v>
          </cell>
          <cell r="AL16" t="str">
            <v>60045</v>
          </cell>
          <cell r="AM16" t="str">
            <v>500 E Superior</v>
          </cell>
          <cell r="AN16" t="str">
            <v>Jacksonville</v>
          </cell>
          <cell r="AO16" t="str">
            <v>IL</v>
          </cell>
          <cell r="AP16" t="str">
            <v>62650</v>
          </cell>
          <cell r="AQ16" t="str">
            <v>003F0000016ZNMeIAO</v>
          </cell>
          <cell r="AR16" t="str">
            <v/>
          </cell>
          <cell r="AS16" t="str">
            <v/>
          </cell>
          <cell r="AT16" t="str">
            <v/>
          </cell>
          <cell r="AU16" t="str">
            <v>001F000000rAyhGIAS</v>
          </cell>
          <cell r="AV16" t="str">
            <v>0031Y00005eRat8QAC</v>
          </cell>
          <cell r="AW16">
            <v>14608.64</v>
          </cell>
          <cell r="AX16">
            <v>14608.64</v>
          </cell>
          <cell r="AY16">
            <v>6240</v>
          </cell>
          <cell r="AZ16">
            <v>0</v>
          </cell>
          <cell r="BA16" t="str">
            <v>Roy Newman</v>
          </cell>
          <cell r="BB16" t="str">
            <v/>
          </cell>
          <cell r="BC16" t="str">
            <v/>
          </cell>
          <cell r="BD16" t="str">
            <v/>
          </cell>
          <cell r="BE16" t="str">
            <v/>
          </cell>
          <cell r="BF16">
            <v>0.03</v>
          </cell>
          <cell r="BG16">
            <v>0</v>
          </cell>
          <cell r="BH16" t="str">
            <v>CARx1260900</v>
          </cell>
          <cell r="BI16" t="str">
            <v>2019-04-25</v>
          </cell>
          <cell r="BJ16">
            <v>-3688.64</v>
          </cell>
          <cell r="BK16" t="str">
            <v>None</v>
          </cell>
          <cell r="BL16" t="str">
            <v>No</v>
          </cell>
          <cell r="BM16" t="str">
            <v>2019-09-15</v>
          </cell>
          <cell r="BN16">
            <v>69.19</v>
          </cell>
          <cell r="BO16">
            <v>418432</v>
          </cell>
          <cell r="BP16" t="str">
            <v>003F0000016dxnjIAA</v>
          </cell>
          <cell r="BQ16" t="str">
            <v>Survey</v>
          </cell>
          <cell r="BR16" t="str">
            <v>Manufacturing/Industrial</v>
          </cell>
          <cell r="BS16" t="str">
            <v/>
          </cell>
          <cell r="BT16" t="str">
            <v/>
          </cell>
          <cell r="BU16">
            <v>6047.58</v>
          </cell>
          <cell r="BV16" t="str">
            <v>false</v>
          </cell>
          <cell r="BW16" t="str">
            <v>AM_CARx_19_1900904</v>
          </cell>
          <cell r="BX16">
            <v>1</v>
          </cell>
          <cell r="BY16">
            <v>0</v>
          </cell>
          <cell r="BZ16" t="str">
            <v>2019-09-15</v>
          </cell>
          <cell r="CA16" t="str">
            <v>0052A000008Oyy9QAC</v>
          </cell>
          <cell r="CB16" t="str">
            <v>Reynolds Consumer Products - West Plant</v>
          </cell>
          <cell r="CC16" t="str">
            <v>Kelly Converse</v>
          </cell>
          <cell r="CD16" t="str">
            <v>Reynolds Consumer Products</v>
          </cell>
          <cell r="CE16" t="str">
            <v>true</v>
          </cell>
          <cell r="CF16" t="str">
            <v>2019-10-16 00:00:00.0000000</v>
          </cell>
          <cell r="CG16" t="str">
            <v>1900904</v>
          </cell>
          <cell r="CH16" t="str">
            <v>DS4</v>
          </cell>
          <cell r="CI16" t="str">
            <v/>
          </cell>
          <cell r="CJ16" t="str">
            <v/>
          </cell>
          <cell r="CK16" t="str">
            <v/>
          </cell>
          <cell r="CL16" t="str">
            <v>500 E Superior Ave</v>
          </cell>
          <cell r="CM16" t="str">
            <v>Jacksonville</v>
          </cell>
          <cell r="CN16" t="str">
            <v/>
          </cell>
          <cell r="CO16" t="str">
            <v>false</v>
          </cell>
          <cell r="CP16" t="str">
            <v>false</v>
          </cell>
          <cell r="CQ16" t="str">
            <v>AMIL</v>
          </cell>
          <cell r="CR16">
            <v>0</v>
          </cell>
          <cell r="CS16">
            <v>0</v>
          </cell>
          <cell r="CT16">
            <v>10920</v>
          </cell>
          <cell r="CU16" t="str">
            <v>Replacement of Operating Equipment (retrofit)</v>
          </cell>
          <cell r="CV16" t="str">
            <v>Owner</v>
          </cell>
        </row>
        <row r="17">
          <cell r="A17">
            <v>1900950</v>
          </cell>
          <cell r="B17">
            <v>2019</v>
          </cell>
          <cell r="C17" t="str">
            <v>Retro-Commissioning</v>
          </cell>
          <cell r="D17" t="str">
            <v>CARx - Compressed Air Retro Commissioning</v>
          </cell>
          <cell r="E17" t="str">
            <v>a0M1Y00000NU2goUAD</v>
          </cell>
          <cell r="F17" t="str">
            <v>No</v>
          </cell>
          <cell r="G17">
            <v>1</v>
          </cell>
          <cell r="H17" t="str">
            <v>Completed</v>
          </cell>
          <cell r="I17" t="str">
            <v>Check Queued</v>
          </cell>
          <cell r="J17">
            <v>8620.86</v>
          </cell>
          <cell r="K17">
            <v>131043</v>
          </cell>
          <cell r="L17">
            <v>21</v>
          </cell>
          <cell r="M17">
            <v>0</v>
          </cell>
          <cell r="N17">
            <v>110796.85649999999</v>
          </cell>
          <cell r="O17">
            <v>0</v>
          </cell>
          <cell r="P17" t="str">
            <v>VESUVIUS USA CORPORATION</v>
          </cell>
          <cell r="Q17" t="str">
            <v>Zach Savoie</v>
          </cell>
          <cell r="R17" t="str">
            <v>zach.savoie@vesuvius.com</v>
          </cell>
          <cell r="S17">
            <v>2173457047</v>
          </cell>
          <cell r="T17"/>
          <cell r="U17" t="str">
            <v>955 N 5TH ST</v>
          </cell>
          <cell r="V17" t="str">
            <v>CHARLESTON</v>
          </cell>
          <cell r="W17" t="str">
            <v>IL</v>
          </cell>
          <cell r="X17" t="str">
            <v>61920</v>
          </cell>
          <cell r="Y17" t="str">
            <v>Private sector</v>
          </cell>
          <cell r="Z17" t="str">
            <v>Commercial</v>
          </cell>
          <cell r="AA17" t="str">
            <v>Manufacturing/Industrial</v>
          </cell>
          <cell r="AB17">
            <v>160000</v>
          </cell>
          <cell r="AC17" t="str">
            <v>Power Supply of Illinois</v>
          </cell>
          <cell r="AD17">
            <v>6363435252</v>
          </cell>
          <cell r="AE17">
            <v>8620.86</v>
          </cell>
          <cell r="AF17">
            <v>0</v>
          </cell>
          <cell r="AG17">
            <v>0</v>
          </cell>
          <cell r="AH17">
            <v>0</v>
          </cell>
          <cell r="AI17" t="str">
            <v>5645 Collections Center Drve</v>
          </cell>
          <cell r="AJ17" t="str">
            <v>Chicago</v>
          </cell>
          <cell r="AK17" t="str">
            <v>IL</v>
          </cell>
          <cell r="AL17" t="str">
            <v>60693</v>
          </cell>
          <cell r="AM17" t="str">
            <v>201 Sun Valley Circle</v>
          </cell>
          <cell r="AN17" t="str">
            <v>Fenton</v>
          </cell>
          <cell r="AO17" t="str">
            <v>MO</v>
          </cell>
          <cell r="AP17" t="str">
            <v>63026</v>
          </cell>
          <cell r="AQ17" t="str">
            <v>0032A00002oUISNQA4</v>
          </cell>
          <cell r="AR17" t="str">
            <v>201 Sun Valley Circle</v>
          </cell>
          <cell r="AS17" t="str">
            <v>Fenton</v>
          </cell>
          <cell r="AT17" t="str">
            <v>63026</v>
          </cell>
          <cell r="AU17" t="str">
            <v>001F000000rAxSSIA0</v>
          </cell>
          <cell r="AV17" t="str">
            <v>0031Y00005kYA76QAG</v>
          </cell>
          <cell r="AW17">
            <v>8620.86</v>
          </cell>
          <cell r="AX17">
            <v>8620.86</v>
          </cell>
          <cell r="AY17">
            <v>6000</v>
          </cell>
          <cell r="AZ17">
            <v>0</v>
          </cell>
          <cell r="BA17" t="str">
            <v>Bill Rankin</v>
          </cell>
          <cell r="BB17" t="str">
            <v/>
          </cell>
          <cell r="BC17" t="str">
            <v/>
          </cell>
          <cell r="BD17" t="str">
            <v/>
          </cell>
          <cell r="BE17" t="str">
            <v/>
          </cell>
          <cell r="BF17">
            <v>7.0000000000000007E-2</v>
          </cell>
          <cell r="BG17">
            <v>0</v>
          </cell>
          <cell r="BH17" t="str">
            <v>CARx1261745</v>
          </cell>
          <cell r="BI17" t="str">
            <v>2019-05-01</v>
          </cell>
          <cell r="BJ17">
            <v>1500.14</v>
          </cell>
          <cell r="BK17" t="str">
            <v>None</v>
          </cell>
          <cell r="BL17" t="str">
            <v>No</v>
          </cell>
          <cell r="BM17" t="str">
            <v>2019-11-30</v>
          </cell>
          <cell r="BN17">
            <v>21</v>
          </cell>
          <cell r="BO17">
            <v>131043</v>
          </cell>
          <cell r="BP17" t="str">
            <v>0032A00002xjBg7QAE</v>
          </cell>
          <cell r="BQ17" t="str">
            <v>Survey</v>
          </cell>
          <cell r="BR17" t="str">
            <v>Manufacturing/Industrial</v>
          </cell>
          <cell r="BS17" t="str">
            <v/>
          </cell>
          <cell r="BT17" t="str">
            <v/>
          </cell>
          <cell r="BU17">
            <v>6240.14</v>
          </cell>
          <cell r="BV17" t="str">
            <v>false</v>
          </cell>
          <cell r="BW17" t="str">
            <v>AM_CARx_19_1900950</v>
          </cell>
          <cell r="BX17">
            <v>1</v>
          </cell>
          <cell r="BY17">
            <v>0</v>
          </cell>
          <cell r="BZ17" t="str">
            <v>2019-07-15</v>
          </cell>
          <cell r="CA17" t="str">
            <v>0052A000009L8OwQAK</v>
          </cell>
          <cell r="CB17" t="str">
            <v>Vesuvius USA</v>
          </cell>
          <cell r="CC17" t="str">
            <v>Matt Naglich</v>
          </cell>
          <cell r="CD17" t="str">
            <v>Power Supply Industries</v>
          </cell>
          <cell r="CE17" t="str">
            <v>true</v>
          </cell>
          <cell r="CF17" t="str">
            <v>2019-11-18 00:00:00.0000000</v>
          </cell>
          <cell r="CG17" t="str">
            <v>1900950</v>
          </cell>
          <cell r="CH17" t="str">
            <v>DS4</v>
          </cell>
          <cell r="CI17" t="str">
            <v/>
          </cell>
          <cell r="CJ17" t="str">
            <v>0031Y00005kYA8JQAW</v>
          </cell>
          <cell r="CK17" t="str">
            <v>Jacob Hanner</v>
          </cell>
          <cell r="CL17" t="str">
            <v>955 N 5th St</v>
          </cell>
          <cell r="CM17" t="str">
            <v>Charleston</v>
          </cell>
          <cell r="CN17" t="str">
            <v/>
          </cell>
          <cell r="CO17" t="str">
            <v>false</v>
          </cell>
          <cell r="CP17" t="str">
            <v>false</v>
          </cell>
          <cell r="CQ17" t="str">
            <v>AMIL</v>
          </cell>
          <cell r="CR17">
            <v>0</v>
          </cell>
          <cell r="CS17">
            <v>0</v>
          </cell>
          <cell r="CT17">
            <v>10121</v>
          </cell>
          <cell r="CU17" t="str">
            <v>Process Improvement</v>
          </cell>
          <cell r="CV17" t="str">
            <v>Owner</v>
          </cell>
        </row>
        <row r="18">
          <cell r="A18">
            <v>1901013</v>
          </cell>
          <cell r="B18">
            <v>2019</v>
          </cell>
          <cell r="C18" t="str">
            <v>Retro-Commissioning</v>
          </cell>
          <cell r="D18" t="str">
            <v>CARx - Compressed Air Retro Commissioning</v>
          </cell>
          <cell r="E18" t="str">
            <v>a0M1Y00000NU4MIUA1</v>
          </cell>
          <cell r="F18" t="str">
            <v>Yes</v>
          </cell>
          <cell r="G18">
            <v>2</v>
          </cell>
          <cell r="H18" t="str">
            <v>Completed</v>
          </cell>
          <cell r="I18" t="str">
            <v>Sent to Check Processor</v>
          </cell>
          <cell r="J18">
            <v>12136.48</v>
          </cell>
          <cell r="K18">
            <v>406824</v>
          </cell>
          <cell r="L18">
            <v>46.44</v>
          </cell>
          <cell r="M18">
            <v>0</v>
          </cell>
          <cell r="N18">
            <v>343969.69199999998</v>
          </cell>
          <cell r="O18">
            <v>0</v>
          </cell>
          <cell r="P18" t="str">
            <v>Pinnacle Foods Inc dba Pinnacle Foods Group LLC</v>
          </cell>
          <cell r="Q18" t="str">
            <v>Jeremy Koch</v>
          </cell>
          <cell r="R18" t="str">
            <v>jeremy.koch@pinnaclefoods.com</v>
          </cell>
          <cell r="S18">
            <v>6185334808</v>
          </cell>
          <cell r="T18">
            <v>3838</v>
          </cell>
          <cell r="U18" t="str">
            <v>100 W CALUMET ST</v>
          </cell>
          <cell r="V18" t="str">
            <v>CENTRALIA</v>
          </cell>
          <cell r="W18" t="str">
            <v>IL</v>
          </cell>
          <cell r="X18" t="str">
            <v>62801</v>
          </cell>
          <cell r="Y18" t="str">
            <v>Private sector</v>
          </cell>
          <cell r="Z18" t="str">
            <v>Commercial</v>
          </cell>
          <cell r="AA18" t="str">
            <v>Manufacturing/Industrial</v>
          </cell>
          <cell r="AB18">
            <v>342000</v>
          </cell>
          <cell r="AC18" t="str">
            <v>John Henry Foster</v>
          </cell>
          <cell r="AD18">
            <v>2177201516</v>
          </cell>
          <cell r="AE18">
            <v>12136.48</v>
          </cell>
          <cell r="AF18">
            <v>0</v>
          </cell>
          <cell r="AG18">
            <v>0</v>
          </cell>
          <cell r="AH18">
            <v>0</v>
          </cell>
          <cell r="AI18" t="str">
            <v>121 Woodcrest Rd</v>
          </cell>
          <cell r="AJ18" t="str">
            <v>Cherry Hill</v>
          </cell>
          <cell r="AK18" t="str">
            <v>NJ</v>
          </cell>
          <cell r="AL18" t="str">
            <v>08003</v>
          </cell>
          <cell r="AM18" t="str">
            <v>100 W Calumet St</v>
          </cell>
          <cell r="AN18" t="str">
            <v>Centralia</v>
          </cell>
          <cell r="AO18" t="str">
            <v>IL</v>
          </cell>
          <cell r="AP18" t="str">
            <v>62801</v>
          </cell>
          <cell r="AQ18" t="str">
            <v>003F0000016ZNMeIAO</v>
          </cell>
          <cell r="AR18" t="str">
            <v/>
          </cell>
          <cell r="AS18" t="str">
            <v/>
          </cell>
          <cell r="AT18" t="str">
            <v/>
          </cell>
          <cell r="AU18" t="str">
            <v>001F0000018g9vUIAQ</v>
          </cell>
          <cell r="AV18" t="str">
            <v>003F000001jNm2cIAC</v>
          </cell>
          <cell r="AW18">
            <v>12136.48</v>
          </cell>
          <cell r="AX18">
            <v>12136.48</v>
          </cell>
          <cell r="AY18">
            <v>4000</v>
          </cell>
          <cell r="AZ18">
            <v>0</v>
          </cell>
          <cell r="BA18" t="str">
            <v/>
          </cell>
          <cell r="BB18" t="str">
            <v/>
          </cell>
          <cell r="BC18" t="str">
            <v/>
          </cell>
          <cell r="BD18" t="str">
            <v/>
          </cell>
          <cell r="BE18" t="str">
            <v/>
          </cell>
          <cell r="BF18">
            <v>0.03</v>
          </cell>
          <cell r="BG18">
            <v>0</v>
          </cell>
          <cell r="BH18" t="str">
            <v>CARx1262383</v>
          </cell>
          <cell r="BI18" t="str">
            <v>2019-05-14</v>
          </cell>
          <cell r="BJ18">
            <v>-4636.4799999999996</v>
          </cell>
          <cell r="BK18" t="str">
            <v>None</v>
          </cell>
          <cell r="BL18" t="str">
            <v>No</v>
          </cell>
          <cell r="BM18" t="str">
            <v>2019-09-30</v>
          </cell>
          <cell r="BN18">
            <v>46.44</v>
          </cell>
          <cell r="BO18">
            <v>406824</v>
          </cell>
          <cell r="BP18" t="str">
            <v>003F000001UrrEEIAZ</v>
          </cell>
          <cell r="BQ18" t="str">
            <v>Survey</v>
          </cell>
          <cell r="BR18" t="str">
            <v>Manufacturing/Industrial</v>
          </cell>
          <cell r="BS18" t="str">
            <v>0012A00001vXZhTQAW</v>
          </cell>
          <cell r="BT18" t="str">
            <v>Natural Gas</v>
          </cell>
          <cell r="BU18">
            <v>8760.2099999999991</v>
          </cell>
          <cell r="BV18" t="str">
            <v>false</v>
          </cell>
          <cell r="BW18" t="str">
            <v>AM_CARx_19_1901013</v>
          </cell>
          <cell r="BX18">
            <v>1</v>
          </cell>
          <cell r="BY18">
            <v>0</v>
          </cell>
          <cell r="BZ18" t="str">
            <v>2019-09-15</v>
          </cell>
          <cell r="CA18" t="str">
            <v>0052A000008Oyy9QAC</v>
          </cell>
          <cell r="CB18" t="str">
            <v>Pinnacle Foods LLC</v>
          </cell>
          <cell r="CC18" t="str">
            <v>Jeremy Koch</v>
          </cell>
          <cell r="CD18" t="str">
            <v>Pinnacle Foods</v>
          </cell>
          <cell r="CE18" t="str">
            <v>true</v>
          </cell>
          <cell r="CF18" t="str">
            <v>2019-10-21 00:00:00.0000000</v>
          </cell>
          <cell r="CG18" t="str">
            <v>1901013</v>
          </cell>
          <cell r="CH18" t="str">
            <v>DS4</v>
          </cell>
          <cell r="CI18" t="str">
            <v>GS3</v>
          </cell>
          <cell r="CJ18" t="str">
            <v>0032A00002tg9GJQAY</v>
          </cell>
          <cell r="CK18" t="str">
            <v>Jason Beck</v>
          </cell>
          <cell r="CL18" t="str">
            <v>100 W Calumet St</v>
          </cell>
          <cell r="CM18" t="str">
            <v>Centralia</v>
          </cell>
          <cell r="CN18" t="str">
            <v/>
          </cell>
          <cell r="CO18" t="str">
            <v>true</v>
          </cell>
          <cell r="CP18" t="str">
            <v>true</v>
          </cell>
          <cell r="CQ18" t="str">
            <v>AMIL</v>
          </cell>
          <cell r="CR18">
            <v>0</v>
          </cell>
          <cell r="CS18">
            <v>0</v>
          </cell>
          <cell r="CT18">
            <v>7500</v>
          </cell>
          <cell r="CU18" t="str">
            <v>Process Improvement</v>
          </cell>
          <cell r="CV18" t="str">
            <v>Owner</v>
          </cell>
        </row>
        <row r="19">
          <cell r="A19">
            <v>1901092</v>
          </cell>
          <cell r="B19">
            <v>2019</v>
          </cell>
          <cell r="C19" t="str">
            <v>Retro-Commissioning</v>
          </cell>
          <cell r="D19" t="str">
            <v>CARx - Compressed Air Retro Commissioning</v>
          </cell>
          <cell r="E19" t="str">
            <v>a0M1Y00000NU8KhUAL</v>
          </cell>
          <cell r="F19" t="str">
            <v>No</v>
          </cell>
          <cell r="G19">
            <v>2</v>
          </cell>
          <cell r="H19" t="str">
            <v>Completed</v>
          </cell>
          <cell r="I19" t="str">
            <v>Check Sent</v>
          </cell>
          <cell r="J19">
            <v>13152.06</v>
          </cell>
          <cell r="K19">
            <v>259478</v>
          </cell>
          <cell r="L19">
            <v>41.42</v>
          </cell>
          <cell r="M19">
            <v>0</v>
          </cell>
          <cell r="N19">
            <v>219388.649</v>
          </cell>
          <cell r="O19">
            <v>0</v>
          </cell>
          <cell r="P19" t="str">
            <v>GILSTER-MARY LEE CORP</v>
          </cell>
          <cell r="Q19" t="str">
            <v>Jack Hutchinson</v>
          </cell>
          <cell r="R19" t="str">
            <v>jhutchinson@gilstermarylee.com</v>
          </cell>
          <cell r="S19">
            <v>6188262361</v>
          </cell>
          <cell r="T19"/>
          <cell r="U19" t="str">
            <v>705 N SPARTA ST</v>
          </cell>
          <cell r="V19" t="str">
            <v>STEELEVILLE</v>
          </cell>
          <cell r="W19" t="str">
            <v>IL</v>
          </cell>
          <cell r="X19" t="str">
            <v>62288</v>
          </cell>
          <cell r="Y19" t="str">
            <v>Private sector</v>
          </cell>
          <cell r="Z19" t="str">
            <v>Commercial</v>
          </cell>
          <cell r="AA19" t="str">
            <v>Manufacturing/Industrial</v>
          </cell>
          <cell r="AB19">
            <v>300000</v>
          </cell>
          <cell r="AC19" t="str">
            <v>John Henry Foster</v>
          </cell>
          <cell r="AD19">
            <v>2177201516</v>
          </cell>
          <cell r="AE19">
            <v>13152.06</v>
          </cell>
          <cell r="AF19">
            <v>0</v>
          </cell>
          <cell r="AG19">
            <v>626.29</v>
          </cell>
          <cell r="AH19">
            <v>0</v>
          </cell>
          <cell r="AI19" t="str">
            <v/>
          </cell>
          <cell r="AJ19" t="str">
            <v>CHESTER</v>
          </cell>
          <cell r="AK19" t="str">
            <v>IL</v>
          </cell>
          <cell r="AL19" t="str">
            <v>62233</v>
          </cell>
          <cell r="AM19" t="str">
            <v>PO Box 227</v>
          </cell>
          <cell r="AN19" t="str">
            <v>Chester</v>
          </cell>
          <cell r="AO19" t="str">
            <v>IL</v>
          </cell>
          <cell r="AP19" t="str">
            <v>62233</v>
          </cell>
          <cell r="AQ19" t="str">
            <v>003F0000016ZNMeIAO</v>
          </cell>
          <cell r="AR19" t="str">
            <v/>
          </cell>
          <cell r="AS19" t="str">
            <v/>
          </cell>
          <cell r="AT19" t="str">
            <v/>
          </cell>
          <cell r="AU19" t="str">
            <v>001F000000rAyGcIAK</v>
          </cell>
          <cell r="AV19" t="str">
            <v>003F0000019zW8IIAU</v>
          </cell>
          <cell r="AW19">
            <v>13152.06</v>
          </cell>
          <cell r="AX19">
            <v>13152.06</v>
          </cell>
          <cell r="AY19">
            <v>7440</v>
          </cell>
          <cell r="AZ19">
            <v>0</v>
          </cell>
          <cell r="BA19" t="str">
            <v>Chelsea Nichols</v>
          </cell>
          <cell r="BB19" t="str">
            <v/>
          </cell>
          <cell r="BC19" t="str">
            <v/>
          </cell>
          <cell r="BD19" t="str">
            <v/>
          </cell>
          <cell r="BE19" t="str">
            <v/>
          </cell>
          <cell r="BF19">
            <v>0.05</v>
          </cell>
          <cell r="BG19">
            <v>0</v>
          </cell>
          <cell r="BH19" t="str">
            <v>CARx1263671</v>
          </cell>
          <cell r="BI19" t="str">
            <v>2019-05-24</v>
          </cell>
          <cell r="BJ19">
            <v>-1852.06</v>
          </cell>
          <cell r="BK19" t="str">
            <v>Early Completion Bonus</v>
          </cell>
          <cell r="BL19" t="str">
            <v>No</v>
          </cell>
          <cell r="BM19" t="str">
            <v>2019-09-15</v>
          </cell>
          <cell r="BN19">
            <v>41.42</v>
          </cell>
          <cell r="BO19">
            <v>259478</v>
          </cell>
          <cell r="BP19" t="str">
            <v>003F000001UrrEEIAZ</v>
          </cell>
          <cell r="BQ19" t="str">
            <v>Survey</v>
          </cell>
          <cell r="BR19" t="str">
            <v>Manufacturing/Industrial</v>
          </cell>
          <cell r="BS19" t="str">
            <v/>
          </cell>
          <cell r="BT19" t="str">
            <v>Natural Gas</v>
          </cell>
          <cell r="BU19">
            <v>6264.56</v>
          </cell>
          <cell r="BV19" t="str">
            <v>false</v>
          </cell>
          <cell r="BW19" t="str">
            <v>AM_CARx_19_1901092</v>
          </cell>
          <cell r="BX19">
            <v>1</v>
          </cell>
          <cell r="BY19">
            <v>0</v>
          </cell>
          <cell r="BZ19" t="str">
            <v>2019-09-15</v>
          </cell>
          <cell r="CA19" t="str">
            <v>0052A000008Oyy9QAC</v>
          </cell>
          <cell r="CB19" t="str">
            <v>Gilster Mary Lee Corp - Sparta St</v>
          </cell>
          <cell r="CC19" t="str">
            <v>Jack Hutchinson</v>
          </cell>
          <cell r="CD19" t="str">
            <v>Gilster Mary Lee Corp</v>
          </cell>
          <cell r="CE19" t="str">
            <v>true</v>
          </cell>
          <cell r="CF19" t="str">
            <v>2019-08-30 00:00:00.0000000</v>
          </cell>
          <cell r="CG19" t="str">
            <v>1901092</v>
          </cell>
          <cell r="CH19" t="str">
            <v>DS4</v>
          </cell>
          <cell r="CI19" t="str">
            <v/>
          </cell>
          <cell r="CJ19" t="str">
            <v>0031Y00005kav9HQAQ</v>
          </cell>
          <cell r="CK19" t="str">
            <v>Allan Crowder</v>
          </cell>
          <cell r="CL19" t="str">
            <v>705 N Sparta St</v>
          </cell>
          <cell r="CM19" t="str">
            <v>Steeleville</v>
          </cell>
          <cell r="CN19" t="str">
            <v/>
          </cell>
          <cell r="CO19" t="str">
            <v>true</v>
          </cell>
          <cell r="CP19" t="str">
            <v>true</v>
          </cell>
          <cell r="CQ19" t="str">
            <v>AMIL</v>
          </cell>
          <cell r="CR19">
            <v>0</v>
          </cell>
          <cell r="CS19">
            <v>0</v>
          </cell>
          <cell r="CT19">
            <v>11300</v>
          </cell>
          <cell r="CU19" t="str">
            <v>Process Improvement</v>
          </cell>
          <cell r="CV19" t="str">
            <v>Owner</v>
          </cell>
        </row>
        <row r="20">
          <cell r="A20">
            <v>1901093</v>
          </cell>
          <cell r="B20">
            <v>2019</v>
          </cell>
          <cell r="C20" t="str">
            <v>Retro-Commissioning</v>
          </cell>
          <cell r="D20" t="str">
            <v>CARx - Compressed Air Retro Commissioning</v>
          </cell>
          <cell r="E20" t="str">
            <v>a0M1Y00000NU8L1UAL</v>
          </cell>
          <cell r="F20" t="str">
            <v>No</v>
          </cell>
          <cell r="G20">
            <v>2</v>
          </cell>
          <cell r="H20" t="str">
            <v>Completed</v>
          </cell>
          <cell r="I20" t="str">
            <v>Check Sent</v>
          </cell>
          <cell r="J20">
            <v>18729.29</v>
          </cell>
          <cell r="K20">
            <v>599871</v>
          </cell>
          <cell r="L20">
            <v>68.48</v>
          </cell>
          <cell r="M20">
            <v>0</v>
          </cell>
          <cell r="N20">
            <v>507190.93050000002</v>
          </cell>
          <cell r="O20">
            <v>0</v>
          </cell>
          <cell r="P20" t="str">
            <v>GILSTER-MARY LEE CORP</v>
          </cell>
          <cell r="Q20" t="str">
            <v>Jack Hutchinson</v>
          </cell>
          <cell r="R20" t="str">
            <v>jhutchinson@gilstermarylee.com</v>
          </cell>
          <cell r="S20">
            <v>6188262361</v>
          </cell>
          <cell r="T20"/>
          <cell r="U20" t="str">
            <v>10 INDUSTRIAL PARK</v>
          </cell>
          <cell r="V20" t="str">
            <v>STEELEVILLE</v>
          </cell>
          <cell r="W20" t="str">
            <v>IL</v>
          </cell>
          <cell r="X20" t="str">
            <v>62288</v>
          </cell>
          <cell r="Y20" t="str">
            <v>Private sector</v>
          </cell>
          <cell r="Z20" t="str">
            <v>Commercial</v>
          </cell>
          <cell r="AA20" t="str">
            <v>Manufacturing/Industrial</v>
          </cell>
          <cell r="AB20">
            <v>450000</v>
          </cell>
          <cell r="AC20" t="str">
            <v>John Henry Foster</v>
          </cell>
          <cell r="AD20">
            <v>2177201516</v>
          </cell>
          <cell r="AE20">
            <v>18729.29</v>
          </cell>
          <cell r="AF20">
            <v>0</v>
          </cell>
          <cell r="AG20">
            <v>891.87</v>
          </cell>
          <cell r="AH20">
            <v>0</v>
          </cell>
          <cell r="AI20" t="str">
            <v/>
          </cell>
          <cell r="AJ20" t="str">
            <v>CHESTER</v>
          </cell>
          <cell r="AK20" t="str">
            <v>IL</v>
          </cell>
          <cell r="AL20" t="str">
            <v>62233</v>
          </cell>
          <cell r="AM20" t="str">
            <v>PO Box 227</v>
          </cell>
          <cell r="AN20" t="str">
            <v>Chester</v>
          </cell>
          <cell r="AO20" t="str">
            <v>IL</v>
          </cell>
          <cell r="AP20" t="str">
            <v>62233</v>
          </cell>
          <cell r="AQ20" t="str">
            <v>003F0000016ZNMeIAO</v>
          </cell>
          <cell r="AR20" t="str">
            <v/>
          </cell>
          <cell r="AS20" t="str">
            <v/>
          </cell>
          <cell r="AT20" t="str">
            <v/>
          </cell>
          <cell r="AU20" t="str">
            <v>0012A00001vLtY6QAK</v>
          </cell>
          <cell r="AV20" t="str">
            <v>003F0000019zW8IIAU</v>
          </cell>
          <cell r="AW20">
            <v>18729.29</v>
          </cell>
          <cell r="AX20">
            <v>18729.29</v>
          </cell>
          <cell r="AY20">
            <v>5840</v>
          </cell>
          <cell r="AZ20">
            <v>0</v>
          </cell>
          <cell r="BA20" t="str">
            <v>Chelsea Nichols</v>
          </cell>
          <cell r="BB20" t="str">
            <v/>
          </cell>
          <cell r="BC20" t="str">
            <v/>
          </cell>
          <cell r="BD20" t="str">
            <v/>
          </cell>
          <cell r="BE20" t="str">
            <v/>
          </cell>
          <cell r="BF20">
            <v>0.03</v>
          </cell>
          <cell r="BG20">
            <v>0</v>
          </cell>
          <cell r="BH20" t="str">
            <v>CARx1263674</v>
          </cell>
          <cell r="BI20" t="str">
            <v>2019-05-24</v>
          </cell>
          <cell r="BJ20">
            <v>-9929.2900000000009</v>
          </cell>
          <cell r="BK20" t="str">
            <v>Early Completion Bonus</v>
          </cell>
          <cell r="BL20" t="str">
            <v>No</v>
          </cell>
          <cell r="BM20" t="str">
            <v>2019-09-15</v>
          </cell>
          <cell r="BN20">
            <v>68.48</v>
          </cell>
          <cell r="BO20">
            <v>599871</v>
          </cell>
          <cell r="BP20" t="str">
            <v>003F000001UrrEEIAZ</v>
          </cell>
          <cell r="BQ20" t="str">
            <v>Survey</v>
          </cell>
          <cell r="BR20" t="str">
            <v>Manufacturing/Industrial</v>
          </cell>
          <cell r="BS20" t="str">
            <v/>
          </cell>
          <cell r="BT20" t="str">
            <v>Natural Gas</v>
          </cell>
          <cell r="BU20">
            <v>8759.7999999999993</v>
          </cell>
          <cell r="BV20" t="str">
            <v>false</v>
          </cell>
          <cell r="BW20" t="str">
            <v>AM_CARx_19_1901093</v>
          </cell>
          <cell r="BX20">
            <v>1</v>
          </cell>
          <cell r="BY20">
            <v>0</v>
          </cell>
          <cell r="BZ20" t="str">
            <v>2019-09-15</v>
          </cell>
          <cell r="CA20" t="str">
            <v>0052A000008Oyy9QAC</v>
          </cell>
          <cell r="CB20" t="str">
            <v>Gilster Mary Lee Corp - Industrial Park</v>
          </cell>
          <cell r="CC20" t="str">
            <v>Jack Hutchinson</v>
          </cell>
          <cell r="CD20" t="str">
            <v>Gilster Mary Lee Corp</v>
          </cell>
          <cell r="CE20" t="str">
            <v>true</v>
          </cell>
          <cell r="CF20" t="str">
            <v>2019-08-30 00:00:00.0000000</v>
          </cell>
          <cell r="CG20" t="str">
            <v>1901093</v>
          </cell>
          <cell r="CH20" t="str">
            <v>DS4</v>
          </cell>
          <cell r="CI20" t="str">
            <v/>
          </cell>
          <cell r="CJ20" t="str">
            <v>0031Y00005kav9HQAQ</v>
          </cell>
          <cell r="CK20" t="str">
            <v>Allan Crowder</v>
          </cell>
          <cell r="CL20" t="str">
            <v>10 Industrial Park</v>
          </cell>
          <cell r="CM20" t="str">
            <v>Steeleville</v>
          </cell>
          <cell r="CN20" t="str">
            <v/>
          </cell>
          <cell r="CO20" t="str">
            <v>true</v>
          </cell>
          <cell r="CP20" t="str">
            <v>true</v>
          </cell>
          <cell r="CQ20" t="str">
            <v>AMIL</v>
          </cell>
          <cell r="CR20">
            <v>0</v>
          </cell>
          <cell r="CS20">
            <v>0</v>
          </cell>
          <cell r="CT20">
            <v>8800</v>
          </cell>
          <cell r="CU20" t="str">
            <v>Process Improvement</v>
          </cell>
          <cell r="CV20" t="str">
            <v>Owner</v>
          </cell>
        </row>
        <row r="21">
          <cell r="A21">
            <v>1901122</v>
          </cell>
          <cell r="B21">
            <v>2019</v>
          </cell>
          <cell r="C21" t="str">
            <v>Retro-Commissioning</v>
          </cell>
          <cell r="D21" t="str">
            <v>RCx - Lite Retrocommissioning</v>
          </cell>
          <cell r="E21" t="str">
            <v>a0M1Y00000NU9JZUA1</v>
          </cell>
          <cell r="F21" t="str">
            <v>Yes</v>
          </cell>
          <cell r="G21" t="str">
            <v>Census - Onsite</v>
          </cell>
          <cell r="H21" t="str">
            <v>Completed</v>
          </cell>
          <cell r="I21" t="str">
            <v>Check Sent</v>
          </cell>
          <cell r="J21">
            <v>20304.400000000001</v>
          </cell>
          <cell r="K21">
            <v>108206</v>
          </cell>
          <cell r="L21">
            <v>29.31</v>
          </cell>
          <cell r="M21">
            <v>15578</v>
          </cell>
          <cell r="N21">
            <v>91488.172999999995</v>
          </cell>
          <cell r="O21">
            <v>13587.131600000001</v>
          </cell>
          <cell r="P21" t="str">
            <v>City of Carbondale</v>
          </cell>
          <cell r="Q21" t="str">
            <v>Mark Bollmann</v>
          </cell>
          <cell r="R21" t="str">
            <v>mbollmann@explorecarbondale.com</v>
          </cell>
          <cell r="S21">
            <v>6184573296</v>
          </cell>
          <cell r="T21"/>
          <cell r="U21" t="str">
            <v>200 S ILLINOIS AVE</v>
          </cell>
          <cell r="V21" t="str">
            <v>CARBONDALE</v>
          </cell>
          <cell r="W21" t="str">
            <v>IL</v>
          </cell>
          <cell r="X21" t="str">
            <v>62901</v>
          </cell>
          <cell r="Y21" t="str">
            <v>Public sector</v>
          </cell>
          <cell r="Z21" t="str">
            <v>Local Government</v>
          </cell>
          <cell r="AA21" t="str">
            <v>Municipality</v>
          </cell>
          <cell r="AB21">
            <v>49130</v>
          </cell>
          <cell r="AC21" t="str">
            <v>Smart Energy Design Assistance Center (SEDAC)</v>
          </cell>
          <cell r="AD21">
            <v>2173001771</v>
          </cell>
          <cell r="AE21">
            <v>4818.3599999999997</v>
          </cell>
          <cell r="AF21">
            <v>15486.04</v>
          </cell>
          <cell r="AG21">
            <v>229.45</v>
          </cell>
          <cell r="AH21">
            <v>737.43</v>
          </cell>
          <cell r="AI21" t="str">
            <v>200 S Illinois Ave</v>
          </cell>
          <cell r="AJ21" t="str">
            <v>Carbondale</v>
          </cell>
          <cell r="AK21" t="str">
            <v>IL</v>
          </cell>
          <cell r="AL21" t="str">
            <v>62902</v>
          </cell>
          <cell r="AM21" t="str">
            <v>200 S Illinois Ave</v>
          </cell>
          <cell r="AN21" t="str">
            <v>Carbondale</v>
          </cell>
          <cell r="AO21" t="str">
            <v>IL</v>
          </cell>
          <cell r="AP21" t="str">
            <v>62902</v>
          </cell>
          <cell r="AQ21" t="str">
            <v>0031Y00005kbJ2FQAU</v>
          </cell>
          <cell r="AR21" t="str">
            <v>1 St. Mary's Road</v>
          </cell>
          <cell r="AS21" t="str">
            <v>Champaign</v>
          </cell>
          <cell r="AT21" t="str">
            <v>61820</v>
          </cell>
          <cell r="AU21" t="str">
            <v>0012A00001vM5NQQA0</v>
          </cell>
          <cell r="AV21" t="str">
            <v>0032A00002XMVVrQAP</v>
          </cell>
          <cell r="AW21">
            <v>20304.400000000001</v>
          </cell>
          <cell r="AX21">
            <v>20304.400000000001</v>
          </cell>
          <cell r="AY21">
            <v>7500</v>
          </cell>
          <cell r="AZ21">
            <v>7500</v>
          </cell>
          <cell r="BA21" t="str">
            <v/>
          </cell>
          <cell r="BB21" t="str">
            <v/>
          </cell>
          <cell r="BC21" t="str">
            <v/>
          </cell>
          <cell r="BD21" t="str">
            <v/>
          </cell>
          <cell r="BE21" t="str">
            <v/>
          </cell>
          <cell r="BF21">
            <v>0.04</v>
          </cell>
          <cell r="BG21">
            <v>0.99</v>
          </cell>
          <cell r="BH21" t="str">
            <v>RCx1264289</v>
          </cell>
          <cell r="BI21" t="str">
            <v>2019-05-31</v>
          </cell>
          <cell r="BJ21">
            <v>-1543.6</v>
          </cell>
          <cell r="BK21" t="str">
            <v>Early Completion Bonus</v>
          </cell>
          <cell r="BL21" t="str">
            <v>No</v>
          </cell>
          <cell r="BM21" t="str">
            <v>2019-09-30</v>
          </cell>
          <cell r="BN21">
            <v>29.31</v>
          </cell>
          <cell r="BO21">
            <v>108206</v>
          </cell>
          <cell r="BP21" t="str">
            <v>003F000001UrrEEIAZ</v>
          </cell>
          <cell r="BQ21" t="str">
            <v>Survey</v>
          </cell>
          <cell r="BR21" t="str">
            <v>Municipality</v>
          </cell>
          <cell r="BS21" t="str">
            <v>0012A00001vX3rJQAS</v>
          </cell>
          <cell r="BT21" t="str">
            <v/>
          </cell>
          <cell r="BU21">
            <v>3691.78</v>
          </cell>
          <cell r="BV21" t="str">
            <v>false</v>
          </cell>
          <cell r="BW21" t="str">
            <v>AM_RCx_19_1901122</v>
          </cell>
          <cell r="BX21">
            <v>1</v>
          </cell>
          <cell r="BY21">
            <v>1</v>
          </cell>
          <cell r="BZ21" t="str">
            <v>2019-07-31</v>
          </cell>
          <cell r="CA21" t="str">
            <v>0052A000008Oyy9QAC</v>
          </cell>
          <cell r="CB21" t="str">
            <v/>
          </cell>
          <cell r="CC21" t="str">
            <v>Mark Bollmann</v>
          </cell>
          <cell r="CD21" t="str">
            <v>City of Carbondale</v>
          </cell>
          <cell r="CE21" t="str">
            <v>true</v>
          </cell>
          <cell r="CF21" t="str">
            <v>2019-09-13 00:00:00.0000000</v>
          </cell>
          <cell r="CG21" t="str">
            <v>1901122</v>
          </cell>
          <cell r="CH21" t="str">
            <v>D3A</v>
          </cell>
          <cell r="CI21" t="str">
            <v>GS2</v>
          </cell>
          <cell r="CJ21" t="str">
            <v>0032A00002wSlPFQA0</v>
          </cell>
          <cell r="CK21" t="str">
            <v>Patrick Sullivan</v>
          </cell>
          <cell r="CL21" t="str">
            <v>200 S Illinois Ave</v>
          </cell>
          <cell r="CM21" t="str">
            <v>Carbondale</v>
          </cell>
          <cell r="CN21" t="str">
            <v>62902</v>
          </cell>
          <cell r="CO21" t="str">
            <v>true</v>
          </cell>
          <cell r="CP21" t="str">
            <v>true</v>
          </cell>
          <cell r="CQ21" t="str">
            <v>AMIL</v>
          </cell>
          <cell r="CR21">
            <v>15578</v>
          </cell>
          <cell r="CS21">
            <v>0</v>
          </cell>
          <cell r="CT21">
            <v>18760.8</v>
          </cell>
          <cell r="CU21" t="str">
            <v>Process Improvement</v>
          </cell>
          <cell r="CV21" t="str">
            <v>Owner</v>
          </cell>
        </row>
      </sheetData>
      <sheetData sheetId="3">
        <row r="2">
          <cell r="A2">
            <v>1900310</v>
          </cell>
          <cell r="B2" t="str">
            <v>CARx - Compressed Air Retro Commissioning</v>
          </cell>
          <cell r="C2">
            <v>5</v>
          </cell>
          <cell r="D2" t="str">
            <v>TRM V7 Recommended Life</v>
          </cell>
          <cell r="E2" t="str">
            <v>Attachment B -  Compressed Air Leak Repair</v>
          </cell>
        </row>
        <row r="3">
          <cell r="A3">
            <v>1900333</v>
          </cell>
          <cell r="B3" t="str">
            <v>LFRCx - Large Facility Retrocommissioning</v>
          </cell>
          <cell r="C3">
            <v>7.5</v>
          </cell>
          <cell r="D3" t="str">
            <v>TRM V7 Recommended Life</v>
          </cell>
          <cell r="E3" t="str">
            <v>Attachment A</v>
          </cell>
        </row>
        <row r="4">
          <cell r="A4">
            <v>1900562</v>
          </cell>
          <cell r="B4" t="str">
            <v>CARx - Compressed Air Retro Commissioning</v>
          </cell>
          <cell r="C4">
            <v>5</v>
          </cell>
          <cell r="D4" t="str">
            <v>TRM V7 Recommended Life</v>
          </cell>
          <cell r="E4" t="str">
            <v>Attachment B - Compressed Air Leak Repair</v>
          </cell>
        </row>
        <row r="5">
          <cell r="A5">
            <v>1900690</v>
          </cell>
          <cell r="B5" t="str">
            <v>CARx - Compressed Air Retro Commissioning</v>
          </cell>
          <cell r="C5">
            <v>5</v>
          </cell>
          <cell r="D5" t="str">
            <v>TRM V7 Recommended Life</v>
          </cell>
          <cell r="E5" t="str">
            <v>Attachment B -  Compressed Air Leak Repair</v>
          </cell>
        </row>
        <row r="6">
          <cell r="A6">
            <v>1900903</v>
          </cell>
          <cell r="B6" t="str">
            <v>CARx - Compressed Air Retro Commissioning</v>
          </cell>
          <cell r="C6">
            <v>5</v>
          </cell>
          <cell r="D6" t="str">
            <v>TRM V7 Recommended Life</v>
          </cell>
          <cell r="E6" t="str">
            <v>Attachment B - Compressed Air Leak Repair</v>
          </cell>
        </row>
        <row r="7">
          <cell r="A7">
            <v>1900904</v>
          </cell>
          <cell r="B7" t="str">
            <v>CARx - Compressed Air Retro Commissioning</v>
          </cell>
          <cell r="C7">
            <v>5</v>
          </cell>
          <cell r="D7" t="str">
            <v>TRM V7 Recommended Life</v>
          </cell>
          <cell r="E7" t="str">
            <v>Attachment B - Compressed Air Pressure Reduction</v>
          </cell>
        </row>
        <row r="8">
          <cell r="A8">
            <v>1900950</v>
          </cell>
          <cell r="B8" t="str">
            <v>CARx - Compressed Air Retro Commissioning</v>
          </cell>
          <cell r="C8">
            <v>5</v>
          </cell>
          <cell r="D8" t="str">
            <v>TRM V7 Recommended Life</v>
          </cell>
          <cell r="E8" t="str">
            <v>Attachment B -  Compressed Air Leak Repair</v>
          </cell>
        </row>
        <row r="9">
          <cell r="A9">
            <v>1901013</v>
          </cell>
          <cell r="B9" t="str">
            <v>CARx - Compressed Air Retro Commissioning</v>
          </cell>
          <cell r="C9">
            <v>5</v>
          </cell>
          <cell r="D9" t="str">
            <v>TRM V7 Recommended Life</v>
          </cell>
          <cell r="E9" t="str">
            <v>Attachment B -  Compressed Air Leak Repair</v>
          </cell>
        </row>
        <row r="10">
          <cell r="A10">
            <v>1901092</v>
          </cell>
          <cell r="B10" t="str">
            <v>CARx - Compressed Air Retro Commissioning</v>
          </cell>
          <cell r="C10">
            <v>5</v>
          </cell>
          <cell r="D10" t="str">
            <v>TRM V7 Recommended Life</v>
          </cell>
          <cell r="E10" t="str">
            <v>Attachment B -  Compressed Air Leak Repair</v>
          </cell>
        </row>
        <row r="11">
          <cell r="A11">
            <v>1901093</v>
          </cell>
          <cell r="B11" t="str">
            <v>CARx - Compressed Air Retro Commissioning</v>
          </cell>
          <cell r="C11">
            <v>5</v>
          </cell>
          <cell r="D11" t="str">
            <v>TRM V7 Recommended Life</v>
          </cell>
          <cell r="E11" t="str">
            <v>Attachment B -  Compressed Air Leak Repair</v>
          </cell>
        </row>
        <row r="12">
          <cell r="A12">
            <v>1901122</v>
          </cell>
          <cell r="B12" t="str">
            <v>RCx - Lite Retrocommissioning</v>
          </cell>
          <cell r="C12">
            <v>7.5</v>
          </cell>
          <cell r="D12" t="str">
            <v>TRM V7 Recommended Life</v>
          </cell>
          <cell r="E12" t="str">
            <v/>
          </cell>
        </row>
        <row r="13">
          <cell r="A13">
            <v>1800147</v>
          </cell>
          <cell r="B13" t="str">
            <v>CARx - Compressed Air Retro Commissioning</v>
          </cell>
          <cell r="C13">
            <v>5</v>
          </cell>
          <cell r="D13" t="str">
            <v>TRM V7 Recommended Life</v>
          </cell>
          <cell r="E13" t="str">
            <v>Attachment B - Compressed Air Leak Repair</v>
          </cell>
        </row>
        <row r="14">
          <cell r="A14">
            <v>1000346</v>
          </cell>
          <cell r="B14" t="str">
            <v>LFRCx - Large Facility Retrocommissioning</v>
          </cell>
          <cell r="C14">
            <v>7.5</v>
          </cell>
          <cell r="D14" t="str">
            <v>TRM V7 Recommended Life</v>
          </cell>
          <cell r="E14" t="str">
            <v>Attachment A</v>
          </cell>
        </row>
        <row r="15">
          <cell r="A15">
            <v>1900005</v>
          </cell>
          <cell r="B15" t="str">
            <v>LFRCx - Large Facility Retrocommissioning</v>
          </cell>
          <cell r="C15">
            <v>7.5</v>
          </cell>
          <cell r="D15" t="str">
            <v>TRM V7 Recommended Life</v>
          </cell>
          <cell r="E15" t="str">
            <v>Attachment A</v>
          </cell>
        </row>
        <row r="16">
          <cell r="A16">
            <v>1801273</v>
          </cell>
          <cell r="B16" t="str">
            <v>CARx - Compressed Air Retro Commissioning</v>
          </cell>
          <cell r="C16">
            <v>5</v>
          </cell>
          <cell r="D16" t="str">
            <v>TRM V7 Recommended Life</v>
          </cell>
          <cell r="E16" t="str">
            <v>Attachment B - Compressed Air Leak Repair</v>
          </cell>
        </row>
        <row r="17">
          <cell r="A17">
            <v>1801464</v>
          </cell>
          <cell r="B17" t="str">
            <v>CARx - Compressed Air Retro Commissioning</v>
          </cell>
          <cell r="C17">
            <v>5</v>
          </cell>
          <cell r="D17" t="str">
            <v>TRM V7 Recommended Life</v>
          </cell>
          <cell r="E17" t="str">
            <v>Attachment B -  Compressed Air Leak Repair</v>
          </cell>
        </row>
        <row r="18">
          <cell r="A18">
            <v>1801577</v>
          </cell>
          <cell r="B18" t="str">
            <v>CARx - Compressed Air Retro Commissioning</v>
          </cell>
          <cell r="C18">
            <v>5</v>
          </cell>
          <cell r="D18" t="str">
            <v>TRM V7 Recommended Life</v>
          </cell>
          <cell r="E18" t="str">
            <v>Attachment B - Compressed Air Leak Repair</v>
          </cell>
        </row>
        <row r="19">
          <cell r="A19">
            <v>1801926</v>
          </cell>
          <cell r="B19" t="str">
            <v>CARx - Compressed Air Retro Commissioning</v>
          </cell>
          <cell r="C19">
            <v>5</v>
          </cell>
          <cell r="D19" t="str">
            <v>TRM V7 Recommended Life</v>
          </cell>
          <cell r="E19" t="str">
            <v>Attachment B - Compressed Air Leak Repair</v>
          </cell>
        </row>
        <row r="20">
          <cell r="A20">
            <v>1801951</v>
          </cell>
          <cell r="B20" t="str">
            <v>CARx - Compressed Air Retro Commissioning</v>
          </cell>
          <cell r="C20">
            <v>1.97</v>
          </cell>
          <cell r="D20" t="str">
            <v>TRM V7 Recommended Life</v>
          </cell>
          <cell r="E20" t="str">
            <v>Attachment B -  Compressed Air Leak Repair</v>
          </cell>
        </row>
        <row r="21">
          <cell r="A21">
            <v>1802138</v>
          </cell>
          <cell r="B21" t="str">
            <v>CARx - Compressed Air Retro Commissioning</v>
          </cell>
          <cell r="C21">
            <v>3.77</v>
          </cell>
          <cell r="D21" t="str">
            <v>TRM V7 Recommended Life</v>
          </cell>
          <cell r="E21" t="str">
            <v>TRM Section should be: Attachment B - Compressed Air Leak Repair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s"/>
      <sheetName val="Locations"/>
      <sheetName val="Instructions"/>
      <sheetName val="Calc"/>
      <sheetName val="BMJ"/>
      <sheetName val="BUR"/>
      <sheetName val="CDR"/>
      <sheetName val="DLH"/>
      <sheetName val="DSM"/>
      <sheetName val="EAC"/>
      <sheetName val="FTD"/>
      <sheetName val="GLN"/>
      <sheetName val="GRB"/>
      <sheetName val="INT"/>
      <sheetName val="LSE"/>
      <sheetName val="MSN"/>
      <sheetName val="MSC"/>
      <sheetName val="MWK"/>
      <sheetName val="MSP"/>
      <sheetName val="OMA"/>
      <sheetName val="RCH"/>
      <sheetName val="SUX"/>
      <sheetName val="SFS"/>
      <sheetName val="WTR"/>
    </sheetNames>
    <sheetDataSet>
      <sheetData sheetId="0" refreshError="1"/>
      <sheetData sheetId="1"/>
      <sheetData sheetId="2" refreshError="1"/>
      <sheetData sheetId="3" refreshError="1"/>
      <sheetData sheetId="4">
        <row r="5">
          <cell r="A5">
            <v>102</v>
          </cell>
          <cell r="B5">
            <v>0</v>
          </cell>
          <cell r="C5">
            <v>0</v>
          </cell>
          <cell r="D5">
            <v>0</v>
          </cell>
          <cell r="E5">
            <v>0</v>
          </cell>
          <cell r="F5">
            <v>0</v>
          </cell>
          <cell r="G5">
            <v>0</v>
          </cell>
          <cell r="H5">
            <v>0</v>
          </cell>
          <cell r="I5">
            <v>0.2</v>
          </cell>
          <cell r="J5">
            <v>0</v>
          </cell>
          <cell r="K5">
            <v>0</v>
          </cell>
          <cell r="L5">
            <v>0</v>
          </cell>
          <cell r="M5">
            <v>0.1</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0.2</v>
          </cell>
          <cell r="AN5">
            <v>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s"/>
      <sheetName val="Locations"/>
      <sheetName val="Instructions"/>
      <sheetName val="Total"/>
      <sheetName val="On-Peak"/>
      <sheetName val="kWh Savings Profile"/>
      <sheetName val="kW Savings Profile"/>
      <sheetName val="BMJ"/>
      <sheetName val="BUR"/>
      <sheetName val="CDR"/>
      <sheetName val="DLH"/>
      <sheetName val="DSM"/>
      <sheetName val="EAC"/>
      <sheetName val="FTD"/>
      <sheetName val="GLN"/>
      <sheetName val="GRB"/>
      <sheetName val="INT"/>
      <sheetName val="LSE"/>
      <sheetName val="MSN"/>
      <sheetName val="MSC"/>
      <sheetName val="MWK"/>
      <sheetName val="MSP"/>
      <sheetName val="OMA"/>
      <sheetName val="RCH"/>
      <sheetName val="SUX"/>
      <sheetName val="SFS"/>
      <sheetName val="WTR"/>
      <sheetName val="Inputs"/>
      <sheetName val="Sheet1"/>
      <sheetName val="943 Burner -Base"/>
      <sheetName val="Constants"/>
      <sheetName val="Backup Calcs"/>
      <sheetName val="Humidification Load"/>
      <sheetName val=" Motor VFD Calc"/>
      <sheetName val="Forecast Utility Information"/>
      <sheetName val="Lighting"/>
      <sheetName val="CompAirDryer"/>
    </sheetNames>
    <sheetDataSet>
      <sheetData sheetId="0" refreshError="1"/>
      <sheetData sheetId="1"/>
      <sheetData sheetId="2" refreshError="1"/>
      <sheetData sheetId="3" refreshError="1"/>
      <sheetData sheetId="4">
        <row r="1">
          <cell r="N1" t="str">
            <v>Bin Data Calculation</v>
          </cell>
        </row>
      </sheetData>
      <sheetData sheetId="5" refreshError="1"/>
      <sheetData sheetId="6" refreshError="1"/>
      <sheetData sheetId="7">
        <row r="5">
          <cell r="A5">
            <v>102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sheetName val="Energy Costs"/>
      <sheetName val="Fee Estimates"/>
      <sheetName val="Start"/>
      <sheetName val="AC and Chillers"/>
      <sheetName val="Boilers &amp; Furnaces"/>
      <sheetName val="Compressed Air"/>
      <sheetName val="Energy Recovery"/>
      <sheetName val="Lighting"/>
      <sheetName val="Motors"/>
      <sheetName val="Insulation"/>
      <sheetName val="Windows"/>
      <sheetName val="VFDs"/>
      <sheetName val="IR"/>
      <sheetName val="NSB"/>
      <sheetName val="Refrigeration"/>
      <sheetName val="Occupancy Sensors Screener"/>
      <sheetName val="Motor Scree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F2">
            <v>0.06</v>
          </cell>
        </row>
        <row r="3">
          <cell r="F3">
            <v>0.8</v>
          </cell>
        </row>
        <row r="4">
          <cell r="F4">
            <v>5</v>
          </cell>
        </row>
        <row r="9">
          <cell r="B9">
            <v>1</v>
          </cell>
        </row>
        <row r="10">
          <cell r="B10">
            <v>1.5</v>
          </cell>
        </row>
        <row r="11">
          <cell r="B11">
            <v>2</v>
          </cell>
        </row>
        <row r="12">
          <cell r="B12">
            <v>3</v>
          </cell>
        </row>
        <row r="13">
          <cell r="B13">
            <v>5</v>
          </cell>
        </row>
        <row r="14">
          <cell r="B14">
            <v>7.5</v>
          </cell>
        </row>
        <row r="15">
          <cell r="B15">
            <v>10</v>
          </cell>
        </row>
        <row r="16">
          <cell r="B16">
            <v>15</v>
          </cell>
        </row>
        <row r="17">
          <cell r="B17">
            <v>20</v>
          </cell>
        </row>
        <row r="18">
          <cell r="B18">
            <v>25</v>
          </cell>
        </row>
        <row r="19">
          <cell r="B19">
            <v>30</v>
          </cell>
        </row>
        <row r="20">
          <cell r="B20">
            <v>40</v>
          </cell>
        </row>
        <row r="21">
          <cell r="B21">
            <v>50</v>
          </cell>
        </row>
        <row r="22">
          <cell r="B22">
            <v>60</v>
          </cell>
        </row>
        <row r="23">
          <cell r="B23">
            <v>75</v>
          </cell>
        </row>
        <row r="24">
          <cell r="B24">
            <v>100</v>
          </cell>
        </row>
        <row r="25">
          <cell r="B25">
            <v>125</v>
          </cell>
        </row>
        <row r="26">
          <cell r="B26">
            <v>150</v>
          </cell>
        </row>
        <row r="27">
          <cell r="B27">
            <v>200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FD on Condenser"/>
      <sheetName val="OH Lighitng"/>
      <sheetName val="DOE"/>
      <sheetName val="Case Worksheet"/>
      <sheetName val="AHRI Table"/>
    </sheetNames>
    <sheetDataSet>
      <sheetData sheetId="0"/>
      <sheetData sheetId="1"/>
      <sheetData sheetId="2"/>
      <sheetData sheetId="3">
        <row r="1">
          <cell r="A1" t="str">
            <v>Appilication</v>
          </cell>
          <cell r="B1" t="str">
            <v>Brand_Name_s__s</v>
          </cell>
          <cell r="C1" t="str">
            <v>Equipment_Category_Description_s</v>
          </cell>
          <cell r="D1" t="str">
            <v>Condensing_Unit_Configuration_Description_s</v>
          </cell>
          <cell r="E1" t="str">
            <v>Equipment_Family_Description_s</v>
          </cell>
          <cell r="F1" t="str">
            <v>Rating_Temperature_in_Degrees_Fahrenheit_d</v>
          </cell>
          <cell r="G1" t="str">
            <v>Operating_Temperature_Description_s</v>
          </cell>
          <cell r="H1" t="str">
            <v>Basic_Model_Number_m</v>
          </cell>
          <cell r="I1" t="str">
            <v>Individual_Model_Number_Covered_by_Basic_Model_m</v>
          </cell>
          <cell r="J1" t="str">
            <v>Total_Display_Area_in_square_feet__ft2___if_Applicable_d</v>
          </cell>
          <cell r="K1" t="str">
            <v>Max DOE</v>
          </cell>
          <cell r="L1" t="str">
            <v>Is_the_Certification_for_this_Basic_Model_Based_on_a_Waiver_of_DOE_s_Test_Procedure_Requirements__s</v>
          </cell>
          <cell r="M1" t="str">
            <v>Is_the_Certification_based_upon_any_Exception_Relief_from_an_Applicable_Standard_by_DOE_s_Office_of_Hearing_and_Appeals__s</v>
          </cell>
          <cell r="N1" t="str">
            <v>Calc'd Energy</v>
          </cell>
          <cell r="O1" t="str">
            <v>Savings</v>
          </cell>
          <cell r="P1" t="str">
            <v>#Lamps</v>
          </cell>
          <cell r="Q1" t="str">
            <v>#motors</v>
          </cell>
          <cell r="R1" t="str">
            <v>length</v>
          </cell>
        </row>
        <row r="2">
          <cell r="A2" t="str">
            <v>C6X-12LEP-Meat</v>
          </cell>
          <cell r="B2" t="str">
            <v>Hussmann Corporation</v>
          </cell>
          <cell r="C2" t="str">
            <v>Remote Condensing Commercial Refrigerators and Commercial Freezers</v>
          </cell>
          <cell r="D2" t="str">
            <v>Remote (RC)</v>
          </cell>
          <cell r="E2" t="str">
            <v>Vertical Open (VOP)</v>
          </cell>
          <cell r="F2">
            <v>38</v>
          </cell>
          <cell r="G2" t="str">
            <v>&gt;= 32</v>
          </cell>
          <cell r="H2" t="str">
            <v>C6X-12LEP</v>
          </cell>
          <cell r="I2" t="str">
            <v>C6X-12LEP</v>
          </cell>
          <cell r="J2">
            <v>60.6</v>
          </cell>
          <cell r="K2">
            <v>42.853999999999999</v>
          </cell>
          <cell r="L2" t="str">
            <v>No</v>
          </cell>
          <cell r="M2" t="str">
            <v>No</v>
          </cell>
          <cell r="N2">
            <v>35.317995203418654</v>
          </cell>
          <cell r="O2">
            <v>2750.641750752191</v>
          </cell>
          <cell r="P2">
            <v>15</v>
          </cell>
          <cell r="Q2">
            <v>3</v>
          </cell>
          <cell r="R2">
            <v>12</v>
          </cell>
        </row>
        <row r="3">
          <cell r="A3" t="str">
            <v>C6X-6LEP-Meat</v>
          </cell>
          <cell r="B3" t="str">
            <v>Hussmann Corporation</v>
          </cell>
          <cell r="C3" t="str">
            <v>Remote Condensing Commercial Refrigerators and Commercial Freezers</v>
          </cell>
          <cell r="D3" t="str">
            <v>Remote (RC)</v>
          </cell>
          <cell r="E3" t="str">
            <v>Vertical Open (VOP)</v>
          </cell>
          <cell r="F3">
            <v>38</v>
          </cell>
          <cell r="G3" t="str">
            <v>&gt;= 32</v>
          </cell>
          <cell r="H3" t="str">
            <v>C6X-6LEP</v>
          </cell>
          <cell r="I3" t="str">
            <v>C6X-6LEP</v>
          </cell>
          <cell r="J3">
            <v>30.3</v>
          </cell>
          <cell r="K3">
            <v>23.462</v>
          </cell>
          <cell r="L3" t="str">
            <v>No</v>
          </cell>
          <cell r="M3" t="str">
            <v>No</v>
          </cell>
          <cell r="N3">
            <v>17.658997601709327</v>
          </cell>
          <cell r="O3">
            <v>2118.0958753760956</v>
          </cell>
          <cell r="P3">
            <v>10</v>
          </cell>
          <cell r="Q3">
            <v>2</v>
          </cell>
          <cell r="R3">
            <v>6</v>
          </cell>
        </row>
        <row r="4">
          <cell r="A4" t="str">
            <v>C6X-8LEP-Meat</v>
          </cell>
          <cell r="B4" t="str">
            <v>Hussmann Corporation</v>
          </cell>
          <cell r="C4" t="str">
            <v>Remote Condensing Commercial Refrigerators and Commercial Freezers</v>
          </cell>
          <cell r="D4" t="str">
            <v>Remote (RC)</v>
          </cell>
          <cell r="E4" t="str">
            <v>Vertical Open (VOP)</v>
          </cell>
          <cell r="F4">
            <v>38</v>
          </cell>
          <cell r="G4" t="str">
            <v>&gt;= 32</v>
          </cell>
          <cell r="H4" t="str">
            <v>C6X-8LEP</v>
          </cell>
          <cell r="I4" t="str">
            <v>C6X-8LEP</v>
          </cell>
          <cell r="J4">
            <v>40.4</v>
          </cell>
          <cell r="K4">
            <v>29.925999999999998</v>
          </cell>
          <cell r="L4" t="str">
            <v>No</v>
          </cell>
          <cell r="M4" t="str">
            <v>No</v>
          </cell>
          <cell r="N4">
            <v>23.545330135612435</v>
          </cell>
          <cell r="O4">
            <v>2328.9445005014609</v>
          </cell>
          <cell r="P4">
            <v>10</v>
          </cell>
          <cell r="Q4">
            <v>2</v>
          </cell>
          <cell r="R4">
            <v>8</v>
          </cell>
        </row>
        <row r="5">
          <cell r="A5" t="str">
            <v>D6X-12ULEP-Dairy/Deli</v>
          </cell>
          <cell r="B5" t="str">
            <v>Hussmann Corporation</v>
          </cell>
          <cell r="C5" t="str">
            <v>Remote Condensing Commercial Refrigerators and Commercial Freezers</v>
          </cell>
          <cell r="D5" t="str">
            <v>Remote (RC)</v>
          </cell>
          <cell r="E5" t="str">
            <v>Vertical Open (VOP)</v>
          </cell>
          <cell r="F5">
            <v>38</v>
          </cell>
          <cell r="G5" t="str">
            <v>&gt;= 32</v>
          </cell>
          <cell r="H5" t="str">
            <v>D6X-12ULEP</v>
          </cell>
          <cell r="I5" t="str">
            <v>D6X-12ULEP</v>
          </cell>
          <cell r="J5">
            <v>66.8</v>
          </cell>
          <cell r="K5">
            <v>46.822000000000003</v>
          </cell>
          <cell r="L5" t="str">
            <v>No</v>
          </cell>
          <cell r="M5" t="str">
            <v>No</v>
          </cell>
          <cell r="N5">
            <v>41.536408826735681</v>
          </cell>
          <cell r="O5">
            <v>1929.2407782414775</v>
          </cell>
          <cell r="P5">
            <v>18</v>
          </cell>
          <cell r="Q5">
            <v>6</v>
          </cell>
          <cell r="R5">
            <v>12</v>
          </cell>
        </row>
        <row r="6">
          <cell r="A6" t="str">
            <v>D6X-6ULEP-Dairy/Deli</v>
          </cell>
          <cell r="B6" t="str">
            <v>Hussmann Corporation</v>
          </cell>
          <cell r="C6" t="str">
            <v>Remote Condensing Commercial Refrigerators and Commercial Freezers</v>
          </cell>
          <cell r="D6" t="str">
            <v>Remote (RC)</v>
          </cell>
          <cell r="E6" t="str">
            <v>Vertical Open (VOP)</v>
          </cell>
          <cell r="F6">
            <v>38</v>
          </cell>
          <cell r="G6" t="str">
            <v>&gt;= 32</v>
          </cell>
          <cell r="H6" t="str">
            <v>D6X-6ULEP</v>
          </cell>
          <cell r="I6" t="str">
            <v>D6X-6ULEP</v>
          </cell>
          <cell r="J6">
            <v>33.4</v>
          </cell>
          <cell r="K6">
            <v>25.446000000000002</v>
          </cell>
          <cell r="L6" t="str">
            <v>No</v>
          </cell>
          <cell r="M6" t="str">
            <v>No</v>
          </cell>
          <cell r="N6">
            <v>20.76820441336784</v>
          </cell>
          <cell r="O6">
            <v>1707.3953891207389</v>
          </cell>
          <cell r="P6">
            <v>12</v>
          </cell>
          <cell r="Q6">
            <v>4</v>
          </cell>
          <cell r="R6">
            <v>6</v>
          </cell>
        </row>
        <row r="7">
          <cell r="A7" t="str">
            <v>D6X-8ULEP-Dairy/Deli</v>
          </cell>
          <cell r="B7" t="str">
            <v>Hussmann Corporation</v>
          </cell>
          <cell r="C7" t="str">
            <v>Remote Condensing Commercial Refrigerators and Commercial Freezers</v>
          </cell>
          <cell r="D7" t="str">
            <v>Remote (RC)</v>
          </cell>
          <cell r="E7" t="str">
            <v>Vertical Open (VOP)</v>
          </cell>
          <cell r="F7">
            <v>38</v>
          </cell>
          <cell r="G7" t="str">
            <v>&gt;= 32</v>
          </cell>
          <cell r="H7" t="str">
            <v>D6X-8ULEP</v>
          </cell>
          <cell r="I7" t="str">
            <v>D6X-8ULEP</v>
          </cell>
          <cell r="J7">
            <v>44.5</v>
          </cell>
          <cell r="K7">
            <v>32.549999999999997</v>
          </cell>
          <cell r="L7" t="str">
            <v>No</v>
          </cell>
          <cell r="M7" t="str">
            <v>No</v>
          </cell>
          <cell r="N7">
            <v>27.690939217823786</v>
          </cell>
          <cell r="O7">
            <v>1773.5571854943171</v>
          </cell>
          <cell r="P7">
            <v>12</v>
          </cell>
          <cell r="Q7">
            <v>4</v>
          </cell>
          <cell r="R7">
            <v>8</v>
          </cell>
        </row>
        <row r="8">
          <cell r="A8" t="str">
            <v>D6X-12ULEP-Produce</v>
          </cell>
          <cell r="B8" t="str">
            <v>Hussmann Corporation</v>
          </cell>
          <cell r="C8" t="str">
            <v>Remote Condensing Commercial Refrigerators and Commercial Freezers</v>
          </cell>
          <cell r="D8" t="str">
            <v>Remote (RC)</v>
          </cell>
          <cell r="E8" t="str">
            <v>Vertical Open (VOP)</v>
          </cell>
          <cell r="F8">
            <v>38</v>
          </cell>
          <cell r="G8" t="str">
            <v>&gt;= 32</v>
          </cell>
          <cell r="H8" t="str">
            <v>D6X-12ULEP</v>
          </cell>
          <cell r="I8" t="str">
            <v>D6X-12ULEP</v>
          </cell>
          <cell r="J8">
            <v>66.8</v>
          </cell>
          <cell r="K8">
            <v>46.822000000000003</v>
          </cell>
          <cell r="L8" t="str">
            <v>No</v>
          </cell>
          <cell r="M8" t="str">
            <v>No</v>
          </cell>
          <cell r="N8">
            <v>39.735627834535897</v>
          </cell>
          <cell r="O8">
            <v>2586.5258403943985</v>
          </cell>
          <cell r="P8">
            <v>12</v>
          </cell>
          <cell r="Q8">
            <v>6</v>
          </cell>
          <cell r="R8">
            <v>12</v>
          </cell>
        </row>
        <row r="9">
          <cell r="A9" t="str">
            <v>D6X-6ULEP-Produce</v>
          </cell>
          <cell r="B9" t="str">
            <v>Hussmann Corporation</v>
          </cell>
          <cell r="C9" t="str">
            <v>Remote Condensing Commercial Refrigerators and Commercial Freezers</v>
          </cell>
          <cell r="D9" t="str">
            <v>Remote (RC)</v>
          </cell>
          <cell r="E9" t="str">
            <v>Vertical Open (VOP)</v>
          </cell>
          <cell r="F9">
            <v>38</v>
          </cell>
          <cell r="G9" t="str">
            <v>&gt;= 32</v>
          </cell>
          <cell r="H9" t="str">
            <v>D6X-6ULEP</v>
          </cell>
          <cell r="I9" t="str">
            <v>D6X-6ULEP</v>
          </cell>
          <cell r="J9">
            <v>33.4</v>
          </cell>
          <cell r="K9">
            <v>25.446000000000002</v>
          </cell>
          <cell r="L9" t="str">
            <v>No</v>
          </cell>
          <cell r="M9" t="str">
            <v>No</v>
          </cell>
          <cell r="N9">
            <v>19.867813917267949</v>
          </cell>
          <cell r="O9">
            <v>2036.0379201971994</v>
          </cell>
          <cell r="P9">
            <v>8</v>
          </cell>
          <cell r="Q9">
            <v>4</v>
          </cell>
          <cell r="R9">
            <v>6</v>
          </cell>
        </row>
        <row r="10">
          <cell r="A10" t="str">
            <v>D6X-8ULEP-Produce</v>
          </cell>
          <cell r="B10" t="str">
            <v>Hussmann Corporation</v>
          </cell>
          <cell r="C10" t="str">
            <v>Remote Condensing Commercial Refrigerators and Commercial Freezers</v>
          </cell>
          <cell r="D10" t="str">
            <v>Remote (RC)</v>
          </cell>
          <cell r="E10" t="str">
            <v>Vertical Open (VOP)</v>
          </cell>
          <cell r="F10">
            <v>38</v>
          </cell>
          <cell r="G10" t="str">
            <v>&gt;= 32</v>
          </cell>
          <cell r="H10" t="str">
            <v>D6X-8ULEP</v>
          </cell>
          <cell r="I10" t="str">
            <v>D6X-8ULEP</v>
          </cell>
          <cell r="J10">
            <v>44.5</v>
          </cell>
          <cell r="K10">
            <v>32.549999999999997</v>
          </cell>
          <cell r="L10" t="str">
            <v>No</v>
          </cell>
          <cell r="M10" t="str">
            <v>No</v>
          </cell>
          <cell r="N10">
            <v>26.490418556357266</v>
          </cell>
          <cell r="O10">
            <v>2211.7472269295968</v>
          </cell>
          <cell r="P10">
            <v>8</v>
          </cell>
          <cell r="Q10">
            <v>4</v>
          </cell>
          <cell r="R10">
            <v>8</v>
          </cell>
        </row>
        <row r="11">
          <cell r="A11" t="str">
            <v>ID6SU12-Dairy/Deli</v>
          </cell>
          <cell r="B11" t="str">
            <v>Hussmann Corporation</v>
          </cell>
          <cell r="C11" t="str">
            <v>Remote Condensing Commercial Refrigerators and Commercial Freezers</v>
          </cell>
          <cell r="D11" t="str">
            <v>Remote (RC)</v>
          </cell>
          <cell r="E11" t="str">
            <v>Vertical Open (VOP)</v>
          </cell>
          <cell r="F11">
            <v>38</v>
          </cell>
          <cell r="G11" t="str">
            <v>&gt;= 32</v>
          </cell>
          <cell r="H11" t="str">
            <v>ID6SU12</v>
          </cell>
          <cell r="I11" t="str">
            <v>ID6SU12</v>
          </cell>
          <cell r="J11">
            <v>67.2</v>
          </cell>
          <cell r="K11">
            <v>47.078000000000003</v>
          </cell>
          <cell r="L11" t="str">
            <v>No</v>
          </cell>
          <cell r="M11" t="str">
            <v>No</v>
          </cell>
          <cell r="N11">
            <v>37.63767425390936</v>
          </cell>
          <cell r="O11">
            <v>3445.7188973230845</v>
          </cell>
          <cell r="P11">
            <v>18</v>
          </cell>
          <cell r="Q11">
            <v>3</v>
          </cell>
          <cell r="R11">
            <v>12</v>
          </cell>
        </row>
        <row r="12">
          <cell r="A12" t="str">
            <v>ID6SU4-Dairy/Deli</v>
          </cell>
          <cell r="B12" t="str">
            <v>Hussmann Corporation</v>
          </cell>
          <cell r="C12" t="str">
            <v>Remote Condensing Commercial Refrigerators and Commercial Freezers</v>
          </cell>
          <cell r="D12" t="str">
            <v>Remote (RC)</v>
          </cell>
          <cell r="E12" t="str">
            <v>Vertical Open (VOP)</v>
          </cell>
          <cell r="F12">
            <v>38</v>
          </cell>
          <cell r="G12" t="str">
            <v>&gt;= 32</v>
          </cell>
          <cell r="H12" t="str">
            <v>ID6SU4</v>
          </cell>
          <cell r="I12" t="str">
            <v>ID6SU4</v>
          </cell>
          <cell r="J12">
            <v>22.4</v>
          </cell>
          <cell r="K12">
            <v>18.405999999999999</v>
          </cell>
          <cell r="L12" t="str">
            <v>No</v>
          </cell>
          <cell r="M12" t="str">
            <v>No</v>
          </cell>
          <cell r="N12">
            <v>12.545891417969786</v>
          </cell>
          <cell r="O12">
            <v>2138.9396324410277</v>
          </cell>
          <cell r="P12">
            <v>6</v>
          </cell>
          <cell r="Q12">
            <v>1</v>
          </cell>
          <cell r="R12">
            <v>4</v>
          </cell>
        </row>
        <row r="13">
          <cell r="A13" t="str">
            <v>ID6SU6-Dairy/Deli</v>
          </cell>
          <cell r="B13" t="str">
            <v>Hussmann Corporation</v>
          </cell>
          <cell r="C13" t="str">
            <v>Remote Condensing Commercial Refrigerators and Commercial Freezers</v>
          </cell>
          <cell r="D13" t="str">
            <v>Remote (RC)</v>
          </cell>
          <cell r="E13" t="str">
            <v>Vertical Open (VOP)</v>
          </cell>
          <cell r="F13">
            <v>38</v>
          </cell>
          <cell r="G13" t="str">
            <v>&gt;= 32</v>
          </cell>
          <cell r="H13" t="str">
            <v>ID6SU6</v>
          </cell>
          <cell r="I13" t="str">
            <v>ID6SU6</v>
          </cell>
          <cell r="J13">
            <v>33.6</v>
          </cell>
          <cell r="K13">
            <v>25.574000000000002</v>
          </cell>
          <cell r="L13" t="str">
            <v>No</v>
          </cell>
          <cell r="M13" t="str">
            <v>No</v>
          </cell>
          <cell r="N13">
            <v>18.81883712695468</v>
          </cell>
          <cell r="O13">
            <v>2465.6344486615426</v>
          </cell>
          <cell r="P13">
            <v>12</v>
          </cell>
          <cell r="Q13">
            <v>2</v>
          </cell>
          <cell r="R13">
            <v>6</v>
          </cell>
        </row>
        <row r="14">
          <cell r="A14" t="str">
            <v>ID6SU8-Dairy/Deli</v>
          </cell>
          <cell r="B14" t="str">
            <v>Hussmann Corporation</v>
          </cell>
          <cell r="C14" t="str">
            <v>Remote Condensing Commercial Refrigerators and Commercial Freezers</v>
          </cell>
          <cell r="D14" t="str">
            <v>Remote (RC)</v>
          </cell>
          <cell r="E14" t="str">
            <v>Vertical Open (VOP)</v>
          </cell>
          <cell r="F14">
            <v>38</v>
          </cell>
          <cell r="G14" t="str">
            <v>&gt;= 32</v>
          </cell>
          <cell r="H14" t="str">
            <v>ID6SU8</v>
          </cell>
          <cell r="I14" t="str">
            <v>ID6SU8</v>
          </cell>
          <cell r="J14">
            <v>44.8</v>
          </cell>
          <cell r="K14">
            <v>32.741999999999997</v>
          </cell>
          <cell r="L14" t="str">
            <v>No</v>
          </cell>
          <cell r="M14" t="str">
            <v>No</v>
          </cell>
          <cell r="N14">
            <v>25.091782835939572</v>
          </cell>
          <cell r="O14">
            <v>2792.3292648820552</v>
          </cell>
          <cell r="P14">
            <v>12</v>
          </cell>
          <cell r="Q14">
            <v>2</v>
          </cell>
          <cell r="R14">
            <v>8</v>
          </cell>
        </row>
        <row r="15">
          <cell r="A15" t="str">
            <v>ID6SU12-Produce</v>
          </cell>
          <cell r="B15" t="str">
            <v>Hussmann Corporation</v>
          </cell>
          <cell r="C15" t="str">
            <v>Remote Condensing Commercial Refrigerators and Commercial Freezers</v>
          </cell>
          <cell r="D15" t="str">
            <v>Remote (RC)</v>
          </cell>
          <cell r="E15" t="str">
            <v>Vertical Open (VOP)</v>
          </cell>
          <cell r="F15">
            <v>38</v>
          </cell>
          <cell r="G15" t="str">
            <v>&gt;= 32</v>
          </cell>
          <cell r="H15" t="str">
            <v>ID6SU12</v>
          </cell>
          <cell r="I15" t="str">
            <v>ID6SU12</v>
          </cell>
          <cell r="J15">
            <v>67.2</v>
          </cell>
          <cell r="K15">
            <v>47.078000000000003</v>
          </cell>
          <cell r="L15" t="str">
            <v>No</v>
          </cell>
          <cell r="M15" t="str">
            <v>No</v>
          </cell>
          <cell r="N15">
            <v>35.84207758282534</v>
          </cell>
          <cell r="O15">
            <v>4101.1116822687518</v>
          </cell>
          <cell r="P15">
            <v>12</v>
          </cell>
          <cell r="Q15">
            <v>3</v>
          </cell>
          <cell r="R15">
            <v>12</v>
          </cell>
        </row>
        <row r="16">
          <cell r="A16" t="str">
            <v>ID6SU4-Produce</v>
          </cell>
          <cell r="B16" t="str">
            <v>Hussmann Corporation</v>
          </cell>
          <cell r="C16" t="str">
            <v>Remote Condensing Commercial Refrigerators and Commercial Freezers</v>
          </cell>
          <cell r="D16" t="str">
            <v>Remote (RC)</v>
          </cell>
          <cell r="E16" t="str">
            <v>Vertical Open (VOP)</v>
          </cell>
          <cell r="F16">
            <v>38</v>
          </cell>
          <cell r="G16" t="str">
            <v>&gt;= 32</v>
          </cell>
          <cell r="H16" t="str">
            <v>ID6SU4</v>
          </cell>
          <cell r="I16" t="str">
            <v>ID6SU4</v>
          </cell>
          <cell r="J16">
            <v>22.4</v>
          </cell>
          <cell r="K16">
            <v>18.405999999999999</v>
          </cell>
          <cell r="L16" t="str">
            <v>No</v>
          </cell>
          <cell r="M16" t="str">
            <v>No</v>
          </cell>
          <cell r="N16">
            <v>11.947359194275112</v>
          </cell>
          <cell r="O16">
            <v>2357.4038940895834</v>
          </cell>
          <cell r="P16">
            <v>4</v>
          </cell>
          <cell r="Q16">
            <v>1</v>
          </cell>
          <cell r="R16">
            <v>4</v>
          </cell>
        </row>
        <row r="17">
          <cell r="A17" t="str">
            <v>ID6SU6-Produce</v>
          </cell>
          <cell r="B17" t="str">
            <v>Hussmann Corporation</v>
          </cell>
          <cell r="C17" t="str">
            <v>Remote Condensing Commercial Refrigerators and Commercial Freezers</v>
          </cell>
          <cell r="D17" t="str">
            <v>Remote (RC)</v>
          </cell>
          <cell r="E17" t="str">
            <v>Vertical Open (VOP)</v>
          </cell>
          <cell r="F17">
            <v>38</v>
          </cell>
          <cell r="G17" t="str">
            <v>&gt;= 32</v>
          </cell>
          <cell r="H17" t="str">
            <v>ID6SU6</v>
          </cell>
          <cell r="I17" t="str">
            <v>ID6SU6</v>
          </cell>
          <cell r="J17">
            <v>33.6</v>
          </cell>
          <cell r="K17">
            <v>25.574000000000002</v>
          </cell>
          <cell r="L17" t="str">
            <v>No</v>
          </cell>
          <cell r="M17" t="str">
            <v>No</v>
          </cell>
          <cell r="N17">
            <v>17.92103879141267</v>
          </cell>
          <cell r="O17">
            <v>2793.330841134376</v>
          </cell>
          <cell r="P17">
            <v>8</v>
          </cell>
          <cell r="Q17">
            <v>2</v>
          </cell>
          <cell r="R17">
            <v>6</v>
          </cell>
        </row>
        <row r="18">
          <cell r="A18" t="str">
            <v>ID6SU8-Produce</v>
          </cell>
          <cell r="B18" t="str">
            <v>Hussmann Corporation</v>
          </cell>
          <cell r="C18" t="str">
            <v>Remote Condensing Commercial Refrigerators and Commercial Freezers</v>
          </cell>
          <cell r="D18" t="str">
            <v>Remote (RC)</v>
          </cell>
          <cell r="E18" t="str">
            <v>Vertical Open (VOP)</v>
          </cell>
          <cell r="F18">
            <v>38</v>
          </cell>
          <cell r="G18" t="str">
            <v>&gt;= 32</v>
          </cell>
          <cell r="H18" t="str">
            <v>ID6SU8</v>
          </cell>
          <cell r="I18" t="str">
            <v>ID6SU8</v>
          </cell>
          <cell r="J18">
            <v>44.8</v>
          </cell>
          <cell r="K18">
            <v>32.741999999999997</v>
          </cell>
          <cell r="L18" t="str">
            <v>No</v>
          </cell>
          <cell r="M18" t="str">
            <v>No</v>
          </cell>
          <cell r="N18">
            <v>23.894718388550224</v>
          </cell>
          <cell r="O18">
            <v>3229.2577881791672</v>
          </cell>
          <cell r="P18">
            <v>8</v>
          </cell>
          <cell r="Q18">
            <v>2</v>
          </cell>
          <cell r="R18">
            <v>8</v>
          </cell>
        </row>
        <row r="19">
          <cell r="A19" t="str">
            <v>ID6SU12-Meat</v>
          </cell>
          <cell r="B19" t="str">
            <v>Hussmann Corporation</v>
          </cell>
          <cell r="C19" t="str">
            <v>Remote Condensing Commercial Refrigerators and Commercial Freezers</v>
          </cell>
          <cell r="D19" t="str">
            <v>Remote (RC)</v>
          </cell>
          <cell r="E19" t="str">
            <v>Vertical Open (VOP)</v>
          </cell>
          <cell r="F19">
            <v>38</v>
          </cell>
          <cell r="G19" t="str">
            <v>&gt;= 32</v>
          </cell>
          <cell r="H19" t="str">
            <v>ID6SU12</v>
          </cell>
          <cell r="I19" t="str">
            <v>ID6SU12</v>
          </cell>
          <cell r="J19">
            <v>67.2</v>
          </cell>
          <cell r="K19">
            <v>47.078000000000003</v>
          </cell>
          <cell r="L19" t="str">
            <v>No</v>
          </cell>
          <cell r="M19" t="str">
            <v>No</v>
          </cell>
          <cell r="N19">
            <v>39.771985711349693</v>
          </cell>
          <cell r="O19">
            <v>2666.6952153573634</v>
          </cell>
          <cell r="P19">
            <v>15</v>
          </cell>
          <cell r="Q19">
            <v>3</v>
          </cell>
          <cell r="R19">
            <v>12</v>
          </cell>
        </row>
        <row r="20">
          <cell r="A20" t="str">
            <v>ID6SU4-Meat</v>
          </cell>
          <cell r="B20" t="str">
            <v>Hussmann Corporation</v>
          </cell>
          <cell r="C20" t="str">
            <v>Remote Condensing Commercial Refrigerators and Commercial Freezers</v>
          </cell>
          <cell r="D20" t="str">
            <v>Remote (RC)</v>
          </cell>
          <cell r="E20" t="str">
            <v>Vertical Open (VOP)</v>
          </cell>
          <cell r="F20">
            <v>38</v>
          </cell>
          <cell r="G20" t="str">
            <v>&gt;= 32</v>
          </cell>
          <cell r="H20" t="str">
            <v>ID6SU4</v>
          </cell>
          <cell r="I20" t="str">
            <v>ID6SU4</v>
          </cell>
          <cell r="J20">
            <v>22.4</v>
          </cell>
          <cell r="K20">
            <v>18.405999999999999</v>
          </cell>
          <cell r="L20" t="str">
            <v>No</v>
          </cell>
          <cell r="M20" t="str">
            <v>No</v>
          </cell>
          <cell r="N20">
            <v>13.257328570449898</v>
          </cell>
          <cell r="O20">
            <v>1879.2650717857866</v>
          </cell>
          <cell r="P20">
            <v>5</v>
          </cell>
          <cell r="Q20">
            <v>1</v>
          </cell>
          <cell r="R20">
            <v>4</v>
          </cell>
        </row>
        <row r="21">
          <cell r="A21" t="str">
            <v>ID6SU6-Meat</v>
          </cell>
          <cell r="B21" t="str">
            <v>Hussmann Corporation</v>
          </cell>
          <cell r="C21" t="str">
            <v>Remote Condensing Commercial Refrigerators and Commercial Freezers</v>
          </cell>
          <cell r="D21" t="str">
            <v>Remote (RC)</v>
          </cell>
          <cell r="E21" t="str">
            <v>Vertical Open (VOP)</v>
          </cell>
          <cell r="F21">
            <v>38</v>
          </cell>
          <cell r="G21" t="str">
            <v>&gt;= 32</v>
          </cell>
          <cell r="H21" t="str">
            <v>ID6SU6</v>
          </cell>
          <cell r="I21" t="str">
            <v>ID6SU6</v>
          </cell>
          <cell r="J21">
            <v>33.6</v>
          </cell>
          <cell r="K21">
            <v>25.574000000000002</v>
          </cell>
          <cell r="L21" t="str">
            <v>No</v>
          </cell>
          <cell r="M21" t="str">
            <v>No</v>
          </cell>
          <cell r="N21">
            <v>19.885992855674846</v>
          </cell>
          <cell r="O21">
            <v>2076.1226076786816</v>
          </cell>
          <cell r="P21">
            <v>10</v>
          </cell>
          <cell r="Q21">
            <v>2</v>
          </cell>
          <cell r="R21">
            <v>6</v>
          </cell>
        </row>
        <row r="22">
          <cell r="A22" t="str">
            <v>ID6SU8-Meat</v>
          </cell>
          <cell r="B22" t="str">
            <v>Hussmann Corporation</v>
          </cell>
          <cell r="C22" t="str">
            <v>Remote Condensing Commercial Refrigerators and Commercial Freezers</v>
          </cell>
          <cell r="D22" t="str">
            <v>Remote (RC)</v>
          </cell>
          <cell r="E22" t="str">
            <v>Vertical Open (VOP)</v>
          </cell>
          <cell r="F22">
            <v>38</v>
          </cell>
          <cell r="G22" t="str">
            <v>&gt;= 32</v>
          </cell>
          <cell r="H22" t="str">
            <v>ID6SU8</v>
          </cell>
          <cell r="I22" t="str">
            <v>ID6SU8</v>
          </cell>
          <cell r="J22">
            <v>44.8</v>
          </cell>
          <cell r="K22">
            <v>32.741999999999997</v>
          </cell>
          <cell r="L22" t="str">
            <v>No</v>
          </cell>
          <cell r="M22" t="str">
            <v>No</v>
          </cell>
          <cell r="N22">
            <v>26.514657140899796</v>
          </cell>
          <cell r="O22">
            <v>2272.9801435715735</v>
          </cell>
          <cell r="P22">
            <v>10</v>
          </cell>
          <cell r="Q22">
            <v>2</v>
          </cell>
          <cell r="R22">
            <v>8</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rnace-Given BTUH"/>
      <sheetName val="Boiler-Given Hp"/>
      <sheetName val="HDDTb Data"/>
      <sheetName val="Pipe Heat Loss"/>
      <sheetName val="CompAir"/>
      <sheetName val="AC BIN"/>
      <sheetName val="CompAirDryer"/>
      <sheetName val="Time of Day"/>
      <sheetName val="Boiler-Given BTU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2 Sensor Savings"/>
      <sheetName val="Plots"/>
      <sheetName val="List_All_Names_in_Workbook"/>
      <sheetName val="Transactions"/>
      <sheetName val="Drawing"/>
      <sheetName val="CO21"/>
      <sheetName val="TOTA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i-sweat heater control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Yen"/>
      <sheetName val="XREF"/>
      <sheetName val="$ (2)"/>
      <sheetName val="Yen (2)"/>
      <sheetName val="IMPOR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 Final (3)"/>
      <sheetName val="Dec Y Final (3)"/>
      <sheetName val="Dec $ Final (2)"/>
      <sheetName val="Dec Y Final (2)"/>
      <sheetName val="$ 01Final"/>
      <sheetName val="Y 01 Final"/>
      <sheetName val="1 $ 97 to 01 Actual"/>
      <sheetName val="1 ¥ 97 to 01 Actual"/>
      <sheetName val="$ DP"/>
      <sheetName val="Y DP"/>
      <sheetName val="IFC"/>
      <sheetName val="JEXIM"/>
      <sheetName val="Rates"/>
      <sheetName val="Rates (2)"/>
      <sheetName val="Proj Rates"/>
      <sheetName val="XREF"/>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Annual St"/>
      <sheetName val="Input"/>
      <sheetName val="Workings"/>
      <sheetName val="Questions"/>
      <sheetName val="Valuation"/>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hting New Constr"/>
      <sheetName val="Lighting Retrofit"/>
      <sheetName val="Exit Signs"/>
      <sheetName val="Occupancy Sensors"/>
      <sheetName val="Space List"/>
      <sheetName val="Time of Day"/>
      <sheetName val="Lighting List"/>
      <sheetName val="FixtureData"/>
    </sheetNames>
    <sheetDataSet>
      <sheetData sheetId="0" refreshError="1"/>
      <sheetData sheetId="1" refreshError="1">
        <row r="2">
          <cell r="B2" t="str">
            <v>open</v>
          </cell>
        </row>
        <row r="3">
          <cell r="B3" t="str">
            <v>closed</v>
          </cell>
        </row>
      </sheetData>
      <sheetData sheetId="2" refreshError="1"/>
      <sheetData sheetId="3" refreshError="1"/>
      <sheetData sheetId="4" refreshError="1"/>
      <sheetData sheetId="5" refreshError="1"/>
      <sheetData sheetId="6" refreshError="1">
        <row r="3">
          <cell r="A3" t="str">
            <v>A</v>
          </cell>
          <cell r="B3" t="str">
            <v>Closed</v>
          </cell>
          <cell r="C3" t="str">
            <v>4', 2 L, F32T8, FBO31T8(U-Tube), F32T8/U6(U-Tube), 32W, E, Instant, Normal, Closed</v>
          </cell>
          <cell r="D3">
            <v>4</v>
          </cell>
          <cell r="E3" t="str">
            <v>F32T8, FBO31T8(U-Tube), F32T8/U6(U-Tube)</v>
          </cell>
          <cell r="F3">
            <v>32</v>
          </cell>
          <cell r="G3">
            <v>2</v>
          </cell>
          <cell r="H3" t="str">
            <v>E</v>
          </cell>
          <cell r="I3" t="str">
            <v>Normal</v>
          </cell>
          <cell r="J3" t="str">
            <v>Instant</v>
          </cell>
          <cell r="K3">
            <v>55.557894736842108</v>
          </cell>
        </row>
        <row r="4">
          <cell r="A4" t="str">
            <v>B</v>
          </cell>
          <cell r="B4" t="str">
            <v>Closed</v>
          </cell>
          <cell r="C4" t="str">
            <v>4', 3 L, F32T8, FBO31T8(U-Tube), F32T8/U6(U-Tube), 32W, E, Instant, Normal, Closed</v>
          </cell>
          <cell r="D4">
            <v>4</v>
          </cell>
          <cell r="E4" t="str">
            <v>F32T8, FBO31T8(U-Tube), F32T8/U6(U-Tube)</v>
          </cell>
          <cell r="F4">
            <v>32</v>
          </cell>
          <cell r="G4">
            <v>3</v>
          </cell>
          <cell r="H4" t="str">
            <v>E</v>
          </cell>
          <cell r="I4" t="str">
            <v>Normal</v>
          </cell>
          <cell r="J4" t="str">
            <v>Instant</v>
          </cell>
          <cell r="K4">
            <v>81.421052631578959</v>
          </cell>
        </row>
        <row r="5">
          <cell r="A5" t="str">
            <v>A</v>
          </cell>
          <cell r="B5" t="str">
            <v>Open</v>
          </cell>
          <cell r="C5" t="str">
            <v>4', 2 L, F32T8, FBO31T8(U-Tube), F32T8/U6(U-Tube), 32W, E, Instant, Normal, Open</v>
          </cell>
          <cell r="D5">
            <v>4</v>
          </cell>
          <cell r="E5" t="str">
            <v>F32T8, FBO31T8(U-Tube), F32T8/U6(U-Tube)</v>
          </cell>
          <cell r="F5">
            <v>32</v>
          </cell>
          <cell r="G5">
            <v>2</v>
          </cell>
          <cell r="H5" t="str">
            <v>E</v>
          </cell>
          <cell r="I5" t="str">
            <v>Normal</v>
          </cell>
          <cell r="J5" t="str">
            <v>Instant</v>
          </cell>
          <cell r="K5">
            <v>58</v>
          </cell>
        </row>
        <row r="6">
          <cell r="A6" t="str">
            <v>B</v>
          </cell>
          <cell r="B6" t="str">
            <v>Open</v>
          </cell>
          <cell r="C6" t="str">
            <v>4', 3 L, F32T8, FBO31T8(U-Tube), F32T8/U6(U-Tube), 32W, E, Instant, Normal, Open</v>
          </cell>
          <cell r="D6">
            <v>4</v>
          </cell>
          <cell r="E6" t="str">
            <v>F32T8, FBO31T8(U-Tube), F32T8/U6(U-Tube)</v>
          </cell>
          <cell r="F6">
            <v>32</v>
          </cell>
          <cell r="G6">
            <v>3</v>
          </cell>
          <cell r="H6" t="str">
            <v>E</v>
          </cell>
          <cell r="I6" t="str">
            <v>Normal</v>
          </cell>
          <cell r="J6" t="str">
            <v>Instant</v>
          </cell>
          <cell r="K6">
            <v>85</v>
          </cell>
        </row>
        <row r="7">
          <cell r="B7" t="str">
            <v>Closed</v>
          </cell>
          <cell r="C7" t="e">
            <v>#N/A</v>
          </cell>
          <cell r="D7" t="e">
            <v>#N/A</v>
          </cell>
          <cell r="E7" t="e">
            <v>#N/A</v>
          </cell>
          <cell r="F7" t="e">
            <v>#N/A</v>
          </cell>
          <cell r="G7" t="e">
            <v>#N/A</v>
          </cell>
          <cell r="H7" t="e">
            <v>#N/A</v>
          </cell>
          <cell r="I7" t="e">
            <v>#N/A</v>
          </cell>
          <cell r="J7" t="e">
            <v>#N/A</v>
          </cell>
          <cell r="K7" t="e">
            <v>#N/A</v>
          </cell>
        </row>
        <row r="8">
          <cell r="B8" t="str">
            <v>Closed</v>
          </cell>
          <cell r="C8" t="e">
            <v>#N/A</v>
          </cell>
          <cell r="D8" t="e">
            <v>#N/A</v>
          </cell>
          <cell r="E8" t="e">
            <v>#N/A</v>
          </cell>
          <cell r="F8" t="e">
            <v>#N/A</v>
          </cell>
          <cell r="G8" t="e">
            <v>#N/A</v>
          </cell>
          <cell r="H8" t="e">
            <v>#N/A</v>
          </cell>
          <cell r="I8" t="e">
            <v>#N/A</v>
          </cell>
          <cell r="J8" t="e">
            <v>#N/A</v>
          </cell>
          <cell r="K8" t="e">
            <v>#N/A</v>
          </cell>
        </row>
        <row r="9">
          <cell r="B9" t="str">
            <v>Closed</v>
          </cell>
          <cell r="C9" t="e">
            <v>#N/A</v>
          </cell>
          <cell r="D9" t="e">
            <v>#N/A</v>
          </cell>
          <cell r="E9" t="e">
            <v>#N/A</v>
          </cell>
          <cell r="F9" t="e">
            <v>#N/A</v>
          </cell>
          <cell r="G9" t="e">
            <v>#N/A</v>
          </cell>
          <cell r="H9" t="e">
            <v>#N/A</v>
          </cell>
          <cell r="I9" t="e">
            <v>#N/A</v>
          </cell>
          <cell r="J9" t="e">
            <v>#N/A</v>
          </cell>
          <cell r="K9" t="e">
            <v>#N/A</v>
          </cell>
        </row>
        <row r="10">
          <cell r="B10" t="str">
            <v>Closed</v>
          </cell>
          <cell r="C10" t="e">
            <v>#N/A</v>
          </cell>
          <cell r="D10" t="e">
            <v>#N/A</v>
          </cell>
          <cell r="E10" t="e">
            <v>#N/A</v>
          </cell>
          <cell r="F10" t="e">
            <v>#N/A</v>
          </cell>
          <cell r="G10" t="e">
            <v>#N/A</v>
          </cell>
          <cell r="H10" t="e">
            <v>#N/A</v>
          </cell>
          <cell r="I10" t="e">
            <v>#N/A</v>
          </cell>
          <cell r="J10" t="e">
            <v>#N/A</v>
          </cell>
          <cell r="K10" t="e">
            <v>#N/A</v>
          </cell>
        </row>
        <row r="11">
          <cell r="B11" t="str">
            <v>Closed</v>
          </cell>
          <cell r="C11" t="e">
            <v>#N/A</v>
          </cell>
          <cell r="D11" t="e">
            <v>#N/A</v>
          </cell>
          <cell r="E11" t="e">
            <v>#N/A</v>
          </cell>
          <cell r="F11" t="e">
            <v>#N/A</v>
          </cell>
          <cell r="G11" t="e">
            <v>#N/A</v>
          </cell>
          <cell r="H11" t="e">
            <v>#N/A</v>
          </cell>
          <cell r="I11" t="e">
            <v>#N/A</v>
          </cell>
          <cell r="J11" t="e">
            <v>#N/A</v>
          </cell>
          <cell r="K11" t="e">
            <v>#N/A</v>
          </cell>
        </row>
        <row r="12">
          <cell r="B12" t="str">
            <v>Closed</v>
          </cell>
          <cell r="C12" t="e">
            <v>#N/A</v>
          </cell>
          <cell r="D12" t="e">
            <v>#N/A</v>
          </cell>
          <cell r="E12" t="e">
            <v>#N/A</v>
          </cell>
          <cell r="F12" t="e">
            <v>#N/A</v>
          </cell>
          <cell r="G12" t="e">
            <v>#N/A</v>
          </cell>
          <cell r="H12" t="e">
            <v>#N/A</v>
          </cell>
          <cell r="I12" t="e">
            <v>#N/A</v>
          </cell>
          <cell r="J12" t="e">
            <v>#N/A</v>
          </cell>
          <cell r="K12" t="e">
            <v>#N/A</v>
          </cell>
        </row>
        <row r="13">
          <cell r="B13" t="str">
            <v>Closed</v>
          </cell>
          <cell r="C13" t="e">
            <v>#N/A</v>
          </cell>
          <cell r="D13" t="e">
            <v>#N/A</v>
          </cell>
          <cell r="E13" t="e">
            <v>#N/A</v>
          </cell>
          <cell r="F13" t="e">
            <v>#N/A</v>
          </cell>
          <cell r="G13" t="e">
            <v>#N/A</v>
          </cell>
          <cell r="H13" t="e">
            <v>#N/A</v>
          </cell>
          <cell r="I13" t="e">
            <v>#N/A</v>
          </cell>
          <cell r="J13" t="e">
            <v>#N/A</v>
          </cell>
          <cell r="K13" t="e">
            <v>#N/A</v>
          </cell>
        </row>
        <row r="14">
          <cell r="B14" t="str">
            <v>Closed</v>
          </cell>
          <cell r="C14" t="e">
            <v>#N/A</v>
          </cell>
          <cell r="D14" t="e">
            <v>#N/A</v>
          </cell>
          <cell r="E14" t="e">
            <v>#N/A</v>
          </cell>
          <cell r="F14" t="e">
            <v>#N/A</v>
          </cell>
          <cell r="G14" t="e">
            <v>#N/A</v>
          </cell>
          <cell r="H14" t="e">
            <v>#N/A</v>
          </cell>
          <cell r="I14" t="e">
            <v>#N/A</v>
          </cell>
          <cell r="J14" t="e">
            <v>#N/A</v>
          </cell>
          <cell r="K14" t="e">
            <v>#N/A</v>
          </cell>
        </row>
        <row r="15">
          <cell r="B15" t="str">
            <v>Closed</v>
          </cell>
          <cell r="C15" t="e">
            <v>#N/A</v>
          </cell>
          <cell r="D15" t="e">
            <v>#N/A</v>
          </cell>
          <cell r="E15" t="e">
            <v>#N/A</v>
          </cell>
          <cell r="F15" t="e">
            <v>#N/A</v>
          </cell>
          <cell r="G15" t="e">
            <v>#N/A</v>
          </cell>
          <cell r="H15" t="e">
            <v>#N/A</v>
          </cell>
          <cell r="I15" t="e">
            <v>#N/A</v>
          </cell>
          <cell r="J15" t="e">
            <v>#N/A</v>
          </cell>
          <cell r="K15" t="e">
            <v>#N/A</v>
          </cell>
        </row>
        <row r="16">
          <cell r="B16" t="str">
            <v>Closed</v>
          </cell>
          <cell r="C16" t="e">
            <v>#N/A</v>
          </cell>
          <cell r="D16" t="e">
            <v>#N/A</v>
          </cell>
          <cell r="E16" t="e">
            <v>#N/A</v>
          </cell>
          <cell r="F16" t="e">
            <v>#N/A</v>
          </cell>
          <cell r="G16" t="e">
            <v>#N/A</v>
          </cell>
          <cell r="H16" t="e">
            <v>#N/A</v>
          </cell>
          <cell r="I16" t="e">
            <v>#N/A</v>
          </cell>
          <cell r="J16" t="e">
            <v>#N/A</v>
          </cell>
          <cell r="K16" t="e">
            <v>#N/A</v>
          </cell>
        </row>
        <row r="17">
          <cell r="B17" t="str">
            <v>Closed</v>
          </cell>
          <cell r="C17" t="e">
            <v>#N/A</v>
          </cell>
          <cell r="D17" t="e">
            <v>#N/A</v>
          </cell>
          <cell r="E17" t="e">
            <v>#N/A</v>
          </cell>
          <cell r="F17" t="e">
            <v>#N/A</v>
          </cell>
          <cell r="G17" t="e">
            <v>#N/A</v>
          </cell>
          <cell r="H17" t="e">
            <v>#N/A</v>
          </cell>
          <cell r="I17" t="e">
            <v>#N/A</v>
          </cell>
          <cell r="J17" t="e">
            <v>#N/A</v>
          </cell>
          <cell r="K17" t="e">
            <v>#N/A</v>
          </cell>
        </row>
        <row r="18">
          <cell r="B18" t="str">
            <v>Closed</v>
          </cell>
          <cell r="C18" t="e">
            <v>#N/A</v>
          </cell>
          <cell r="D18" t="e">
            <v>#N/A</v>
          </cell>
          <cell r="E18" t="e">
            <v>#N/A</v>
          </cell>
          <cell r="F18" t="e">
            <v>#N/A</v>
          </cell>
          <cell r="G18" t="e">
            <v>#N/A</v>
          </cell>
          <cell r="H18" t="e">
            <v>#N/A</v>
          </cell>
          <cell r="I18" t="e">
            <v>#N/A</v>
          </cell>
          <cell r="J18" t="e">
            <v>#N/A</v>
          </cell>
          <cell r="K18" t="e">
            <v>#N/A</v>
          </cell>
        </row>
        <row r="19">
          <cell r="B19" t="str">
            <v>Closed</v>
          </cell>
          <cell r="C19" t="e">
            <v>#N/A</v>
          </cell>
          <cell r="D19" t="e">
            <v>#N/A</v>
          </cell>
          <cell r="E19" t="e">
            <v>#N/A</v>
          </cell>
          <cell r="F19" t="e">
            <v>#N/A</v>
          </cell>
          <cell r="G19" t="e">
            <v>#N/A</v>
          </cell>
          <cell r="H19" t="e">
            <v>#N/A</v>
          </cell>
          <cell r="I19" t="e">
            <v>#N/A</v>
          </cell>
          <cell r="J19" t="e">
            <v>#N/A</v>
          </cell>
          <cell r="K19" t="e">
            <v>#N/A</v>
          </cell>
        </row>
        <row r="20">
          <cell r="B20" t="str">
            <v>Closed</v>
          </cell>
          <cell r="C20" t="e">
            <v>#N/A</v>
          </cell>
          <cell r="D20" t="e">
            <v>#N/A</v>
          </cell>
          <cell r="E20" t="e">
            <v>#N/A</v>
          </cell>
          <cell r="F20" t="e">
            <v>#N/A</v>
          </cell>
          <cell r="G20" t="e">
            <v>#N/A</v>
          </cell>
          <cell r="H20" t="e">
            <v>#N/A</v>
          </cell>
          <cell r="I20" t="e">
            <v>#N/A</v>
          </cell>
          <cell r="J20" t="e">
            <v>#N/A</v>
          </cell>
          <cell r="K20" t="e">
            <v>#N/A</v>
          </cell>
        </row>
        <row r="21">
          <cell r="B21" t="str">
            <v>Closed</v>
          </cell>
          <cell r="C21" t="e">
            <v>#N/A</v>
          </cell>
          <cell r="D21" t="e">
            <v>#N/A</v>
          </cell>
          <cell r="E21" t="e">
            <v>#N/A</v>
          </cell>
          <cell r="F21" t="e">
            <v>#N/A</v>
          </cell>
          <cell r="G21" t="e">
            <v>#N/A</v>
          </cell>
          <cell r="H21" t="e">
            <v>#N/A</v>
          </cell>
          <cell r="I21" t="e">
            <v>#N/A</v>
          </cell>
          <cell r="J21" t="e">
            <v>#N/A</v>
          </cell>
          <cell r="K21" t="e">
            <v>#N/A</v>
          </cell>
        </row>
        <row r="22">
          <cell r="B22" t="str">
            <v>Closed</v>
          </cell>
          <cell r="C22" t="e">
            <v>#N/A</v>
          </cell>
          <cell r="D22" t="e">
            <v>#N/A</v>
          </cell>
          <cell r="E22" t="e">
            <v>#N/A</v>
          </cell>
          <cell r="F22" t="e">
            <v>#N/A</v>
          </cell>
          <cell r="G22" t="e">
            <v>#N/A</v>
          </cell>
          <cell r="H22" t="e">
            <v>#N/A</v>
          </cell>
          <cell r="I22" t="e">
            <v>#N/A</v>
          </cell>
          <cell r="J22" t="e">
            <v>#N/A</v>
          </cell>
          <cell r="K22" t="e">
            <v>#N/A</v>
          </cell>
        </row>
        <row r="23">
          <cell r="B23" t="str">
            <v>Closed</v>
          </cell>
          <cell r="C23" t="e">
            <v>#N/A</v>
          </cell>
          <cell r="D23" t="e">
            <v>#N/A</v>
          </cell>
          <cell r="E23" t="e">
            <v>#N/A</v>
          </cell>
          <cell r="F23" t="e">
            <v>#N/A</v>
          </cell>
          <cell r="G23" t="e">
            <v>#N/A</v>
          </cell>
          <cell r="H23" t="e">
            <v>#N/A</v>
          </cell>
          <cell r="I23" t="e">
            <v>#N/A</v>
          </cell>
          <cell r="J23" t="e">
            <v>#N/A</v>
          </cell>
          <cell r="K23" t="e">
            <v>#N/A</v>
          </cell>
        </row>
        <row r="24">
          <cell r="B24" t="str">
            <v>Closed</v>
          </cell>
          <cell r="C24" t="e">
            <v>#N/A</v>
          </cell>
          <cell r="D24" t="e">
            <v>#N/A</v>
          </cell>
          <cell r="E24" t="e">
            <v>#N/A</v>
          </cell>
          <cell r="F24" t="e">
            <v>#N/A</v>
          </cell>
          <cell r="G24" t="e">
            <v>#N/A</v>
          </cell>
          <cell r="H24" t="e">
            <v>#N/A</v>
          </cell>
          <cell r="I24" t="e">
            <v>#N/A</v>
          </cell>
          <cell r="J24" t="e">
            <v>#N/A</v>
          </cell>
          <cell r="K24" t="e">
            <v>#N/A</v>
          </cell>
        </row>
        <row r="25">
          <cell r="B25" t="str">
            <v>Closed</v>
          </cell>
          <cell r="C25" t="e">
            <v>#N/A</v>
          </cell>
          <cell r="D25" t="e">
            <v>#N/A</v>
          </cell>
          <cell r="E25" t="e">
            <v>#N/A</v>
          </cell>
          <cell r="F25" t="e">
            <v>#N/A</v>
          </cell>
          <cell r="G25" t="e">
            <v>#N/A</v>
          </cell>
          <cell r="H25" t="e">
            <v>#N/A</v>
          </cell>
          <cell r="I25" t="e">
            <v>#N/A</v>
          </cell>
          <cell r="J25" t="e">
            <v>#N/A</v>
          </cell>
          <cell r="K25" t="e">
            <v>#N/A</v>
          </cell>
        </row>
        <row r="26">
          <cell r="B26" t="str">
            <v>Closed</v>
          </cell>
          <cell r="C26" t="e">
            <v>#N/A</v>
          </cell>
          <cell r="D26" t="e">
            <v>#N/A</v>
          </cell>
          <cell r="E26" t="e">
            <v>#N/A</v>
          </cell>
          <cell r="F26" t="e">
            <v>#N/A</v>
          </cell>
          <cell r="G26" t="e">
            <v>#N/A</v>
          </cell>
          <cell r="H26" t="e">
            <v>#N/A</v>
          </cell>
          <cell r="I26" t="e">
            <v>#N/A</v>
          </cell>
          <cell r="J26" t="e">
            <v>#N/A</v>
          </cell>
          <cell r="K26" t="e">
            <v>#N/A</v>
          </cell>
        </row>
        <row r="27">
          <cell r="B27" t="str">
            <v>Closed</v>
          </cell>
          <cell r="C27" t="e">
            <v>#N/A</v>
          </cell>
          <cell r="D27" t="e">
            <v>#N/A</v>
          </cell>
          <cell r="E27" t="e">
            <v>#N/A</v>
          </cell>
          <cell r="F27" t="e">
            <v>#N/A</v>
          </cell>
          <cell r="G27" t="e">
            <v>#N/A</v>
          </cell>
          <cell r="H27" t="e">
            <v>#N/A</v>
          </cell>
          <cell r="I27" t="e">
            <v>#N/A</v>
          </cell>
          <cell r="J27" t="e">
            <v>#N/A</v>
          </cell>
          <cell r="K27" t="e">
            <v>#N/A</v>
          </cell>
        </row>
        <row r="28">
          <cell r="B28" t="str">
            <v>Closed</v>
          </cell>
          <cell r="C28" t="e">
            <v>#N/A</v>
          </cell>
          <cell r="D28" t="e">
            <v>#N/A</v>
          </cell>
          <cell r="E28" t="e">
            <v>#N/A</v>
          </cell>
          <cell r="F28" t="e">
            <v>#N/A</v>
          </cell>
          <cell r="G28" t="e">
            <v>#N/A</v>
          </cell>
          <cell r="H28" t="e">
            <v>#N/A</v>
          </cell>
          <cell r="I28" t="e">
            <v>#N/A</v>
          </cell>
          <cell r="J28" t="e">
            <v>#N/A</v>
          </cell>
          <cell r="K28" t="e">
            <v>#N/A</v>
          </cell>
        </row>
        <row r="29">
          <cell r="B29" t="str">
            <v>Closed</v>
          </cell>
          <cell r="C29" t="e">
            <v>#N/A</v>
          </cell>
          <cell r="D29" t="e">
            <v>#N/A</v>
          </cell>
          <cell r="E29" t="e">
            <v>#N/A</v>
          </cell>
          <cell r="F29" t="e">
            <v>#N/A</v>
          </cell>
          <cell r="G29" t="e">
            <v>#N/A</v>
          </cell>
          <cell r="H29" t="e">
            <v>#N/A</v>
          </cell>
          <cell r="I29" t="e">
            <v>#N/A</v>
          </cell>
          <cell r="J29" t="e">
            <v>#N/A</v>
          </cell>
          <cell r="K29" t="e">
            <v>#N/A</v>
          </cell>
        </row>
        <row r="30">
          <cell r="B30" t="str">
            <v>Closed</v>
          </cell>
          <cell r="C30" t="e">
            <v>#N/A</v>
          </cell>
          <cell r="D30" t="e">
            <v>#N/A</v>
          </cell>
          <cell r="E30" t="e">
            <v>#N/A</v>
          </cell>
          <cell r="F30" t="e">
            <v>#N/A</v>
          </cell>
          <cell r="G30" t="e">
            <v>#N/A</v>
          </cell>
          <cell r="H30" t="e">
            <v>#N/A</v>
          </cell>
          <cell r="I30" t="e">
            <v>#N/A</v>
          </cell>
          <cell r="J30" t="e">
            <v>#N/A</v>
          </cell>
          <cell r="K30" t="e">
            <v>#N/A</v>
          </cell>
        </row>
        <row r="31">
          <cell r="B31" t="str">
            <v>Closed</v>
          </cell>
          <cell r="C31" t="e">
            <v>#N/A</v>
          </cell>
          <cell r="D31" t="e">
            <v>#N/A</v>
          </cell>
          <cell r="E31" t="e">
            <v>#N/A</v>
          </cell>
          <cell r="F31" t="e">
            <v>#N/A</v>
          </cell>
          <cell r="G31" t="e">
            <v>#N/A</v>
          </cell>
          <cell r="H31" t="e">
            <v>#N/A</v>
          </cell>
          <cell r="I31" t="e">
            <v>#N/A</v>
          </cell>
          <cell r="J31" t="e">
            <v>#N/A</v>
          </cell>
          <cell r="K31" t="e">
            <v>#N/A</v>
          </cell>
        </row>
        <row r="32">
          <cell r="B32" t="str">
            <v>Closed</v>
          </cell>
          <cell r="C32" t="e">
            <v>#N/A</v>
          </cell>
          <cell r="D32" t="e">
            <v>#N/A</v>
          </cell>
          <cell r="E32" t="e">
            <v>#N/A</v>
          </cell>
          <cell r="F32" t="e">
            <v>#N/A</v>
          </cell>
          <cell r="G32" t="e">
            <v>#N/A</v>
          </cell>
          <cell r="H32" t="e">
            <v>#N/A</v>
          </cell>
          <cell r="I32" t="e">
            <v>#N/A</v>
          </cell>
          <cell r="J32" t="e">
            <v>#N/A</v>
          </cell>
          <cell r="K32" t="e">
            <v>#N/A</v>
          </cell>
        </row>
        <row r="33">
          <cell r="B33" t="str">
            <v>Closed</v>
          </cell>
          <cell r="C33" t="e">
            <v>#N/A</v>
          </cell>
          <cell r="D33" t="e">
            <v>#N/A</v>
          </cell>
          <cell r="E33" t="e">
            <v>#N/A</v>
          </cell>
          <cell r="F33" t="e">
            <v>#N/A</v>
          </cell>
          <cell r="G33" t="e">
            <v>#N/A</v>
          </cell>
          <cell r="H33" t="e">
            <v>#N/A</v>
          </cell>
          <cell r="I33" t="e">
            <v>#N/A</v>
          </cell>
          <cell r="J33" t="e">
            <v>#N/A</v>
          </cell>
          <cell r="K33" t="e">
            <v>#N/A</v>
          </cell>
        </row>
        <row r="34">
          <cell r="B34" t="str">
            <v>Closed</v>
          </cell>
          <cell r="C34" t="e">
            <v>#N/A</v>
          </cell>
          <cell r="D34" t="e">
            <v>#N/A</v>
          </cell>
          <cell r="E34" t="e">
            <v>#N/A</v>
          </cell>
          <cell r="F34" t="e">
            <v>#N/A</v>
          </cell>
          <cell r="G34" t="e">
            <v>#N/A</v>
          </cell>
          <cell r="H34" t="e">
            <v>#N/A</v>
          </cell>
          <cell r="I34" t="e">
            <v>#N/A</v>
          </cell>
          <cell r="J34" t="e">
            <v>#N/A</v>
          </cell>
          <cell r="K34" t="e">
            <v>#N/A</v>
          </cell>
        </row>
        <row r="35">
          <cell r="B35" t="str">
            <v>Closed</v>
          </cell>
          <cell r="C35" t="e">
            <v>#N/A</v>
          </cell>
          <cell r="D35" t="e">
            <v>#N/A</v>
          </cell>
          <cell r="E35" t="e">
            <v>#N/A</v>
          </cell>
          <cell r="F35" t="e">
            <v>#N/A</v>
          </cell>
          <cell r="G35" t="e">
            <v>#N/A</v>
          </cell>
          <cell r="H35" t="e">
            <v>#N/A</v>
          </cell>
          <cell r="I35" t="e">
            <v>#N/A</v>
          </cell>
          <cell r="J35" t="e">
            <v>#N/A</v>
          </cell>
          <cell r="K35" t="e">
            <v>#N/A</v>
          </cell>
        </row>
        <row r="36">
          <cell r="B36" t="str">
            <v>Closed</v>
          </cell>
          <cell r="C36" t="e">
            <v>#N/A</v>
          </cell>
          <cell r="D36" t="e">
            <v>#N/A</v>
          </cell>
          <cell r="E36" t="e">
            <v>#N/A</v>
          </cell>
          <cell r="F36" t="e">
            <v>#N/A</v>
          </cell>
          <cell r="G36" t="e">
            <v>#N/A</v>
          </cell>
          <cell r="H36" t="e">
            <v>#N/A</v>
          </cell>
          <cell r="I36" t="e">
            <v>#N/A</v>
          </cell>
          <cell r="J36" t="e">
            <v>#N/A</v>
          </cell>
          <cell r="K36" t="e">
            <v>#N/A</v>
          </cell>
        </row>
        <row r="37">
          <cell r="B37" t="str">
            <v>Closed</v>
          </cell>
          <cell r="C37" t="e">
            <v>#N/A</v>
          </cell>
          <cell r="D37" t="e">
            <v>#N/A</v>
          </cell>
          <cell r="E37" t="e">
            <v>#N/A</v>
          </cell>
          <cell r="F37" t="e">
            <v>#N/A</v>
          </cell>
          <cell r="G37" t="e">
            <v>#N/A</v>
          </cell>
          <cell r="H37" t="e">
            <v>#N/A</v>
          </cell>
          <cell r="I37" t="e">
            <v>#N/A</v>
          </cell>
          <cell r="J37" t="e">
            <v>#N/A</v>
          </cell>
          <cell r="K37" t="e">
            <v>#N/A</v>
          </cell>
        </row>
        <row r="38">
          <cell r="B38" t="str">
            <v>Closed</v>
          </cell>
          <cell r="C38" t="e">
            <v>#N/A</v>
          </cell>
          <cell r="D38" t="e">
            <v>#N/A</v>
          </cell>
          <cell r="E38" t="e">
            <v>#N/A</v>
          </cell>
          <cell r="F38" t="e">
            <v>#N/A</v>
          </cell>
          <cell r="G38" t="e">
            <v>#N/A</v>
          </cell>
          <cell r="H38" t="e">
            <v>#N/A</v>
          </cell>
          <cell r="I38" t="e">
            <v>#N/A</v>
          </cell>
          <cell r="J38" t="e">
            <v>#N/A</v>
          </cell>
          <cell r="K38" t="e">
            <v>#N/A</v>
          </cell>
        </row>
        <row r="39">
          <cell r="B39" t="str">
            <v>Closed</v>
          </cell>
          <cell r="C39" t="e">
            <v>#N/A</v>
          </cell>
          <cell r="D39" t="e">
            <v>#N/A</v>
          </cell>
          <cell r="E39" t="e">
            <v>#N/A</v>
          </cell>
          <cell r="F39" t="e">
            <v>#N/A</v>
          </cell>
          <cell r="G39" t="e">
            <v>#N/A</v>
          </cell>
          <cell r="H39" t="e">
            <v>#N/A</v>
          </cell>
          <cell r="I39" t="e">
            <v>#N/A</v>
          </cell>
          <cell r="J39" t="e">
            <v>#N/A</v>
          </cell>
          <cell r="K39" t="e">
            <v>#N/A</v>
          </cell>
        </row>
        <row r="40">
          <cell r="B40" t="str">
            <v>Closed</v>
          </cell>
          <cell r="C40" t="e">
            <v>#N/A</v>
          </cell>
          <cell r="D40" t="e">
            <v>#N/A</v>
          </cell>
          <cell r="E40" t="e">
            <v>#N/A</v>
          </cell>
          <cell r="F40" t="e">
            <v>#N/A</v>
          </cell>
          <cell r="G40" t="e">
            <v>#N/A</v>
          </cell>
          <cell r="H40" t="e">
            <v>#N/A</v>
          </cell>
          <cell r="I40" t="e">
            <v>#N/A</v>
          </cell>
          <cell r="J40" t="e">
            <v>#N/A</v>
          </cell>
          <cell r="K40" t="e">
            <v>#N/A</v>
          </cell>
        </row>
        <row r="41">
          <cell r="B41" t="str">
            <v>Closed</v>
          </cell>
          <cell r="C41" t="e">
            <v>#N/A</v>
          </cell>
          <cell r="D41" t="e">
            <v>#N/A</v>
          </cell>
          <cell r="E41" t="e">
            <v>#N/A</v>
          </cell>
          <cell r="F41" t="e">
            <v>#N/A</v>
          </cell>
          <cell r="G41" t="e">
            <v>#N/A</v>
          </cell>
          <cell r="H41" t="e">
            <v>#N/A</v>
          </cell>
          <cell r="I41" t="e">
            <v>#N/A</v>
          </cell>
          <cell r="J41" t="e">
            <v>#N/A</v>
          </cell>
          <cell r="K41" t="e">
            <v>#N/A</v>
          </cell>
        </row>
        <row r="42">
          <cell r="B42" t="str">
            <v>Closed</v>
          </cell>
          <cell r="C42" t="e">
            <v>#N/A</v>
          </cell>
          <cell r="D42" t="e">
            <v>#N/A</v>
          </cell>
          <cell r="E42" t="e">
            <v>#N/A</v>
          </cell>
          <cell r="F42" t="e">
            <v>#N/A</v>
          </cell>
          <cell r="G42" t="e">
            <v>#N/A</v>
          </cell>
          <cell r="H42" t="e">
            <v>#N/A</v>
          </cell>
          <cell r="I42" t="e">
            <v>#N/A</v>
          </cell>
          <cell r="J42" t="e">
            <v>#N/A</v>
          </cell>
          <cell r="K42" t="e">
            <v>#N/A</v>
          </cell>
        </row>
        <row r="43">
          <cell r="B43" t="str">
            <v>Closed</v>
          </cell>
          <cell r="C43" t="e">
            <v>#N/A</v>
          </cell>
          <cell r="D43" t="e">
            <v>#N/A</v>
          </cell>
          <cell r="E43" t="e">
            <v>#N/A</v>
          </cell>
          <cell r="F43" t="e">
            <v>#N/A</v>
          </cell>
          <cell r="G43" t="e">
            <v>#N/A</v>
          </cell>
          <cell r="H43" t="e">
            <v>#N/A</v>
          </cell>
          <cell r="I43" t="e">
            <v>#N/A</v>
          </cell>
          <cell r="J43" t="e">
            <v>#N/A</v>
          </cell>
          <cell r="K43" t="e">
            <v>#N/A</v>
          </cell>
        </row>
        <row r="44">
          <cell r="B44" t="str">
            <v>Closed</v>
          </cell>
          <cell r="C44" t="e">
            <v>#N/A</v>
          </cell>
          <cell r="D44" t="e">
            <v>#N/A</v>
          </cell>
          <cell r="E44" t="e">
            <v>#N/A</v>
          </cell>
          <cell r="F44" t="e">
            <v>#N/A</v>
          </cell>
          <cell r="G44" t="e">
            <v>#N/A</v>
          </cell>
          <cell r="H44" t="e">
            <v>#N/A</v>
          </cell>
          <cell r="I44" t="e">
            <v>#N/A</v>
          </cell>
          <cell r="J44" t="e">
            <v>#N/A</v>
          </cell>
          <cell r="K44" t="e">
            <v>#N/A</v>
          </cell>
        </row>
        <row r="45">
          <cell r="B45" t="str">
            <v>Closed</v>
          </cell>
          <cell r="C45" t="e">
            <v>#N/A</v>
          </cell>
          <cell r="D45" t="e">
            <v>#N/A</v>
          </cell>
          <cell r="E45" t="e">
            <v>#N/A</v>
          </cell>
          <cell r="F45" t="e">
            <v>#N/A</v>
          </cell>
          <cell r="G45" t="e">
            <v>#N/A</v>
          </cell>
          <cell r="H45" t="e">
            <v>#N/A</v>
          </cell>
          <cell r="I45" t="e">
            <v>#N/A</v>
          </cell>
          <cell r="J45" t="e">
            <v>#N/A</v>
          </cell>
          <cell r="K45" t="e">
            <v>#N/A</v>
          </cell>
        </row>
        <row r="46">
          <cell r="B46" t="str">
            <v>Closed</v>
          </cell>
          <cell r="C46" t="e">
            <v>#N/A</v>
          </cell>
          <cell r="D46" t="e">
            <v>#N/A</v>
          </cell>
          <cell r="E46" t="e">
            <v>#N/A</v>
          </cell>
          <cell r="F46" t="e">
            <v>#N/A</v>
          </cell>
          <cell r="G46" t="e">
            <v>#N/A</v>
          </cell>
          <cell r="H46" t="e">
            <v>#N/A</v>
          </cell>
          <cell r="I46" t="e">
            <v>#N/A</v>
          </cell>
          <cell r="J46" t="e">
            <v>#N/A</v>
          </cell>
          <cell r="K46" t="e">
            <v>#N/A</v>
          </cell>
        </row>
        <row r="47">
          <cell r="B47" t="str">
            <v>Closed</v>
          </cell>
          <cell r="C47" t="e">
            <v>#N/A</v>
          </cell>
          <cell r="D47" t="e">
            <v>#N/A</v>
          </cell>
          <cell r="E47" t="e">
            <v>#N/A</v>
          </cell>
          <cell r="F47" t="e">
            <v>#N/A</v>
          </cell>
          <cell r="G47" t="e">
            <v>#N/A</v>
          </cell>
          <cell r="H47" t="e">
            <v>#N/A</v>
          </cell>
          <cell r="I47" t="e">
            <v>#N/A</v>
          </cell>
          <cell r="J47" t="e">
            <v>#N/A</v>
          </cell>
          <cell r="K47" t="e">
            <v>#N/A</v>
          </cell>
        </row>
        <row r="48">
          <cell r="B48" t="str">
            <v>Closed</v>
          </cell>
          <cell r="C48" t="e">
            <v>#N/A</v>
          </cell>
          <cell r="D48" t="e">
            <v>#N/A</v>
          </cell>
          <cell r="E48" t="e">
            <v>#N/A</v>
          </cell>
          <cell r="F48" t="e">
            <v>#N/A</v>
          </cell>
          <cell r="G48" t="e">
            <v>#N/A</v>
          </cell>
          <cell r="H48" t="e">
            <v>#N/A</v>
          </cell>
          <cell r="I48" t="e">
            <v>#N/A</v>
          </cell>
          <cell r="J48" t="e">
            <v>#N/A</v>
          </cell>
          <cell r="K48" t="e">
            <v>#N/A</v>
          </cell>
        </row>
        <row r="49">
          <cell r="B49" t="str">
            <v>Closed</v>
          </cell>
          <cell r="C49" t="e">
            <v>#N/A</v>
          </cell>
          <cell r="D49" t="e">
            <v>#N/A</v>
          </cell>
          <cell r="E49" t="e">
            <v>#N/A</v>
          </cell>
          <cell r="F49" t="e">
            <v>#N/A</v>
          </cell>
          <cell r="G49" t="e">
            <v>#N/A</v>
          </cell>
          <cell r="H49" t="e">
            <v>#N/A</v>
          </cell>
          <cell r="I49" t="e">
            <v>#N/A</v>
          </cell>
          <cell r="J49" t="e">
            <v>#N/A</v>
          </cell>
          <cell r="K49" t="e">
            <v>#N/A</v>
          </cell>
        </row>
        <row r="50">
          <cell r="B50" t="str">
            <v>Closed</v>
          </cell>
          <cell r="C50" t="e">
            <v>#N/A</v>
          </cell>
          <cell r="D50" t="e">
            <v>#N/A</v>
          </cell>
          <cell r="E50" t="e">
            <v>#N/A</v>
          </cell>
          <cell r="F50" t="e">
            <v>#N/A</v>
          </cell>
          <cell r="G50" t="e">
            <v>#N/A</v>
          </cell>
          <cell r="H50" t="e">
            <v>#N/A</v>
          </cell>
          <cell r="I50" t="e">
            <v>#N/A</v>
          </cell>
          <cell r="J50" t="e">
            <v>#N/A</v>
          </cell>
          <cell r="K50" t="e">
            <v>#N/A</v>
          </cell>
        </row>
        <row r="51">
          <cell r="B51" t="str">
            <v>Closed</v>
          </cell>
          <cell r="C51" t="e">
            <v>#N/A</v>
          </cell>
          <cell r="D51" t="e">
            <v>#N/A</v>
          </cell>
          <cell r="E51" t="e">
            <v>#N/A</v>
          </cell>
          <cell r="F51" t="e">
            <v>#N/A</v>
          </cell>
          <cell r="G51" t="e">
            <v>#N/A</v>
          </cell>
          <cell r="H51" t="e">
            <v>#N/A</v>
          </cell>
          <cell r="I51" t="e">
            <v>#N/A</v>
          </cell>
          <cell r="J51" t="e">
            <v>#N/A</v>
          </cell>
          <cell r="K51" t="e">
            <v>#N/A</v>
          </cell>
        </row>
        <row r="52">
          <cell r="B52" t="str">
            <v>Closed</v>
          </cell>
          <cell r="C52" t="e">
            <v>#N/A</v>
          </cell>
          <cell r="D52" t="e">
            <v>#N/A</v>
          </cell>
          <cell r="E52" t="e">
            <v>#N/A</v>
          </cell>
          <cell r="F52" t="e">
            <v>#N/A</v>
          </cell>
          <cell r="G52" t="e">
            <v>#N/A</v>
          </cell>
          <cell r="H52" t="e">
            <v>#N/A</v>
          </cell>
          <cell r="I52" t="e">
            <v>#N/A</v>
          </cell>
          <cell r="J52" t="e">
            <v>#N/A</v>
          </cell>
          <cell r="K52" t="e">
            <v>#N/A</v>
          </cell>
        </row>
        <row r="53">
          <cell r="B53" t="str">
            <v>Closed</v>
          </cell>
          <cell r="C53" t="e">
            <v>#N/A</v>
          </cell>
          <cell r="D53" t="e">
            <v>#N/A</v>
          </cell>
          <cell r="E53" t="e">
            <v>#N/A</v>
          </cell>
          <cell r="F53" t="e">
            <v>#N/A</v>
          </cell>
          <cell r="G53" t="e">
            <v>#N/A</v>
          </cell>
          <cell r="H53" t="e">
            <v>#N/A</v>
          </cell>
          <cell r="I53" t="e">
            <v>#N/A</v>
          </cell>
          <cell r="J53" t="e">
            <v>#N/A</v>
          </cell>
          <cell r="K53" t="e">
            <v>#N/A</v>
          </cell>
        </row>
        <row r="54">
          <cell r="B54" t="str">
            <v>Closed</v>
          </cell>
          <cell r="C54" t="e">
            <v>#N/A</v>
          </cell>
          <cell r="D54" t="e">
            <v>#N/A</v>
          </cell>
          <cell r="E54" t="e">
            <v>#N/A</v>
          </cell>
          <cell r="F54" t="e">
            <v>#N/A</v>
          </cell>
          <cell r="G54" t="e">
            <v>#N/A</v>
          </cell>
          <cell r="H54" t="e">
            <v>#N/A</v>
          </cell>
          <cell r="I54" t="e">
            <v>#N/A</v>
          </cell>
          <cell r="J54" t="e">
            <v>#N/A</v>
          </cell>
          <cell r="K54" t="e">
            <v>#N/A</v>
          </cell>
        </row>
        <row r="55">
          <cell r="B55" t="str">
            <v>Closed</v>
          </cell>
          <cell r="C55" t="e">
            <v>#N/A</v>
          </cell>
          <cell r="D55" t="e">
            <v>#N/A</v>
          </cell>
          <cell r="E55" t="e">
            <v>#N/A</v>
          </cell>
          <cell r="F55" t="e">
            <v>#N/A</v>
          </cell>
          <cell r="G55" t="e">
            <v>#N/A</v>
          </cell>
          <cell r="H55" t="e">
            <v>#N/A</v>
          </cell>
          <cell r="I55" t="e">
            <v>#N/A</v>
          </cell>
          <cell r="J55" t="e">
            <v>#N/A</v>
          </cell>
          <cell r="K55" t="e">
            <v>#N/A</v>
          </cell>
        </row>
        <row r="56">
          <cell r="B56" t="str">
            <v>Closed</v>
          </cell>
          <cell r="C56" t="e">
            <v>#N/A</v>
          </cell>
          <cell r="D56" t="e">
            <v>#N/A</v>
          </cell>
          <cell r="E56" t="e">
            <v>#N/A</v>
          </cell>
          <cell r="F56" t="e">
            <v>#N/A</v>
          </cell>
          <cell r="G56" t="e">
            <v>#N/A</v>
          </cell>
          <cell r="H56" t="e">
            <v>#N/A</v>
          </cell>
          <cell r="I56" t="e">
            <v>#N/A</v>
          </cell>
          <cell r="J56" t="e">
            <v>#N/A</v>
          </cell>
          <cell r="K56" t="e">
            <v>#N/A</v>
          </cell>
        </row>
        <row r="57">
          <cell r="B57" t="str">
            <v>Closed</v>
          </cell>
          <cell r="C57" t="e">
            <v>#N/A</v>
          </cell>
          <cell r="D57" t="e">
            <v>#N/A</v>
          </cell>
          <cell r="E57" t="e">
            <v>#N/A</v>
          </cell>
          <cell r="F57" t="e">
            <v>#N/A</v>
          </cell>
          <cell r="G57" t="e">
            <v>#N/A</v>
          </cell>
          <cell r="H57" t="e">
            <v>#N/A</v>
          </cell>
          <cell r="I57" t="e">
            <v>#N/A</v>
          </cell>
          <cell r="J57" t="e">
            <v>#N/A</v>
          </cell>
          <cell r="K57" t="e">
            <v>#N/A</v>
          </cell>
        </row>
        <row r="58">
          <cell r="B58" t="str">
            <v>Closed</v>
          </cell>
          <cell r="C58" t="e">
            <v>#N/A</v>
          </cell>
          <cell r="D58" t="e">
            <v>#N/A</v>
          </cell>
          <cell r="E58" t="e">
            <v>#N/A</v>
          </cell>
          <cell r="F58" t="e">
            <v>#N/A</v>
          </cell>
          <cell r="G58" t="e">
            <v>#N/A</v>
          </cell>
          <cell r="H58" t="e">
            <v>#N/A</v>
          </cell>
          <cell r="I58" t="e">
            <v>#N/A</v>
          </cell>
          <cell r="J58" t="e">
            <v>#N/A</v>
          </cell>
          <cell r="K58" t="e">
            <v>#N/A</v>
          </cell>
        </row>
        <row r="59">
          <cell r="B59" t="str">
            <v>Closed</v>
          </cell>
          <cell r="C59" t="e">
            <v>#N/A</v>
          </cell>
          <cell r="D59" t="e">
            <v>#N/A</v>
          </cell>
          <cell r="E59" t="e">
            <v>#N/A</v>
          </cell>
          <cell r="F59" t="e">
            <v>#N/A</v>
          </cell>
          <cell r="G59" t="e">
            <v>#N/A</v>
          </cell>
          <cell r="H59" t="e">
            <v>#N/A</v>
          </cell>
          <cell r="I59" t="e">
            <v>#N/A</v>
          </cell>
          <cell r="J59" t="e">
            <v>#N/A</v>
          </cell>
          <cell r="K59" t="e">
            <v>#N/A</v>
          </cell>
        </row>
        <row r="60">
          <cell r="B60" t="str">
            <v>Closed</v>
          </cell>
          <cell r="C60" t="e">
            <v>#N/A</v>
          </cell>
          <cell r="D60" t="e">
            <v>#N/A</v>
          </cell>
          <cell r="E60" t="e">
            <v>#N/A</v>
          </cell>
          <cell r="F60" t="e">
            <v>#N/A</v>
          </cell>
          <cell r="G60" t="e">
            <v>#N/A</v>
          </cell>
          <cell r="H60" t="e">
            <v>#N/A</v>
          </cell>
          <cell r="I60" t="e">
            <v>#N/A</v>
          </cell>
          <cell r="J60" t="e">
            <v>#N/A</v>
          </cell>
          <cell r="K60" t="e">
            <v>#N/A</v>
          </cell>
        </row>
        <row r="61">
          <cell r="B61" t="str">
            <v>Closed</v>
          </cell>
          <cell r="C61" t="e">
            <v>#N/A</v>
          </cell>
          <cell r="D61" t="e">
            <v>#N/A</v>
          </cell>
          <cell r="E61" t="e">
            <v>#N/A</v>
          </cell>
          <cell r="F61" t="e">
            <v>#N/A</v>
          </cell>
          <cell r="G61" t="e">
            <v>#N/A</v>
          </cell>
          <cell r="H61" t="e">
            <v>#N/A</v>
          </cell>
          <cell r="I61" t="e">
            <v>#N/A</v>
          </cell>
          <cell r="J61" t="e">
            <v>#N/A</v>
          </cell>
          <cell r="K61" t="e">
            <v>#N/A</v>
          </cell>
        </row>
        <row r="62">
          <cell r="B62" t="str">
            <v>Closed</v>
          </cell>
          <cell r="C62" t="e">
            <v>#N/A</v>
          </cell>
          <cell r="D62" t="e">
            <v>#N/A</v>
          </cell>
          <cell r="E62" t="e">
            <v>#N/A</v>
          </cell>
          <cell r="F62" t="e">
            <v>#N/A</v>
          </cell>
          <cell r="G62" t="e">
            <v>#N/A</v>
          </cell>
          <cell r="H62" t="e">
            <v>#N/A</v>
          </cell>
          <cell r="I62" t="e">
            <v>#N/A</v>
          </cell>
          <cell r="J62" t="e">
            <v>#N/A</v>
          </cell>
          <cell r="K62" t="e">
            <v>#N/A</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Intro-History"/>
      <sheetName val="ReferenceSheet"/>
      <sheetName val="Energy Tables and Graphs"/>
      <sheetName val="Enduse Table"/>
      <sheetName val="Enduse Calc"/>
      <sheetName val="Screener &amp; Bldg Comparison"/>
      <sheetName val="Report Summary"/>
      <sheetName val="Standard Measure List"/>
      <sheetName val="HVAC Lighting Interaction"/>
      <sheetName val="Summary"/>
      <sheetName val="Lighting Retrofit"/>
      <sheetName val="Lighting Retrofit (2)"/>
      <sheetName val="Exit Signs"/>
      <sheetName val="Occupancy Sensors"/>
      <sheetName val="Daylight Sensors"/>
      <sheetName val="Furnace"/>
      <sheetName val="HDDTb Data"/>
      <sheetName val="HE AC"/>
      <sheetName val="HVAC derate"/>
      <sheetName val="Overhead Radiant"/>
      <sheetName val="SetBack-SetUp"/>
      <sheetName val="VAV scheduling"/>
      <sheetName val="STR"/>
      <sheetName val="SPR"/>
      <sheetName val="Static Press Reset"/>
      <sheetName val="SZ VAV"/>
      <sheetName val="Saved Ventilation"/>
      <sheetName val="HRV-sensible"/>
      <sheetName val="VFD1"/>
      <sheetName val="VFD2"/>
      <sheetName val="VFD calc (Pumps)"/>
      <sheetName val="VFD calc (Fan)"/>
      <sheetName val="VLT Tab"/>
      <sheetName val="Fans&amp;Pumps"/>
      <sheetName val="Comp Air New"/>
      <sheetName val="Comp Air"/>
      <sheetName val="CompAirDryer"/>
      <sheetName val="DHW"/>
      <sheetName val="DHW Timer"/>
      <sheetName val="Time of Day"/>
      <sheetName val="Prescriptive Ins"/>
      <sheetName val="Weatherstripping"/>
      <sheetName val="Vending Miser"/>
      <sheetName val="PF Correct"/>
      <sheetName val="PowerFactor"/>
      <sheetName val="Motors"/>
      <sheetName val="Evaporator Fans"/>
      <sheetName val="Refr. Load-Evap Fans"/>
      <sheetName val="Boiler Economizer"/>
      <sheetName val="Boiler Burner O2 Trim"/>
      <sheetName val="Windows"/>
      <sheetName val="Bin Data"/>
      <sheetName val="Cooling Tower VFD"/>
      <sheetName val="Quick Doors"/>
      <sheetName val="AC BIN"/>
      <sheetName val="AC BIN Sched"/>
      <sheetName val="Instructions"/>
      <sheetName val="Setup Server"/>
      <sheetName val="Hot Pipe Tank Valve Insulation"/>
      <sheetName val="Heat Loss Calc"/>
      <sheetName val="Pipe Heat Loss"/>
      <sheetName val="Pipe Fitting Areas"/>
      <sheetName val="Surface Areas"/>
    </sheetNames>
    <sheetDataSet>
      <sheetData sheetId="0" refreshError="1"/>
      <sheetData sheetId="1" refreshError="1"/>
      <sheetData sheetId="2" refreshError="1"/>
      <sheetData sheetId="3" refreshError="1"/>
      <sheetData sheetId="4" refreshError="1"/>
      <sheetData sheetId="5">
        <row r="12">
          <cell r="C12">
            <v>0</v>
          </cell>
          <cell r="G12">
            <v>0</v>
          </cell>
        </row>
        <row r="22">
          <cell r="C22">
            <v>0</v>
          </cell>
          <cell r="G22">
            <v>0</v>
          </cell>
        </row>
        <row r="32">
          <cell r="C32">
            <v>0</v>
          </cell>
        </row>
      </sheetData>
      <sheetData sheetId="6" refreshError="1"/>
      <sheetData sheetId="7" refreshError="1"/>
      <sheetData sheetId="8">
        <row r="1">
          <cell r="H1" t="str">
            <v>Ag</v>
          </cell>
        </row>
        <row r="2">
          <cell r="H2" t="str">
            <v>CompAir</v>
          </cell>
        </row>
        <row r="3">
          <cell r="H3" t="str">
            <v>DHW</v>
          </cell>
        </row>
        <row r="4">
          <cell r="H4" t="str">
            <v>Envelope</v>
          </cell>
        </row>
        <row r="5">
          <cell r="H5" t="str">
            <v>HVAC</v>
          </cell>
        </row>
        <row r="6">
          <cell r="H6" t="str">
            <v>Lighting</v>
          </cell>
        </row>
        <row r="7">
          <cell r="H7" t="str">
            <v>Miscellaneous</v>
          </cell>
        </row>
        <row r="8">
          <cell r="H8" t="str">
            <v>Process</v>
          </cell>
        </row>
        <row r="9">
          <cell r="H9" t="str">
            <v>RCx</v>
          </cell>
        </row>
        <row r="10">
          <cell r="H10" t="str">
            <v>Refrig</v>
          </cell>
        </row>
        <row r="11">
          <cell r="H11" t="str">
            <v>Renewable</v>
          </cell>
        </row>
        <row r="12">
          <cell r="H12">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B3" t="str">
            <v>No Night Set Back</v>
          </cell>
          <cell r="J3">
            <v>45</v>
          </cell>
          <cell r="O3" t="str">
            <v>Des Moines</v>
          </cell>
        </row>
        <row r="4">
          <cell r="B4" t="str">
            <v>NSB 24/5 Operating Schedule</v>
          </cell>
          <cell r="J4">
            <v>50</v>
          </cell>
          <cell r="O4" t="str">
            <v>Madison</v>
          </cell>
        </row>
        <row r="5">
          <cell r="B5" t="str">
            <v>NSB 16/5 Operating Schedule</v>
          </cell>
          <cell r="J5">
            <v>55</v>
          </cell>
          <cell r="O5" t="str">
            <v>Minneapolis</v>
          </cell>
        </row>
        <row r="6">
          <cell r="B6" t="str">
            <v>NSB 10/5 Operating Schedule</v>
          </cell>
          <cell r="J6">
            <v>60</v>
          </cell>
        </row>
        <row r="7">
          <cell r="J7">
            <v>65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2">
          <cell r="K12">
            <v>3</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56">
          <cell r="AE56" t="str">
            <v>MCWB - Burlington, IA</v>
          </cell>
          <cell r="AF56" t="str">
            <v>MCWB - Cedar Rapids, IA</v>
          </cell>
          <cell r="AG56" t="str">
            <v>MCWB - Des Moines, IA</v>
          </cell>
          <cell r="AH56" t="str">
            <v>MCWB - Duluth, MN</v>
          </cell>
          <cell r="AI56" t="str">
            <v>MCWB - Eau Claire, WI</v>
          </cell>
          <cell r="AJ56" t="str">
            <v>MCWB - Fort Dodge, IA</v>
          </cell>
          <cell r="AK56" t="str">
            <v>MCWB - Green Bay, WI</v>
          </cell>
          <cell r="AL56" t="str">
            <v>MCWB - International Falls, MN</v>
          </cell>
          <cell r="AM56" t="str">
            <v>MCWB - La Crosse, WI</v>
          </cell>
          <cell r="AN56" t="str">
            <v>MCWB - Madison, WI</v>
          </cell>
          <cell r="AO56" t="str">
            <v>MCWB - Mason City, IA</v>
          </cell>
          <cell r="AP56" t="str">
            <v>MCWB - Milwaukee, WI</v>
          </cell>
          <cell r="AQ56" t="str">
            <v>MCWB - Minneapolis, MN</v>
          </cell>
          <cell r="AR56" t="str">
            <v>MCWB - Rochester, MN</v>
          </cell>
          <cell r="AS56" t="str">
            <v>MCWB - Sioux City, IA</v>
          </cell>
          <cell r="AT56" t="str">
            <v>MCWB - Waterloo, IA</v>
          </cell>
          <cell r="AU56">
            <v>0</v>
          </cell>
        </row>
        <row r="57">
          <cell r="AE57">
            <v>77.378571428571433</v>
          </cell>
          <cell r="AF57">
            <v>76.422222222222217</v>
          </cell>
          <cell r="AG57">
            <v>75.99655172413793</v>
          </cell>
          <cell r="AH57">
            <v>0</v>
          </cell>
          <cell r="AI57">
            <v>71.95</v>
          </cell>
          <cell r="AJ57">
            <v>75.540000000000006</v>
          </cell>
          <cell r="AK57">
            <v>0</v>
          </cell>
          <cell r="AL57">
            <v>0</v>
          </cell>
          <cell r="AM57">
            <v>79.752941176470586</v>
          </cell>
          <cell r="AN57">
            <v>77.8</v>
          </cell>
          <cell r="AO57">
            <v>75.111111111111114</v>
          </cell>
          <cell r="AP57">
            <v>0</v>
          </cell>
          <cell r="AQ57">
            <v>75.112499999999997</v>
          </cell>
          <cell r="AR57">
            <v>0</v>
          </cell>
          <cell r="AS57">
            <v>75.36</v>
          </cell>
          <cell r="AT57">
            <v>75.39411764705882</v>
          </cell>
          <cell r="AU57">
            <v>0</v>
          </cell>
        </row>
        <row r="58">
          <cell r="AE58">
            <v>77.371587902608738</v>
          </cell>
          <cell r="AF58">
            <v>76.549342105263165</v>
          </cell>
          <cell r="AG58">
            <v>75.929957805907179</v>
          </cell>
          <cell r="AH58">
            <v>0</v>
          </cell>
          <cell r="AI58">
            <v>74.506024096385531</v>
          </cell>
          <cell r="AJ58">
            <v>75.389423076923094</v>
          </cell>
          <cell r="AK58">
            <v>76.197368421052644</v>
          </cell>
          <cell r="AL58">
            <v>73.424999999999997</v>
          </cell>
          <cell r="AM58">
            <v>76.662307692307678</v>
          </cell>
          <cell r="AN58">
            <v>75.452542372881354</v>
          </cell>
          <cell r="AO58">
            <v>75.627835051546384</v>
          </cell>
          <cell r="AP58">
            <v>75.86399999999999</v>
          </cell>
          <cell r="AQ58">
            <v>74.709278350515433</v>
          </cell>
          <cell r="AR58">
            <v>75.125</v>
          </cell>
          <cell r="AS58">
            <v>75.223529411764716</v>
          </cell>
          <cell r="AT58">
            <v>75.407079646017692</v>
          </cell>
          <cell r="AU58">
            <v>0</v>
          </cell>
        </row>
        <row r="59">
          <cell r="AE59">
            <v>75.210130671587407</v>
          </cell>
          <cell r="AF59">
            <v>73.67380952380951</v>
          </cell>
          <cell r="AG59">
            <v>74.032261768082662</v>
          </cell>
          <cell r="AH59">
            <v>72.865079365079367</v>
          </cell>
          <cell r="AI59">
            <v>72.181329923273651</v>
          </cell>
          <cell r="AJ59">
            <v>73.335860655737704</v>
          </cell>
          <cell r="AK59">
            <v>74.363800904977367</v>
          </cell>
          <cell r="AL59">
            <v>71.887500000000003</v>
          </cell>
          <cell r="AM59">
            <v>73.712662942271905</v>
          </cell>
          <cell r="AN59">
            <v>73.274747474747471</v>
          </cell>
          <cell r="AO59">
            <v>74.321818181818173</v>
          </cell>
          <cell r="AP59">
            <v>71.494736842105254</v>
          </cell>
          <cell r="AQ59">
            <v>72.819603524229066</v>
          </cell>
          <cell r="AR59">
            <v>73.586384976525807</v>
          </cell>
          <cell r="AS59">
            <v>73.557427937915747</v>
          </cell>
          <cell r="AT59">
            <v>73.408318890814556</v>
          </cell>
          <cell r="AU59">
            <v>0</v>
          </cell>
        </row>
        <row r="60">
          <cell r="AE60">
            <v>71.88361155787176</v>
          </cell>
          <cell r="AF60">
            <v>71.071640023682662</v>
          </cell>
          <cell r="AG60">
            <v>72.049455535390209</v>
          </cell>
          <cell r="AH60">
            <v>70.454838709677432</v>
          </cell>
          <cell r="AI60">
            <v>70.393353941267378</v>
          </cell>
          <cell r="AJ60">
            <v>71.286634681288547</v>
          </cell>
          <cell r="AK60">
            <v>70.944934445768766</v>
          </cell>
          <cell r="AL60">
            <v>69.313025210084021</v>
          </cell>
          <cell r="AM60">
            <v>71.825622542595028</v>
          </cell>
          <cell r="AN60">
            <v>70.801609195402278</v>
          </cell>
          <cell r="AO60">
            <v>71.34763175450297</v>
          </cell>
          <cell r="AP60">
            <v>69.649554140127407</v>
          </cell>
          <cell r="AQ60">
            <v>70.718676774638212</v>
          </cell>
          <cell r="AR60">
            <v>71.484100877192972</v>
          </cell>
          <cell r="AS60">
            <v>71.292428571428573</v>
          </cell>
          <cell r="AT60">
            <v>71.584501187648456</v>
          </cell>
          <cell r="AU60">
            <v>0</v>
          </cell>
        </row>
        <row r="61">
          <cell r="AE61">
            <v>69.431837316152652</v>
          </cell>
          <cell r="AF61">
            <v>69.275870786516847</v>
          </cell>
          <cell r="AG61">
            <v>69.571950379048928</v>
          </cell>
          <cell r="AH61">
            <v>66.522273249138919</v>
          </cell>
          <cell r="AI61">
            <v>67.923305722891527</v>
          </cell>
          <cell r="AJ61">
            <v>68.595900346893728</v>
          </cell>
          <cell r="AK61">
            <v>69.299207397622212</v>
          </cell>
          <cell r="AL61">
            <v>65.868547832071556</v>
          </cell>
          <cell r="AM61">
            <v>69.201948259342075</v>
          </cell>
          <cell r="AN61">
            <v>69.005406348099029</v>
          </cell>
          <cell r="AO61">
            <v>68.627047308319746</v>
          </cell>
          <cell r="AP61">
            <v>68.823804971319305</v>
          </cell>
          <cell r="AQ61">
            <v>68.277246093750009</v>
          </cell>
          <cell r="AR61">
            <v>68.800131176213412</v>
          </cell>
          <cell r="AS61">
            <v>69.322069317023434</v>
          </cell>
          <cell r="AT61">
            <v>69.05719082260768</v>
          </cell>
          <cell r="AU61">
            <v>0</v>
          </cell>
        </row>
        <row r="62">
          <cell r="AE62">
            <v>67.795540313322931</v>
          </cell>
          <cell r="AF62">
            <v>67.134340585549268</v>
          </cell>
          <cell r="AG62">
            <v>67.327663934426212</v>
          </cell>
          <cell r="AH62">
            <v>63.703627370156617</v>
          </cell>
          <cell r="AI62">
            <v>65.901942207484623</v>
          </cell>
          <cell r="AJ62">
            <v>66.444777911164479</v>
          </cell>
          <cell r="AK62">
            <v>66.533464981569239</v>
          </cell>
          <cell r="AL62">
            <v>64.084568138195792</v>
          </cell>
          <cell r="AM62">
            <v>67.205667765869734</v>
          </cell>
          <cell r="AN62">
            <v>66.311328549684703</v>
          </cell>
          <cell r="AO62">
            <v>66.780635964912264</v>
          </cell>
          <cell r="AP62">
            <v>67.06709070796461</v>
          </cell>
          <cell r="AQ62">
            <v>65.60259045172343</v>
          </cell>
          <cell r="AR62">
            <v>66.360194659346135</v>
          </cell>
          <cell r="AS62">
            <v>66.667631929891414</v>
          </cell>
          <cell r="AT62">
            <v>67.073459342390237</v>
          </cell>
          <cell r="AU62">
            <v>0</v>
          </cell>
        </row>
        <row r="63">
          <cell r="AE63">
            <v>64.822363588490944</v>
          </cell>
          <cell r="AF63">
            <v>64.978041944524961</v>
          </cell>
          <cell r="AG63">
            <v>64.429195898542901</v>
          </cell>
          <cell r="AH63">
            <v>62.239872650090938</v>
          </cell>
          <cell r="AI63">
            <v>63.434595055413467</v>
          </cell>
          <cell r="AJ63">
            <v>64.088638132295756</v>
          </cell>
          <cell r="AK63">
            <v>64.475427542754289</v>
          </cell>
          <cell r="AL63">
            <v>61.893066406250014</v>
          </cell>
          <cell r="AM63">
            <v>64.622740752302192</v>
          </cell>
          <cell r="AN63">
            <v>64.22901807523202</v>
          </cell>
          <cell r="AO63">
            <v>64.695543443411339</v>
          </cell>
          <cell r="AP63">
            <v>64.526212765957467</v>
          </cell>
          <cell r="AQ63">
            <v>63.189090364154048</v>
          </cell>
          <cell r="AR63">
            <v>64.38993865030676</v>
          </cell>
          <cell r="AS63">
            <v>63.897939801285787</v>
          </cell>
          <cell r="AT63">
            <v>64.419385449615902</v>
          </cell>
          <cell r="AU63">
            <v>0</v>
          </cell>
        </row>
        <row r="64">
          <cell r="AE64">
            <v>60.569647784937089</v>
          </cell>
          <cell r="AF64">
            <v>61.110574297746332</v>
          </cell>
          <cell r="AG64">
            <v>60.342326967357465</v>
          </cell>
          <cell r="AH64">
            <v>59.515476190476178</v>
          </cell>
          <cell r="AI64">
            <v>60.413280363223642</v>
          </cell>
          <cell r="AJ64">
            <v>60.574117647058813</v>
          </cell>
          <cell r="AK64">
            <v>61.206886806485223</v>
          </cell>
          <cell r="AL64">
            <v>59.435645252984642</v>
          </cell>
          <cell r="AM64">
            <v>61.068522934492947</v>
          </cell>
          <cell r="AN64">
            <v>60.876888002279834</v>
          </cell>
          <cell r="AO64">
            <v>61.166106234191325</v>
          </cell>
          <cell r="AP64">
            <v>60.858113691409045</v>
          </cell>
          <cell r="AQ64">
            <v>59.776490018670117</v>
          </cell>
          <cell r="AR64">
            <v>61.088331612332226</v>
          </cell>
          <cell r="AS64">
            <v>60.474908476485489</v>
          </cell>
          <cell r="AT64">
            <v>60.847186273084212</v>
          </cell>
          <cell r="AU64">
            <v>0</v>
          </cell>
        </row>
        <row r="65">
          <cell r="AE65">
            <v>55.889242463915814</v>
          </cell>
          <cell r="AF65">
            <v>56.720020061095163</v>
          </cell>
          <cell r="AG65">
            <v>55.742497856530427</v>
          </cell>
          <cell r="AH65">
            <v>56.157630823883068</v>
          </cell>
          <cell r="AI65">
            <v>56.28076152304611</v>
          </cell>
          <cell r="AJ65">
            <v>56.243445121951169</v>
          </cell>
          <cell r="AK65">
            <v>57.103642806520199</v>
          </cell>
          <cell r="AL65">
            <v>56.179803102625307</v>
          </cell>
          <cell r="AM65">
            <v>56.720250612127309</v>
          </cell>
          <cell r="AN65">
            <v>56.737512742099916</v>
          </cell>
          <cell r="AO65">
            <v>56.966842857142858</v>
          </cell>
          <cell r="AP65">
            <v>56.646758088137403</v>
          </cell>
          <cell r="AQ65">
            <v>55.581359649122795</v>
          </cell>
          <cell r="AR65">
            <v>57.006294172556338</v>
          </cell>
          <cell r="AS65">
            <v>56.00301373910473</v>
          </cell>
          <cell r="AT65">
            <v>56.603519399971169</v>
          </cell>
          <cell r="AU65">
            <v>0</v>
          </cell>
        </row>
        <row r="66">
          <cell r="AE66">
            <v>50.865659524549336</v>
          </cell>
          <cell r="AF66">
            <v>51.858541297697649</v>
          </cell>
          <cell r="AG66">
            <v>51.013974622770917</v>
          </cell>
          <cell r="AH66">
            <v>52.13379404617254</v>
          </cell>
          <cell r="AI66">
            <v>51.72307936005069</v>
          </cell>
          <cell r="AJ66">
            <v>51.466944036547559</v>
          </cell>
          <cell r="AK66">
            <v>52.448830364058857</v>
          </cell>
          <cell r="AL66">
            <v>52.102873030583908</v>
          </cell>
          <cell r="AM66">
            <v>51.957373233582722</v>
          </cell>
          <cell r="AN66">
            <v>52.27159601798332</v>
          </cell>
          <cell r="AO66">
            <v>52.273148777173894</v>
          </cell>
          <cell r="AP66">
            <v>52.176771420100835</v>
          </cell>
          <cell r="AQ66">
            <v>50.922595520421623</v>
          </cell>
          <cell r="AR66">
            <v>52.321624571250396</v>
          </cell>
          <cell r="AS66">
            <v>51.165619064064941</v>
          </cell>
          <cell r="AT66">
            <v>51.848908222449651</v>
          </cell>
          <cell r="AU66">
            <v>0</v>
          </cell>
        </row>
        <row r="67">
          <cell r="AE67">
            <v>46.324087611089404</v>
          </cell>
          <cell r="AF67">
            <v>47.051080428803964</v>
          </cell>
          <cell r="AG67">
            <v>46.440763195435103</v>
          </cell>
          <cell r="AH67">
            <v>47.618283102413926</v>
          </cell>
          <cell r="AI67">
            <v>46.969352780309919</v>
          </cell>
          <cell r="AJ67">
            <v>46.81869963369963</v>
          </cell>
          <cell r="AK67">
            <v>47.653840970350402</v>
          </cell>
          <cell r="AL67">
            <v>47.498214000956779</v>
          </cell>
          <cell r="AM67">
            <v>47.05546957439325</v>
          </cell>
          <cell r="AN67">
            <v>47.562521411442269</v>
          </cell>
          <cell r="AO67">
            <v>47.549686548450659</v>
          </cell>
          <cell r="AP67">
            <v>47.54257932446265</v>
          </cell>
          <cell r="AQ67">
            <v>46.210915020141961</v>
          </cell>
          <cell r="AR67">
            <v>47.486426394118702</v>
          </cell>
          <cell r="AS67">
            <v>46.596254545454556</v>
          </cell>
          <cell r="AT67">
            <v>47.169839023527324</v>
          </cell>
          <cell r="AU67">
            <v>0</v>
          </cell>
        </row>
        <row r="68">
          <cell r="AE68">
            <v>42.100716104968861</v>
          </cell>
          <cell r="AF68">
            <v>42.631442577030796</v>
          </cell>
          <cell r="AG68">
            <v>42.034037648866693</v>
          </cell>
          <cell r="AH68">
            <v>42.710600530856013</v>
          </cell>
          <cell r="AI68">
            <v>42.481410628019326</v>
          </cell>
          <cell r="AJ68">
            <v>42.546473188545058</v>
          </cell>
          <cell r="AK68">
            <v>43.122660098522154</v>
          </cell>
          <cell r="AL68">
            <v>42.760617541200972</v>
          </cell>
          <cell r="AM68">
            <v>42.702629072204239</v>
          </cell>
          <cell r="AN68">
            <v>43.037725631768957</v>
          </cell>
          <cell r="AO68">
            <v>43.025580933465733</v>
          </cell>
          <cell r="AP68">
            <v>42.983667350481312</v>
          </cell>
          <cell r="AQ68">
            <v>41.955106598984756</v>
          </cell>
          <cell r="AR68">
            <v>43.035061680801853</v>
          </cell>
          <cell r="AS68">
            <v>42.251227527546867</v>
          </cell>
          <cell r="AT68">
            <v>42.857039566177932</v>
          </cell>
          <cell r="AU68">
            <v>0</v>
          </cell>
        </row>
        <row r="69">
          <cell r="AE69">
            <v>37.84222284362135</v>
          </cell>
          <cell r="AF69">
            <v>38.20604018229669</v>
          </cell>
          <cell r="AG69">
            <v>37.864498954173783</v>
          </cell>
          <cell r="AH69">
            <v>38.094183829138061</v>
          </cell>
          <cell r="AI69">
            <v>38.175857311785585</v>
          </cell>
          <cell r="AJ69">
            <v>38.16661966156326</v>
          </cell>
          <cell r="AK69">
            <v>38.504967718794838</v>
          </cell>
          <cell r="AL69">
            <v>38.07334634146342</v>
          </cell>
          <cell r="AM69">
            <v>38.279156908665108</v>
          </cell>
          <cell r="AN69">
            <v>38.538785740809502</v>
          </cell>
          <cell r="AO69">
            <v>38.625524402907587</v>
          </cell>
          <cell r="AP69">
            <v>38.48726586102719</v>
          </cell>
          <cell r="AQ69">
            <v>37.606240249609982</v>
          </cell>
          <cell r="AR69">
            <v>38.665784072249593</v>
          </cell>
          <cell r="AS69">
            <v>38.031736178467519</v>
          </cell>
          <cell r="AT69">
            <v>38.352085432198272</v>
          </cell>
          <cell r="AU69">
            <v>0</v>
          </cell>
        </row>
        <row r="70">
          <cell r="AE70">
            <v>33.715346896571681</v>
          </cell>
          <cell r="AF70">
            <v>33.918890770099026</v>
          </cell>
          <cell r="AG70">
            <v>33.743080776455848</v>
          </cell>
          <cell r="AH70">
            <v>33.601943462897516</v>
          </cell>
          <cell r="AI70">
            <v>33.962352745976446</v>
          </cell>
          <cell r="AJ70">
            <v>33.918856152512987</v>
          </cell>
          <cell r="AK70">
            <v>34.081345214141997</v>
          </cell>
          <cell r="AL70">
            <v>33.679800853485069</v>
          </cell>
          <cell r="AM70">
            <v>33.934507362987702</v>
          </cell>
          <cell r="AN70">
            <v>34.148760567416538</v>
          </cell>
          <cell r="AO70">
            <v>34.163367542181248</v>
          </cell>
          <cell r="AP70">
            <v>34.125643516270046</v>
          </cell>
          <cell r="AQ70">
            <v>33.474213635637874</v>
          </cell>
          <cell r="AR70">
            <v>34.121784336743254</v>
          </cell>
          <cell r="AS70">
            <v>33.881536189069415</v>
          </cell>
          <cell r="AT70">
            <v>34.06023147403954</v>
          </cell>
          <cell r="AU70">
            <v>0</v>
          </cell>
        </row>
        <row r="71">
          <cell r="AE71">
            <v>29.625785660093452</v>
          </cell>
          <cell r="AF71">
            <v>29.972093311825283</v>
          </cell>
          <cell r="AG71">
            <v>29.687140275267623</v>
          </cell>
          <cell r="AH71">
            <v>29.642031410916584</v>
          </cell>
          <cell r="AI71">
            <v>30.026004600189417</v>
          </cell>
          <cell r="AJ71">
            <v>29.967112907299825</v>
          </cell>
          <cell r="AK71">
            <v>29.941382966191544</v>
          </cell>
          <cell r="AL71">
            <v>29.53761699598871</v>
          </cell>
          <cell r="AM71">
            <v>29.88041986273717</v>
          </cell>
          <cell r="AN71">
            <v>30.043237833103969</v>
          </cell>
          <cell r="AO71">
            <v>30.231411822178803</v>
          </cell>
          <cell r="AP71">
            <v>29.737276648182373</v>
          </cell>
          <cell r="AQ71">
            <v>29.524711511398831</v>
          </cell>
          <cell r="AR71">
            <v>30.15866276232309</v>
          </cell>
          <cell r="AS71">
            <v>29.901312192454895</v>
          </cell>
          <cell r="AT71">
            <v>29.988288638424667</v>
          </cell>
          <cell r="AU71">
            <v>0</v>
          </cell>
        </row>
        <row r="72">
          <cell r="AE72">
            <v>24.789492487498993</v>
          </cell>
          <cell r="AF72">
            <v>25.12127556283755</v>
          </cell>
          <cell r="AG72">
            <v>24.816959305928517</v>
          </cell>
          <cell r="AH72">
            <v>25.08221694378463</v>
          </cell>
          <cell r="AI72">
            <v>25.177895652173905</v>
          </cell>
          <cell r="AJ72">
            <v>25.237312643272784</v>
          </cell>
          <cell r="AK72">
            <v>25.05092968221771</v>
          </cell>
          <cell r="AL72">
            <v>24.900135892644819</v>
          </cell>
          <cell r="AM72">
            <v>25.04017776165427</v>
          </cell>
          <cell r="AN72">
            <v>25.142346407497389</v>
          </cell>
          <cell r="AO72">
            <v>25.443545581071675</v>
          </cell>
          <cell r="AP72">
            <v>24.790053667262967</v>
          </cell>
          <cell r="AQ72">
            <v>24.789556040756917</v>
          </cell>
          <cell r="AR72">
            <v>25.430618837130236</v>
          </cell>
          <cell r="AS72">
            <v>25.23385812187443</v>
          </cell>
          <cell r="AT72">
            <v>25.160991379310342</v>
          </cell>
          <cell r="AU72">
            <v>0</v>
          </cell>
        </row>
        <row r="73">
          <cell r="AE73">
            <v>20.037385010598708</v>
          </cell>
          <cell r="AF73">
            <v>20.431079065141716</v>
          </cell>
          <cell r="AG73">
            <v>20.187446136167768</v>
          </cell>
          <cell r="AH73">
            <v>20.441449583554842</v>
          </cell>
          <cell r="AI73">
            <v>20.515773218619014</v>
          </cell>
          <cell r="AJ73">
            <v>20.597695078031215</v>
          </cell>
          <cell r="AK73">
            <v>20.267010989010998</v>
          </cell>
          <cell r="AL73">
            <v>20.308405858628738</v>
          </cell>
          <cell r="AM73">
            <v>20.382611622167381</v>
          </cell>
          <cell r="AN73">
            <v>20.445647321428567</v>
          </cell>
          <cell r="AO73">
            <v>20.714754098360658</v>
          </cell>
          <cell r="AP73">
            <v>20.012843336724316</v>
          </cell>
          <cell r="AQ73">
            <v>20.121338413908074</v>
          </cell>
          <cell r="AR73">
            <v>20.707995618839</v>
          </cell>
          <cell r="AS73">
            <v>20.508880019955104</v>
          </cell>
          <cell r="AT73">
            <v>20.421204760748115</v>
          </cell>
          <cell r="AU73">
            <v>0</v>
          </cell>
        </row>
        <row r="74">
          <cell r="AE74">
            <v>15.310945303319006</v>
          </cell>
          <cell r="AF74">
            <v>15.62170662541892</v>
          </cell>
          <cell r="AG74">
            <v>15.44810832337714</v>
          </cell>
          <cell r="AH74">
            <v>15.645447852760737</v>
          </cell>
          <cell r="AI74">
            <v>15.680834803057031</v>
          </cell>
          <cell r="AJ74">
            <v>15.760696680907001</v>
          </cell>
          <cell r="AK74">
            <v>15.480594455558734</v>
          </cell>
          <cell r="AL74">
            <v>15.593827160493825</v>
          </cell>
          <cell r="AM74">
            <v>15.594920318725109</v>
          </cell>
          <cell r="AN74">
            <v>15.644541062801933</v>
          </cell>
          <cell r="AO74">
            <v>15.928485993075224</v>
          </cell>
          <cell r="AP74">
            <v>15.286928104575166</v>
          </cell>
          <cell r="AQ74">
            <v>15.398665530948328</v>
          </cell>
          <cell r="AR74">
            <v>16.020841460016722</v>
          </cell>
          <cell r="AS74">
            <v>15.768296853625177</v>
          </cell>
          <cell r="AT74">
            <v>15.757793103448277</v>
          </cell>
          <cell r="AU74">
            <v>0</v>
          </cell>
        </row>
        <row r="75">
          <cell r="AE75">
            <v>10.458874675872824</v>
          </cell>
          <cell r="AF75">
            <v>10.714587628865983</v>
          </cell>
          <cell r="AG75">
            <v>10.580450358239505</v>
          </cell>
          <cell r="AH75">
            <v>10.661456839690278</v>
          </cell>
          <cell r="AI75">
            <v>10.895403546869348</v>
          </cell>
          <cell r="AJ75">
            <v>10.867199654278309</v>
          </cell>
          <cell r="AK75">
            <v>10.729018338727078</v>
          </cell>
          <cell r="AL75">
            <v>10.731452991452993</v>
          </cell>
          <cell r="AM75">
            <v>10.624663072776283</v>
          </cell>
          <cell r="AN75">
            <v>10.753880463871544</v>
          </cell>
          <cell r="AO75">
            <v>10.919226350057448</v>
          </cell>
          <cell r="AP75">
            <v>10.478671510119357</v>
          </cell>
          <cell r="AQ75">
            <v>10.564443582784024</v>
          </cell>
          <cell r="AR75">
            <v>11.069572171131549</v>
          </cell>
          <cell r="AS75">
            <v>10.830465949820788</v>
          </cell>
          <cell r="AT75">
            <v>10.822441113490365</v>
          </cell>
          <cell r="AU75">
            <v>0</v>
          </cell>
        </row>
        <row r="76">
          <cell r="AE76">
            <v>5.7927574601256646</v>
          </cell>
          <cell r="AF76">
            <v>6.0193291109547271</v>
          </cell>
          <cell r="AG76">
            <v>5.8535567715458292</v>
          </cell>
          <cell r="AH76">
            <v>5.8530368763557492</v>
          </cell>
          <cell r="AI76">
            <v>6.0683479870430359</v>
          </cell>
          <cell r="AJ76">
            <v>6.0685059864653841</v>
          </cell>
          <cell r="AK76">
            <v>5.989330649219931</v>
          </cell>
          <cell r="AL76">
            <v>5.924466282616061</v>
          </cell>
          <cell r="AM76">
            <v>5.9413793103448276</v>
          </cell>
          <cell r="AN76">
            <v>6.0023576768257616</v>
          </cell>
          <cell r="AO76">
            <v>6.0495691839837802</v>
          </cell>
          <cell r="AP76">
            <v>5.6510473235065941</v>
          </cell>
          <cell r="AQ76">
            <v>5.7906673114119931</v>
          </cell>
          <cell r="AR76">
            <v>6.256232294617563</v>
          </cell>
          <cell r="AS76">
            <v>6.0343937575030004</v>
          </cell>
          <cell r="AT76">
            <v>5.9495807713806617</v>
          </cell>
          <cell r="AU76">
            <v>0</v>
          </cell>
        </row>
        <row r="77">
          <cell r="AE77">
            <v>1.0275453978624782</v>
          </cell>
          <cell r="AF77">
            <v>1.1444835680751178</v>
          </cell>
          <cell r="AG77">
            <v>0.98430493273542641</v>
          </cell>
          <cell r="AH77">
            <v>0.93556797020484184</v>
          </cell>
          <cell r="AI77">
            <v>1.1850931677018635</v>
          </cell>
          <cell r="AJ77">
            <v>1.1433457711442787</v>
          </cell>
          <cell r="AK77">
            <v>1.1546242774566471</v>
          </cell>
          <cell r="AL77">
            <v>1.0367802585193893</v>
          </cell>
          <cell r="AM77">
            <v>1.0812811387900354</v>
          </cell>
          <cell r="AN77">
            <v>1.1318619582664524</v>
          </cell>
          <cell r="AO77">
            <v>1.169752358490566</v>
          </cell>
          <cell r="AP77">
            <v>0.97217484008528787</v>
          </cell>
          <cell r="AQ77">
            <v>0.96732133115111807</v>
          </cell>
          <cell r="AR77">
            <v>1.2217607973421927</v>
          </cell>
          <cell r="AS77">
            <v>1.1441310975609755</v>
          </cell>
          <cell r="AT77">
            <v>1.1203808180535968</v>
          </cell>
          <cell r="AU77">
            <v>0</v>
          </cell>
        </row>
        <row r="78">
          <cell r="AE78">
            <v>-3.5157395005095897</v>
          </cell>
          <cell r="AF78">
            <v>-3.6444595205789221</v>
          </cell>
          <cell r="AG78">
            <v>-3.738599105812221</v>
          </cell>
          <cell r="AH78">
            <v>-3.7895076201641262</v>
          </cell>
          <cell r="AI78">
            <v>-3.5946706143597327</v>
          </cell>
          <cell r="AJ78">
            <v>-3.4895247332686723</v>
          </cell>
          <cell r="AK78">
            <v>-3.6613636363636362</v>
          </cell>
          <cell r="AL78">
            <v>-3.7481517042726842</v>
          </cell>
          <cell r="AM78">
            <v>-3.645</v>
          </cell>
          <cell r="AN78">
            <v>-3.5632896305125157</v>
          </cell>
          <cell r="AO78">
            <v>-3.6574154379878574</v>
          </cell>
          <cell r="AP78">
            <v>-3.6239224137931036</v>
          </cell>
          <cell r="AQ78">
            <v>-3.7100154083204928</v>
          </cell>
          <cell r="AR78">
            <v>-3.5768192048012</v>
          </cell>
          <cell r="AS78">
            <v>-3.6179930795847746</v>
          </cell>
          <cell r="AT78">
            <v>-3.7171291866028704</v>
          </cell>
          <cell r="AU78">
            <v>0</v>
          </cell>
        </row>
        <row r="79">
          <cell r="AE79">
            <v>-8.357872200263504</v>
          </cell>
          <cell r="AF79">
            <v>-8.3743119266055057</v>
          </cell>
          <cell r="AG79">
            <v>-8.2669467787114836</v>
          </cell>
          <cell r="AH79">
            <v>-8.5636632200886247</v>
          </cell>
          <cell r="AI79">
            <v>-8.2512474012474009</v>
          </cell>
          <cell r="AJ79">
            <v>-8.3774436090225581</v>
          </cell>
          <cell r="AK79">
            <v>-8.430472854640982</v>
          </cell>
          <cell r="AL79">
            <v>-8.5119222689075649</v>
          </cell>
          <cell r="AM79">
            <v>-8.2966176470588238</v>
          </cell>
          <cell r="AN79">
            <v>-8.2708418891170421</v>
          </cell>
          <cell r="AO79">
            <v>-8.3728323699421967</v>
          </cell>
          <cell r="AP79">
            <v>-8.4917050691244267</v>
          </cell>
          <cell r="AQ79">
            <v>-8.5564036222509703</v>
          </cell>
          <cell r="AR79">
            <v>-8.2528612997090178</v>
          </cell>
          <cell r="AS79">
            <v>-8.3394545454545455</v>
          </cell>
          <cell r="AT79">
            <v>-8.3822033898305097</v>
          </cell>
          <cell r="AU79">
            <v>0</v>
          </cell>
        </row>
        <row r="80">
          <cell r="AE80">
            <v>-13.145771144278608</v>
          </cell>
          <cell r="AF80">
            <v>-13.203938115330521</v>
          </cell>
          <cell r="AG80">
            <v>-13.242384105960266</v>
          </cell>
          <cell r="AH80">
            <v>-13.254710144927538</v>
          </cell>
          <cell r="AI80">
            <v>-13.107993474714519</v>
          </cell>
          <cell r="AJ80">
            <v>-13.320731707317075</v>
          </cell>
          <cell r="AK80">
            <v>-13.23423076923077</v>
          </cell>
          <cell r="AL80">
            <v>-13.244970845481051</v>
          </cell>
          <cell r="AM80">
            <v>-13.114851485148515</v>
          </cell>
          <cell r="AN80">
            <v>-12.926940639269404</v>
          </cell>
          <cell r="AO80">
            <v>-13.177006507592191</v>
          </cell>
          <cell r="AP80">
            <v>-13.25925925925926</v>
          </cell>
          <cell r="AQ80">
            <v>-13.216222222222223</v>
          </cell>
          <cell r="AR80">
            <v>-12.943283582089553</v>
          </cell>
          <cell r="AS80">
            <v>-13.113167259786476</v>
          </cell>
          <cell r="AT80">
            <v>-13.247668393782384</v>
          </cell>
          <cell r="AU80">
            <v>0</v>
          </cell>
        </row>
        <row r="81">
          <cell r="AE81">
            <v>-16.570542635658914</v>
          </cell>
          <cell r="AF81">
            <v>-17.748048048048052</v>
          </cell>
          <cell r="AG81">
            <v>-18.011627906976745</v>
          </cell>
          <cell r="AH81">
            <v>-17.952865064695008</v>
          </cell>
          <cell r="AI81">
            <v>-17.835714285714285</v>
          </cell>
          <cell r="AJ81">
            <v>-18.139072847682115</v>
          </cell>
          <cell r="AK81">
            <v>-17.919847328244277</v>
          </cell>
          <cell r="AL81">
            <v>-17.95669291338583</v>
          </cell>
          <cell r="AM81">
            <v>-18.173863636363638</v>
          </cell>
          <cell r="AN81">
            <v>-17.887234042553192</v>
          </cell>
          <cell r="AO81">
            <v>-17.925896414342628</v>
          </cell>
          <cell r="AP81">
            <v>-18.074999999999999</v>
          </cell>
          <cell r="AQ81">
            <v>-17.927064220183482</v>
          </cell>
          <cell r="AR81">
            <v>-17.823972602739726</v>
          </cell>
          <cell r="AS81">
            <v>-17.513636363636365</v>
          </cell>
          <cell r="AT81">
            <v>-17.689473684210522</v>
          </cell>
          <cell r="AU81">
            <v>0</v>
          </cell>
        </row>
        <row r="82">
          <cell r="AE82">
            <v>-22</v>
          </cell>
          <cell r="AF82">
            <v>-21.385416666666671</v>
          </cell>
          <cell r="AG82">
            <v>-22</v>
          </cell>
          <cell r="AH82">
            <v>-22.603278688524597</v>
          </cell>
          <cell r="AI82">
            <v>-22.815853658536582</v>
          </cell>
          <cell r="AJ82">
            <v>-18.415909090909096</v>
          </cell>
          <cell r="AK82">
            <v>-22.6</v>
          </cell>
          <cell r="AL82">
            <v>-22.819010819165374</v>
          </cell>
          <cell r="AM82">
            <v>-22.885714285714286</v>
          </cell>
          <cell r="AN82">
            <v>-22.417142857142853</v>
          </cell>
          <cell r="AO82">
            <v>-22.482954545454543</v>
          </cell>
          <cell r="AP82">
            <v>-22.846153846153843</v>
          </cell>
          <cell r="AQ82">
            <v>-22.563157894736843</v>
          </cell>
          <cell r="AR82">
            <v>-22.61538461538462</v>
          </cell>
          <cell r="AS82">
            <v>-21.785714285714281</v>
          </cell>
          <cell r="AT82">
            <v>-22.543137254901961</v>
          </cell>
          <cell r="AU82">
            <v>0</v>
          </cell>
        </row>
        <row r="83">
          <cell r="AE83">
            <v>0</v>
          </cell>
          <cell r="AF83">
            <v>0</v>
          </cell>
          <cell r="AG83">
            <v>0</v>
          </cell>
          <cell r="AH83">
            <v>-27.643678160919539</v>
          </cell>
          <cell r="AI83">
            <v>-27.205882352941174</v>
          </cell>
          <cell r="AJ83">
            <v>0</v>
          </cell>
          <cell r="AK83">
            <v>-26.888888888888893</v>
          </cell>
          <cell r="AL83">
            <v>-27.713827160493825</v>
          </cell>
          <cell r="AM83">
            <v>-27</v>
          </cell>
          <cell r="AN83">
            <v>-26.444444444444443</v>
          </cell>
          <cell r="AO83">
            <v>-26.166666666666668</v>
          </cell>
          <cell r="AP83">
            <v>0</v>
          </cell>
          <cell r="AQ83">
            <v>-22.928571428571434</v>
          </cell>
          <cell r="AR83">
            <v>-27.069767441860467</v>
          </cell>
          <cell r="AS83">
            <v>0</v>
          </cell>
          <cell r="AT83">
            <v>-24.15</v>
          </cell>
          <cell r="AU83">
            <v>0</v>
          </cell>
        </row>
        <row r="84">
          <cell r="AE84">
            <v>0</v>
          </cell>
          <cell r="AF84">
            <v>0</v>
          </cell>
          <cell r="AG84">
            <v>0</v>
          </cell>
          <cell r="AH84">
            <v>-31.615384615384617</v>
          </cell>
          <cell r="AI84">
            <v>-32</v>
          </cell>
          <cell r="AJ84">
            <v>0</v>
          </cell>
          <cell r="AK84">
            <v>0</v>
          </cell>
          <cell r="AL84">
            <v>-30.960264900662253</v>
          </cell>
          <cell r="AM84">
            <v>0</v>
          </cell>
          <cell r="AN84">
            <v>0</v>
          </cell>
          <cell r="AO84">
            <v>0</v>
          </cell>
          <cell r="AP84">
            <v>0</v>
          </cell>
          <cell r="AQ84">
            <v>0</v>
          </cell>
          <cell r="AR84">
            <v>0</v>
          </cell>
          <cell r="AS84">
            <v>0</v>
          </cell>
          <cell r="AT84">
            <v>0</v>
          </cell>
          <cell r="AU84">
            <v>0</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6">
          <cell r="B6">
            <v>2033449.9999999998</v>
          </cell>
        </row>
      </sheetData>
      <sheetData sheetId="50" refreshError="1"/>
      <sheetData sheetId="51" refreshError="1"/>
      <sheetData sheetId="52" refreshError="1"/>
      <sheetData sheetId="53" refreshError="1"/>
      <sheetData sheetId="54" refreshError="1"/>
      <sheetData sheetId="55">
        <row r="8">
          <cell r="F8">
            <v>0</v>
          </cell>
        </row>
        <row r="9">
          <cell r="F9">
            <v>0</v>
          </cell>
        </row>
        <row r="10">
          <cell r="F10">
            <v>0</v>
          </cell>
        </row>
        <row r="11">
          <cell r="F11">
            <v>7.0000000000000007E-2</v>
          </cell>
        </row>
        <row r="12">
          <cell r="F12">
            <v>0.12</v>
          </cell>
        </row>
        <row r="13">
          <cell r="F13">
            <v>0.19</v>
          </cell>
        </row>
        <row r="14">
          <cell r="F14">
            <v>0.21</v>
          </cell>
        </row>
        <row r="15">
          <cell r="F15">
            <v>0.2</v>
          </cell>
        </row>
        <row r="16">
          <cell r="F16">
            <v>0.14000000000000001</v>
          </cell>
        </row>
        <row r="17">
          <cell r="F17">
            <v>7.0000000000000007E-2</v>
          </cell>
        </row>
        <row r="18">
          <cell r="F18">
            <v>0</v>
          </cell>
        </row>
        <row r="19">
          <cell r="F19">
            <v>0</v>
          </cell>
        </row>
        <row r="65">
          <cell r="I65">
            <v>3</v>
          </cell>
        </row>
      </sheetData>
      <sheetData sheetId="56" refreshError="1"/>
      <sheetData sheetId="57" refreshError="1"/>
      <sheetData sheetId="58" refreshError="1"/>
      <sheetData sheetId="59" refreshError="1"/>
      <sheetData sheetId="60" refreshError="1"/>
      <sheetData sheetId="61">
        <row r="1">
          <cell r="I1" t="str">
            <v>Polynomial Curve Fit Coefficients</v>
          </cell>
          <cell r="J1">
            <v>0</v>
          </cell>
          <cell r="K1">
            <v>0</v>
          </cell>
          <cell r="L1">
            <v>0</v>
          </cell>
        </row>
        <row r="2">
          <cell r="H2" t="str">
            <v>Lookup</v>
          </cell>
          <cell r="I2">
            <v>0</v>
          </cell>
          <cell r="J2">
            <v>1</v>
          </cell>
          <cell r="K2">
            <v>2</v>
          </cell>
          <cell r="L2">
            <v>3</v>
          </cell>
        </row>
        <row r="3">
          <cell r="H3" t="str">
            <v>0.5/0</v>
          </cell>
          <cell r="I3">
            <v>-0.51699304245995825</v>
          </cell>
          <cell r="J3">
            <v>0.43276708498598143</v>
          </cell>
          <cell r="K3">
            <v>1.3105728590939369E-3</v>
          </cell>
          <cell r="L3">
            <v>-2.8220300409737429E-7</v>
          </cell>
        </row>
        <row r="4">
          <cell r="H4" t="str">
            <v>0.5/0.5</v>
          </cell>
          <cell r="I4">
            <v>-2.0554912542977647E-2</v>
          </cell>
          <cell r="J4">
            <v>0.13279564124238061</v>
          </cell>
          <cell r="K4">
            <v>1.5049418037589395E-4</v>
          </cell>
          <cell r="L4">
            <v>2.291002882717531E-7</v>
          </cell>
        </row>
        <row r="5">
          <cell r="H5" t="str">
            <v>0.5/1</v>
          </cell>
          <cell r="I5">
            <v>-5.067923792141207E-3</v>
          </cell>
          <cell r="J5">
            <v>9.3143865010725524E-2</v>
          </cell>
          <cell r="K5">
            <v>1.0293452110023511E-4</v>
          </cell>
          <cell r="L5">
            <v>1.447428311332821E-7</v>
          </cell>
        </row>
        <row r="6">
          <cell r="H6" t="str">
            <v>0.5/1.5</v>
          </cell>
          <cell r="I6">
            <v>3.9849925222486217E-3</v>
          </cell>
          <cell r="J6">
            <v>7.5186130437610882E-2</v>
          </cell>
          <cell r="K6">
            <v>8.9172898107799548E-5</v>
          </cell>
          <cell r="L6">
            <v>9.7405553026876672E-8</v>
          </cell>
        </row>
        <row r="7">
          <cell r="H7" t="str">
            <v>0.5/2</v>
          </cell>
          <cell r="I7">
            <v>6.0833604257918021E-4</v>
          </cell>
          <cell r="J7">
            <v>6.7400188568832342E-2</v>
          </cell>
          <cell r="K7">
            <v>6.8220950646942263E-5</v>
          </cell>
          <cell r="L7">
            <v>1.1015020482486477E-7</v>
          </cell>
        </row>
        <row r="8">
          <cell r="H8" t="str">
            <v>0.5/2.5</v>
          </cell>
          <cell r="I8">
            <v>-7.4783796085743119E-3</v>
          </cell>
          <cell r="J8">
            <v>5.9744424214839602E-2</v>
          </cell>
          <cell r="K8">
            <v>4.9635867091476638E-5</v>
          </cell>
          <cell r="L8">
            <v>1.2289485662269606E-7</v>
          </cell>
        </row>
        <row r="9">
          <cell r="H9" t="str">
            <v>0.5/3</v>
          </cell>
          <cell r="I9">
            <v>-6.3055855386479221E-3</v>
          </cell>
          <cell r="J9">
            <v>5.611641415782858E-2</v>
          </cell>
          <cell r="K9">
            <v>4.6646726055065903E-5</v>
          </cell>
          <cell r="L9">
            <v>1.1591564254272621E-7</v>
          </cell>
        </row>
        <row r="10">
          <cell r="H10" t="str">
            <v>0.5/3.5</v>
          </cell>
          <cell r="I10">
            <v>-1.8503673840626906E-3</v>
          </cell>
          <cell r="J10">
            <v>5.2723779179397322E-2</v>
          </cell>
          <cell r="K10">
            <v>5.2268678067527191E-5</v>
          </cell>
          <cell r="L10">
            <v>8.3750568957588761E-8</v>
          </cell>
        </row>
        <row r="11">
          <cell r="H11" t="str">
            <v>0.5/4</v>
          </cell>
          <cell r="I11">
            <v>-6.0451004616564876E-3</v>
          </cell>
          <cell r="J11">
            <v>5.1105544357022657E-2</v>
          </cell>
          <cell r="K11">
            <v>4.1311528707987734E-5</v>
          </cell>
          <cell r="L11">
            <v>1.0529509937791768E-7</v>
          </cell>
        </row>
        <row r="12">
          <cell r="H12" t="str">
            <v>0.5/4.5</v>
          </cell>
          <cell r="I12">
            <v>-5.6352168536326049E-4</v>
          </cell>
          <cell r="J12">
            <v>4.8200034679321588E-2</v>
          </cell>
          <cell r="K12">
            <v>4.960140451267485E-5</v>
          </cell>
          <cell r="L12">
            <v>7.2219693521403709E-8</v>
          </cell>
        </row>
        <row r="13">
          <cell r="H13" t="str">
            <v>0.5/5</v>
          </cell>
          <cell r="I13">
            <v>-3.3660185967568056E-3</v>
          </cell>
          <cell r="J13">
            <v>4.7319385742460446E-2</v>
          </cell>
          <cell r="K13">
            <v>3.8841927303486761E-5</v>
          </cell>
          <cell r="L13">
            <v>9.8619329388510316E-8</v>
          </cell>
        </row>
        <row r="14">
          <cell r="H14" t="str">
            <v>0.5/5.5</v>
          </cell>
          <cell r="I14">
            <v>5.2210936992393518E-3</v>
          </cell>
          <cell r="J14">
            <v>4.5902204304568574E-2</v>
          </cell>
          <cell r="K14">
            <v>5.3861759542257483E-5</v>
          </cell>
          <cell r="L14">
            <v>5.6440600819240513E-8</v>
          </cell>
        </row>
        <row r="15">
          <cell r="H15" t="str">
            <v>0.5/6</v>
          </cell>
          <cell r="I15">
            <v>-3.5401781650429608E-3</v>
          </cell>
          <cell r="J15">
            <v>4.5661627327308205E-2</v>
          </cell>
          <cell r="K15">
            <v>3.9122829832885847E-5</v>
          </cell>
          <cell r="L15">
            <v>8.8909118494924246E-8</v>
          </cell>
        </row>
        <row r="16">
          <cell r="H16" t="str">
            <v>0.5/6.5</v>
          </cell>
          <cell r="I16">
            <v>-5.8204824761331026E-3</v>
          </cell>
          <cell r="J16">
            <v>4.4727279623731443E-2</v>
          </cell>
          <cell r="K16">
            <v>3.487938097403484E-5</v>
          </cell>
          <cell r="L16">
            <v>9.6798664846052392E-8</v>
          </cell>
        </row>
        <row r="17">
          <cell r="H17" t="str">
            <v>0.5/7</v>
          </cell>
          <cell r="I17">
            <v>3.9847064178423772E-3</v>
          </cell>
          <cell r="J17">
            <v>4.2389925656198216E-2</v>
          </cell>
          <cell r="K17">
            <v>5.0377787892576298E-5</v>
          </cell>
          <cell r="L17">
            <v>4.9764830829931592E-8</v>
          </cell>
        </row>
        <row r="18">
          <cell r="H18" t="str">
            <v>0.5/7.5</v>
          </cell>
          <cell r="I18">
            <v>-2.583340919453355E-3</v>
          </cell>
          <cell r="J18">
            <v>4.2254817174936357E-2</v>
          </cell>
          <cell r="K18">
            <v>4.0022758306774745E-5</v>
          </cell>
          <cell r="L18">
            <v>6.9488696707648107E-8</v>
          </cell>
        </row>
        <row r="19">
          <cell r="H19" t="str">
            <v>0.5/8</v>
          </cell>
          <cell r="I19">
            <v>-1.3652643214950564E-3</v>
          </cell>
          <cell r="J19">
            <v>4.1334644645296417E-2</v>
          </cell>
          <cell r="K19">
            <v>4.0501332986532428E-5</v>
          </cell>
          <cell r="L19">
            <v>6.4633591260827577E-8</v>
          </cell>
        </row>
        <row r="20">
          <cell r="H20" t="str">
            <v>0.5/8.5</v>
          </cell>
          <cell r="I20">
            <v>-5.7517133753568882E-3</v>
          </cell>
          <cell r="J20">
            <v>4.1123707653291749E-2</v>
          </cell>
          <cell r="K20">
            <v>3.1733532739465622E-5</v>
          </cell>
          <cell r="L20">
            <v>9.0122894856585803E-8</v>
          </cell>
        </row>
        <row r="21">
          <cell r="H21" t="str">
            <v>0.5/9</v>
          </cell>
          <cell r="I21">
            <v>-6.7780739969938303E-3</v>
          </cell>
          <cell r="J21">
            <v>4.0636582352557314E-2</v>
          </cell>
          <cell r="K21">
            <v>2.9065608947279527E-5</v>
          </cell>
          <cell r="L21">
            <v>9.1033227127867917E-8</v>
          </cell>
        </row>
        <row r="22">
          <cell r="H22" t="str">
            <v>0.5/9.5</v>
          </cell>
          <cell r="I22">
            <v>-5.1202288834594899E-4</v>
          </cell>
          <cell r="J22">
            <v>3.9206244445888314E-2</v>
          </cell>
          <cell r="K22">
            <v>3.7750829052616098E-5</v>
          </cell>
          <cell r="L22">
            <v>6.7668032165043368E-8</v>
          </cell>
        </row>
        <row r="23">
          <cell r="H23" t="str">
            <v>0.5/10</v>
          </cell>
          <cell r="I23">
            <v>-2.0212497561367675E-3</v>
          </cell>
          <cell r="J23">
            <v>3.887651992977216E-2</v>
          </cell>
          <cell r="K23">
            <v>3.4315625203221136E-5</v>
          </cell>
          <cell r="L23">
            <v>7.4647246244825899E-8</v>
          </cell>
        </row>
        <row r="24">
          <cell r="H24" t="str">
            <v>0.75/0</v>
          </cell>
          <cell r="I24">
            <v>-0.6410161909095663</v>
          </cell>
          <cell r="J24">
            <v>0.52569401998395238</v>
          </cell>
          <cell r="K24">
            <v>1.5365693478120294E-3</v>
          </cell>
          <cell r="L24">
            <v>-8.7998786223820248E-8</v>
          </cell>
        </row>
        <row r="25">
          <cell r="H25" t="str">
            <v>0.75/0.5</v>
          </cell>
          <cell r="I25">
            <v>-2.3962780414746535E-2</v>
          </cell>
          <cell r="J25">
            <v>0.15426539436893702</v>
          </cell>
          <cell r="K25">
            <v>1.9401326484173916E-4</v>
          </cell>
          <cell r="L25">
            <v>2.266727355483051E-7</v>
          </cell>
        </row>
        <row r="26">
          <cell r="H26" t="str">
            <v>0.75/1</v>
          </cell>
          <cell r="I26">
            <v>-7.6220300408313063E-3</v>
          </cell>
          <cell r="J26">
            <v>0.11236974662417361</v>
          </cell>
          <cell r="K26">
            <v>1.1792444242159033E-4</v>
          </cell>
          <cell r="L26">
            <v>2.0148687604283171E-7</v>
          </cell>
        </row>
        <row r="27">
          <cell r="H27" t="str">
            <v>0.75/1.5</v>
          </cell>
          <cell r="I27">
            <v>-8.4985239612278777E-3</v>
          </cell>
          <cell r="J27">
            <v>8.8807150443244345E-2</v>
          </cell>
          <cell r="K27">
            <v>8.1057936146700408E-5</v>
          </cell>
          <cell r="L27">
            <v>1.763010165376869E-7</v>
          </cell>
        </row>
        <row r="28">
          <cell r="H28" t="str">
            <v>0.75/2</v>
          </cell>
          <cell r="I28">
            <v>-2.6100266596736535E-3</v>
          </cell>
          <cell r="J28">
            <v>7.6775635606992021E-2</v>
          </cell>
          <cell r="K28">
            <v>7.8355549775713078E-5</v>
          </cell>
          <cell r="L28">
            <v>1.2653618570767369E-7</v>
          </cell>
        </row>
        <row r="29">
          <cell r="H29" t="str">
            <v>0.75/2.5</v>
          </cell>
          <cell r="I29">
            <v>-4.0482996293327196E-3</v>
          </cell>
          <cell r="J29">
            <v>6.5832704770572056E-2</v>
          </cell>
          <cell r="K29">
            <v>6.9776318356224416E-5</v>
          </cell>
          <cell r="L29">
            <v>9.4371112122533031E-8</v>
          </cell>
        </row>
        <row r="30">
          <cell r="H30" t="str">
            <v>0.75/3</v>
          </cell>
          <cell r="I30">
            <v>-9.4615774756652143E-3</v>
          </cell>
          <cell r="J30">
            <v>6.2664109066467841E-2</v>
          </cell>
          <cell r="K30">
            <v>4.6068014825488886E-5</v>
          </cell>
          <cell r="L30">
            <v>1.4322561068104591E-7</v>
          </cell>
        </row>
        <row r="31">
          <cell r="H31" t="str">
            <v>0.75/3.5</v>
          </cell>
          <cell r="I31">
            <v>2.6926848299988005E-3</v>
          </cell>
          <cell r="J31">
            <v>5.7657530832084504E-2</v>
          </cell>
          <cell r="K31">
            <v>6.2664022368188744E-5</v>
          </cell>
          <cell r="L31">
            <v>8.162646032462676E-8</v>
          </cell>
        </row>
        <row r="32">
          <cell r="H32" t="str">
            <v>0.75/4</v>
          </cell>
          <cell r="I32">
            <v>1.5433773327238796E-3</v>
          </cell>
          <cell r="J32">
            <v>5.4974131391291939E-2</v>
          </cell>
          <cell r="K32">
            <v>5.9039599453791708E-5</v>
          </cell>
          <cell r="L32">
            <v>7.9805795782150294E-8</v>
          </cell>
        </row>
        <row r="33">
          <cell r="H33" t="str">
            <v>0.75/4.5</v>
          </cell>
          <cell r="I33">
            <v>3.6913193315363186E-3</v>
          </cell>
          <cell r="J33">
            <v>5.2371762359929061E-2</v>
          </cell>
          <cell r="K33">
            <v>5.9955783861099528E-5</v>
          </cell>
          <cell r="L33">
            <v>6.4937035351260277E-8</v>
          </cell>
        </row>
        <row r="34">
          <cell r="H34" t="str">
            <v>0.75/5</v>
          </cell>
          <cell r="I34">
            <v>5.8578581182173615E-4</v>
          </cell>
          <cell r="J34">
            <v>5.0883434120121057E-2</v>
          </cell>
          <cell r="K34">
            <v>5.3225827427004516E-5</v>
          </cell>
          <cell r="L34">
            <v>7.4040358064043177E-8</v>
          </cell>
        </row>
        <row r="35">
          <cell r="H35" t="str">
            <v>0.75/5.5</v>
          </cell>
          <cell r="I35">
            <v>-6.0451004616564876E-3</v>
          </cell>
          <cell r="J35">
            <v>5.1105544357022657E-2</v>
          </cell>
          <cell r="K35">
            <v>4.1311528707987734E-5</v>
          </cell>
          <cell r="L35">
            <v>1.0529509937791768E-7</v>
          </cell>
        </row>
        <row r="36">
          <cell r="H36" t="str">
            <v>0.75/6</v>
          </cell>
          <cell r="I36">
            <v>-4.9141036478018768E-3</v>
          </cell>
          <cell r="J36">
            <v>4.9356492619804272E-2</v>
          </cell>
          <cell r="K36">
            <v>4.1930554652466635E-5</v>
          </cell>
          <cell r="L36">
            <v>9.5584888484252769E-8</v>
          </cell>
        </row>
        <row r="37">
          <cell r="H37" t="str">
            <v>0.75/6.5</v>
          </cell>
          <cell r="I37">
            <v>1.7585798816739068E-3</v>
          </cell>
          <cell r="J37">
            <v>4.7255424063114268E-2</v>
          </cell>
          <cell r="K37">
            <v>5.0236686390554249E-5</v>
          </cell>
          <cell r="L37">
            <v>6.7061143984167313E-8</v>
          </cell>
        </row>
        <row r="38">
          <cell r="H38" t="str">
            <v>0.75/7</v>
          </cell>
          <cell r="I38">
            <v>7.8343195264866483E-4</v>
          </cell>
          <cell r="J38">
            <v>4.6229783037475818E-2</v>
          </cell>
          <cell r="K38">
            <v>4.6331360946741755E-5</v>
          </cell>
          <cell r="L38">
            <v>7.4950690335314213E-8</v>
          </cell>
        </row>
        <row r="39">
          <cell r="H39" t="str">
            <v>0.75/7.5</v>
          </cell>
          <cell r="I39">
            <v>-4.845334547075311E-3</v>
          </cell>
          <cell r="J39">
            <v>4.5752920649368235E-2</v>
          </cell>
          <cell r="K39">
            <v>3.8784706417861944E-5</v>
          </cell>
          <cell r="L39">
            <v>8.8909118494871823E-8</v>
          </cell>
        </row>
        <row r="40">
          <cell r="H40" t="str">
            <v>0.75/8</v>
          </cell>
          <cell r="I40">
            <v>-1.3828207295973837E-3</v>
          </cell>
          <cell r="J40">
            <v>4.4399700890826552E-2</v>
          </cell>
          <cell r="K40">
            <v>4.240977956953087E-5</v>
          </cell>
          <cell r="L40">
            <v>7.8288575330022804E-8</v>
          </cell>
        </row>
        <row r="41">
          <cell r="H41" t="str">
            <v>0.75/8.5</v>
          </cell>
          <cell r="I41">
            <v>5.4397815202046019E-3</v>
          </cell>
          <cell r="J41">
            <v>4.277029282354964E-2</v>
          </cell>
          <cell r="K41">
            <v>5.213472917612888E-5</v>
          </cell>
          <cell r="L41">
            <v>4.3089060840586453E-8</v>
          </cell>
        </row>
        <row r="42">
          <cell r="H42" t="str">
            <v>0.75/9</v>
          </cell>
          <cell r="I42">
            <v>5.3527017361523991E-3</v>
          </cell>
          <cell r="J42">
            <v>4.1941413615968315E-2</v>
          </cell>
          <cell r="K42">
            <v>5.2275180440875705E-5</v>
          </cell>
          <cell r="L42">
            <v>3.8233955393683033E-8</v>
          </cell>
        </row>
        <row r="43">
          <cell r="H43" t="str">
            <v>0.75/9.5</v>
          </cell>
          <cell r="I43">
            <v>2.0702776513036392E-3</v>
          </cell>
          <cell r="J43">
            <v>4.1706038537401492E-2</v>
          </cell>
          <cell r="K43">
            <v>4.3664087391880131E-5</v>
          </cell>
          <cell r="L43">
            <v>6.3419814899146419E-8</v>
          </cell>
        </row>
        <row r="44">
          <cell r="H44" t="str">
            <v>0.75/10</v>
          </cell>
          <cell r="I44">
            <v>-1.3652643214950564E-3</v>
          </cell>
          <cell r="J44">
            <v>4.1334644645296417E-2</v>
          </cell>
          <cell r="K44">
            <v>4.0501332986532428E-5</v>
          </cell>
          <cell r="L44">
            <v>6.4633591260827577E-8</v>
          </cell>
        </row>
        <row r="45">
          <cell r="H45" t="str">
            <v>1/0</v>
          </cell>
          <cell r="I45">
            <v>-0.72836621366832666</v>
          </cell>
          <cell r="J45">
            <v>0.62472375750483999</v>
          </cell>
          <cell r="K45">
            <v>2.0677027114895442E-3</v>
          </cell>
          <cell r="L45">
            <v>-7.0399028978876871E-7</v>
          </cell>
        </row>
        <row r="46">
          <cell r="H46" t="str">
            <v>1/0.5</v>
          </cell>
          <cell r="I46">
            <v>-2.2272215358528708E-2</v>
          </cell>
          <cell r="J46">
            <v>0.18067120749072885</v>
          </cell>
          <cell r="K46">
            <v>2.4284218739844949E-4</v>
          </cell>
          <cell r="L46">
            <v>2.467000455164982E-7</v>
          </cell>
        </row>
        <row r="47">
          <cell r="H47" t="str">
            <v>1/1</v>
          </cell>
          <cell r="I47">
            <v>-1.5207074582041005E-2</v>
          </cell>
          <cell r="J47">
            <v>0.11731005483666995</v>
          </cell>
          <cell r="K47">
            <v>1.1780870017567754E-4</v>
          </cell>
          <cell r="L47">
            <v>2.0694886967049464E-7</v>
          </cell>
        </row>
        <row r="48">
          <cell r="H48" t="str">
            <v>1/1.5</v>
          </cell>
          <cell r="I48">
            <v>-9.4190259444749316E-3</v>
          </cell>
          <cell r="J48">
            <v>9.6051888939463745E-2</v>
          </cell>
          <cell r="K48">
            <v>9.352753755119655E-5</v>
          </cell>
          <cell r="L48">
            <v>1.7114246700048033E-7</v>
          </cell>
        </row>
        <row r="49">
          <cell r="H49" t="str">
            <v>1/2</v>
          </cell>
          <cell r="I49">
            <v>5.2302750504563261E-3</v>
          </cell>
          <cell r="J49">
            <v>8.1790417669112409E-2</v>
          </cell>
          <cell r="K49">
            <v>9.3291501398041289E-5</v>
          </cell>
          <cell r="L49">
            <v>1.1136398118639486E-7</v>
          </cell>
        </row>
        <row r="50">
          <cell r="H50" t="str">
            <v>1/2.5</v>
          </cell>
          <cell r="I50">
            <v>3.8192600299031265E-3</v>
          </cell>
          <cell r="J50">
            <v>7.4149847194225071E-2</v>
          </cell>
          <cell r="K50">
            <v>7.7815852786277534E-5</v>
          </cell>
          <cell r="L50">
            <v>1.1743286299496494E-7</v>
          </cell>
        </row>
        <row r="51">
          <cell r="H51" t="str">
            <v>1/3</v>
          </cell>
          <cell r="I51">
            <v>-2.010923987269232E-3</v>
          </cell>
          <cell r="J51">
            <v>6.8712866029434702E-2</v>
          </cell>
          <cell r="K51">
            <v>7.7446517979057016E-5</v>
          </cell>
          <cell r="L51">
            <v>8.3447124867255362E-8</v>
          </cell>
        </row>
        <row r="52">
          <cell r="H52" t="str">
            <v>1/3.5</v>
          </cell>
          <cell r="I52">
            <v>1.68510306264388E-3</v>
          </cell>
          <cell r="J52">
            <v>6.4073390120725646E-2</v>
          </cell>
          <cell r="K52">
            <v>7.527407503740466E-5</v>
          </cell>
          <cell r="L52">
            <v>7.1612805340578781E-8</v>
          </cell>
        </row>
        <row r="53">
          <cell r="H53" t="str">
            <v>1/4</v>
          </cell>
          <cell r="I53">
            <v>-2.9177709864768604E-3</v>
          </cell>
          <cell r="J53">
            <v>6.1613119621999994E-2</v>
          </cell>
          <cell r="K53">
            <v>5.8122764809110828E-5</v>
          </cell>
          <cell r="L53">
            <v>1.0711576392060466E-7</v>
          </cell>
        </row>
        <row r="54">
          <cell r="H54" t="str">
            <v>1/4.5</v>
          </cell>
          <cell r="I54">
            <v>-7.1995838481439482E-3</v>
          </cell>
          <cell r="J54">
            <v>5.9166005592044164E-2</v>
          </cell>
          <cell r="K54">
            <v>4.7306066714319938E-5</v>
          </cell>
          <cell r="L54">
            <v>1.2380518889402206E-7</v>
          </cell>
        </row>
        <row r="55">
          <cell r="H55" t="str">
            <v>1/5</v>
          </cell>
          <cell r="I55">
            <v>7.189700240613636E-3</v>
          </cell>
          <cell r="J55">
            <v>5.2385937533864252E-2</v>
          </cell>
          <cell r="K55">
            <v>6.4677807399722835E-5</v>
          </cell>
          <cell r="L55">
            <v>5.2192383553277932E-8</v>
          </cell>
        </row>
        <row r="56">
          <cell r="H56" t="str">
            <v>1/5.5</v>
          </cell>
          <cell r="I56">
            <v>-7.331946160392267E-3</v>
          </cell>
          <cell r="J56">
            <v>5.5629288857101673E-2</v>
          </cell>
          <cell r="K56">
            <v>4.3978802262807183E-5</v>
          </cell>
          <cell r="L56">
            <v>1.1682597481418307E-7</v>
          </cell>
        </row>
        <row r="57">
          <cell r="H57" t="str">
            <v>1/6</v>
          </cell>
          <cell r="I57">
            <v>1.6480135248699878E-3</v>
          </cell>
          <cell r="J57">
            <v>5.2737954353343358E-2</v>
          </cell>
          <cell r="K57">
            <v>5.6990701606044782E-5</v>
          </cell>
          <cell r="L57">
            <v>7.1005917159861902E-8</v>
          </cell>
        </row>
        <row r="58">
          <cell r="H58" t="str">
            <v>1/6.5</v>
          </cell>
          <cell r="I58">
            <v>-1.5203589310458306E-3</v>
          </cell>
          <cell r="J58">
            <v>5.1606844831699097E-2</v>
          </cell>
          <cell r="K58">
            <v>4.8701476038733274E-5</v>
          </cell>
          <cell r="L58">
            <v>9.1640115308804495E-8</v>
          </cell>
        </row>
        <row r="59">
          <cell r="H59" t="str">
            <v>1/7</v>
          </cell>
          <cell r="I59">
            <v>4.0482996292863643E-3</v>
          </cell>
          <cell r="J59">
            <v>4.9530214361579616E-2</v>
          </cell>
          <cell r="K59">
            <v>5.6850900578671789E-5</v>
          </cell>
          <cell r="L59">
            <v>6.3419814899197559E-8</v>
          </cell>
        </row>
        <row r="60">
          <cell r="H60" t="str">
            <v>1/7.5</v>
          </cell>
          <cell r="I60">
            <v>-5.6522530724250923E-3</v>
          </cell>
          <cell r="J60">
            <v>4.9631391291157366E-2</v>
          </cell>
          <cell r="K60">
            <v>3.9303595812447095E-5</v>
          </cell>
          <cell r="L60">
            <v>1.0165377029287995E-7</v>
          </cell>
        </row>
        <row r="61">
          <cell r="H61" t="str">
            <v>1/8</v>
          </cell>
          <cell r="I61">
            <v>6.1962416281760623E-3</v>
          </cell>
          <cell r="J61">
            <v>4.6927845330212666E-2</v>
          </cell>
          <cell r="K61">
            <v>5.7767084986017292E-5</v>
          </cell>
          <cell r="L61">
            <v>4.855105446821826E-8</v>
          </cell>
        </row>
        <row r="62">
          <cell r="H62" t="str">
            <v>1/8.5</v>
          </cell>
          <cell r="I62">
            <v>-4.6711749788537491E-3</v>
          </cell>
          <cell r="J62">
            <v>4.7410679064523988E-2</v>
          </cell>
          <cell r="K62">
            <v>3.8503803888431964E-5</v>
          </cell>
          <cell r="L62">
            <v>9.8619329388528646E-8</v>
          </cell>
        </row>
        <row r="63">
          <cell r="H63" t="str">
            <v>1/9</v>
          </cell>
          <cell r="I63">
            <v>3.0907081084935234E-3</v>
          </cell>
          <cell r="J63">
            <v>4.5439517090402066E-2</v>
          </cell>
          <cell r="K63">
            <v>5.1037128551946634E-5</v>
          </cell>
          <cell r="L63">
            <v>5.7654377180943832E-8</v>
          </cell>
        </row>
        <row r="64">
          <cell r="H64" t="str">
            <v>1/9.5</v>
          </cell>
          <cell r="I64">
            <v>4.3087847063967271E-3</v>
          </cell>
          <cell r="J64">
            <v>4.4519344560765901E-2</v>
          </cell>
          <cell r="K64">
            <v>5.1515703231668011E-5</v>
          </cell>
          <cell r="L64">
            <v>5.2799271734210672E-8</v>
          </cell>
        </row>
        <row r="65">
          <cell r="H65" t="str">
            <v>1/10</v>
          </cell>
          <cell r="I65">
            <v>4.2217049222745473E-3</v>
          </cell>
          <cell r="J65">
            <v>4.3690465353187935E-2</v>
          </cell>
          <cell r="K65">
            <v>5.1656154496385806E-5</v>
          </cell>
          <cell r="L65">
            <v>4.7944166287373307E-8</v>
          </cell>
        </row>
        <row r="66">
          <cell r="H66" t="str">
            <v>1.25/0</v>
          </cell>
          <cell r="I66">
            <v>-0.81894089342525112</v>
          </cell>
          <cell r="J66">
            <v>0.7679674664585403</v>
          </cell>
          <cell r="K66">
            <v>2.4750048767804844E-3</v>
          </cell>
          <cell r="L66">
            <v>-4.5820057654484435E-7</v>
          </cell>
        </row>
        <row r="67">
          <cell r="H67" t="str">
            <v>1.25/0.5</v>
          </cell>
          <cell r="I67">
            <v>-3.151388256732774E-2</v>
          </cell>
          <cell r="J67">
            <v>0.20637460172963795</v>
          </cell>
          <cell r="K67">
            <v>2.6413290851155639E-4</v>
          </cell>
          <cell r="L67">
            <v>3.0040964952218149E-7</v>
          </cell>
        </row>
        <row r="68">
          <cell r="H68" t="str">
            <v>1.25/1</v>
          </cell>
          <cell r="I68">
            <v>-1.4191039728886823E-3</v>
          </cell>
          <cell r="J68">
            <v>0.14752113271343553</v>
          </cell>
          <cell r="K68">
            <v>1.8181741335592075E-4</v>
          </cell>
          <cell r="L68">
            <v>2.0118343195255476E-7</v>
          </cell>
        </row>
        <row r="69">
          <cell r="H69" t="str">
            <v>1.25/1.5</v>
          </cell>
          <cell r="I69">
            <v>-2.5773587359793596E-3</v>
          </cell>
          <cell r="J69">
            <v>0.10635243947374402</v>
          </cell>
          <cell r="K69">
            <v>1.1117172768057636E-4</v>
          </cell>
          <cell r="L69">
            <v>1.7265968745265257E-7</v>
          </cell>
        </row>
        <row r="70">
          <cell r="H70" t="str">
            <v>1.25/2</v>
          </cell>
          <cell r="I70">
            <v>-9.7131673060700963E-3</v>
          </cell>
          <cell r="J70">
            <v>9.8536218219649543E-2</v>
          </cell>
          <cell r="K70">
            <v>9.8191689966845345E-5</v>
          </cell>
          <cell r="L70">
            <v>1.6112881201636673E-7</v>
          </cell>
        </row>
        <row r="71">
          <cell r="H71" t="str">
            <v>1.25/2.5</v>
          </cell>
          <cell r="I71">
            <v>-8.1240392742865531E-3</v>
          </cell>
          <cell r="J71">
            <v>8.7122645598973564E-2</v>
          </cell>
          <cell r="K71">
            <v>8.6581052084044248E-5</v>
          </cell>
          <cell r="L71">
            <v>1.4170839022901815E-7</v>
          </cell>
        </row>
        <row r="72">
          <cell r="H72" t="str">
            <v>1.25/3</v>
          </cell>
          <cell r="I72">
            <v>-1.061993627818396E-3</v>
          </cell>
          <cell r="J72">
            <v>7.8960628129276109E-2</v>
          </cell>
          <cell r="K72">
            <v>8.5803368229320589E-5</v>
          </cell>
          <cell r="L72">
            <v>1.1015020482495768E-7</v>
          </cell>
        </row>
        <row r="73">
          <cell r="H73" t="str">
            <v>1.25/3.5</v>
          </cell>
          <cell r="I73">
            <v>6.1593861760240202E-3</v>
          </cell>
          <cell r="J73">
            <v>7.2610713743844812E-2</v>
          </cell>
          <cell r="K73">
            <v>8.8815267572712748E-5</v>
          </cell>
          <cell r="L73">
            <v>7.6164466696893528E-8</v>
          </cell>
        </row>
        <row r="74">
          <cell r="H74" t="str">
            <v>1.25/4</v>
          </cell>
          <cell r="I74">
            <v>-5.5785421679135491E-3</v>
          </cell>
          <cell r="J74">
            <v>6.9831729414571261E-2</v>
          </cell>
          <cell r="K74">
            <v>6.3597763183546221E-5</v>
          </cell>
          <cell r="L74">
            <v>1.2532240934611631E-7</v>
          </cell>
        </row>
        <row r="75">
          <cell r="H75" t="str">
            <v>1.25/4.5</v>
          </cell>
          <cell r="I75">
            <v>-9.9474348136410085E-3</v>
          </cell>
          <cell r="J75">
            <v>6.6555736177032754E-2</v>
          </cell>
          <cell r="K75">
            <v>5.2921516353519922E-5</v>
          </cell>
          <cell r="L75">
            <v>1.3715672887258196E-7</v>
          </cell>
        </row>
        <row r="76">
          <cell r="H76" t="str">
            <v>1.25/5</v>
          </cell>
          <cell r="I76">
            <v>-8.3859808829397063E-4</v>
          </cell>
          <cell r="J76">
            <v>6.2614322561066221E-2</v>
          </cell>
          <cell r="K76">
            <v>6.218479745109031E-5</v>
          </cell>
          <cell r="L76">
            <v>9.8922773478934281E-8</v>
          </cell>
        </row>
        <row r="77">
          <cell r="H77" t="str">
            <v>1.25/5.5</v>
          </cell>
          <cell r="I77">
            <v>-5.0333311658897935E-3</v>
          </cell>
          <cell r="J77">
            <v>6.0996087738691071E-2</v>
          </cell>
          <cell r="K77">
            <v>5.1227648091557853E-5</v>
          </cell>
          <cell r="L77">
            <v>1.2046730389924337E-7</v>
          </cell>
        </row>
        <row r="78">
          <cell r="H78" t="str">
            <v>1.25/6</v>
          </cell>
          <cell r="I78">
            <v>4.4824761033364667E-4</v>
          </cell>
          <cell r="J78">
            <v>5.8090578060994234E-2</v>
          </cell>
          <cell r="K78">
            <v>5.9517523896205334E-5</v>
          </cell>
          <cell r="L78">
            <v>8.7391898042823584E-8</v>
          </cell>
        </row>
        <row r="79">
          <cell r="H79" t="str">
            <v>1.25/6.5</v>
          </cell>
          <cell r="I79">
            <v>-8.4629429741176904E-3</v>
          </cell>
          <cell r="J79">
            <v>5.737834059431255E-2</v>
          </cell>
          <cell r="K79">
            <v>4.3359776318397129E-5</v>
          </cell>
          <cell r="L79">
            <v>1.2653618570768647E-7</v>
          </cell>
        </row>
        <row r="80">
          <cell r="H80" t="str">
            <v>1.25/7</v>
          </cell>
          <cell r="I80">
            <v>-6.0267897782689799E-3</v>
          </cell>
          <cell r="J80">
            <v>5.5537995535036189E-2</v>
          </cell>
          <cell r="K80">
            <v>4.4316925677881624E-5</v>
          </cell>
          <cell r="L80">
            <v>1.1682597481411616E-7</v>
          </cell>
        </row>
        <row r="81">
          <cell r="H81" t="str">
            <v>1.25/7.5</v>
          </cell>
          <cell r="I81">
            <v>1.5851745886275893E-3</v>
          </cell>
          <cell r="J81">
            <v>5.309517307151012E-2</v>
          </cell>
          <cell r="K81">
            <v>5.5431432472800225E-5</v>
          </cell>
          <cell r="L81">
            <v>8.2536792596087439E-8</v>
          </cell>
        </row>
        <row r="82">
          <cell r="H82" t="str">
            <v>1.25/8</v>
          </cell>
          <cell r="I82">
            <v>5.1105273424055424E-3</v>
          </cell>
          <cell r="J82">
            <v>5.1384734594798386E-2</v>
          </cell>
          <cell r="K82">
            <v>6.0615774757743036E-5</v>
          </cell>
          <cell r="L82">
            <v>6.0385373994945332E-8</v>
          </cell>
        </row>
        <row r="83">
          <cell r="H83" t="str">
            <v>1.25/8.5</v>
          </cell>
          <cell r="I83">
            <v>3.9342480005518272E-3</v>
          </cell>
          <cell r="J83">
            <v>5.0425948804644551E-2</v>
          </cell>
          <cell r="K83">
            <v>5.6529033097104491E-5</v>
          </cell>
          <cell r="L83">
            <v>6.7971476255441976E-8</v>
          </cell>
        </row>
        <row r="84">
          <cell r="H84" t="str">
            <v>1.25/9</v>
          </cell>
          <cell r="I84">
            <v>-3.8936211719324678E-4</v>
          </cell>
          <cell r="J84">
            <v>4.9857793094480719E-2</v>
          </cell>
          <cell r="K84">
            <v>4.9320501983212168E-5</v>
          </cell>
          <cell r="L84">
            <v>8.1929904415139571E-8</v>
          </cell>
        </row>
        <row r="85">
          <cell r="H85" t="str">
            <v>1.25/9.5</v>
          </cell>
          <cell r="I85">
            <v>8.4765459392466998E-3</v>
          </cell>
          <cell r="J85">
            <v>4.7862193033791342E-2</v>
          </cell>
          <cell r="K85">
            <v>6.2010533844848167E-5</v>
          </cell>
          <cell r="L85">
            <v>4.0661508117140606E-8</v>
          </cell>
        </row>
        <row r="86">
          <cell r="H86" t="str">
            <v>1.25/10</v>
          </cell>
          <cell r="I86">
            <v>-3.696027049964913E-3</v>
          </cell>
          <cell r="J86">
            <v>4.8436320090171632E-2</v>
          </cell>
          <cell r="K86">
            <v>4.2409129332157024E-5</v>
          </cell>
          <cell r="L86">
            <v>9.0729783037590554E-8</v>
          </cell>
        </row>
        <row r="87">
          <cell r="H87" t="str">
            <v>1.5/0</v>
          </cell>
          <cell r="I87">
            <v>-1.0894674556211499</v>
          </cell>
          <cell r="J87">
            <v>0.87826429980273968</v>
          </cell>
          <cell r="K87">
            <v>2.7278106508878022E-3</v>
          </cell>
          <cell r="L87">
            <v>-3.944773175548118E-7</v>
          </cell>
        </row>
        <row r="88">
          <cell r="H88" t="str">
            <v>1.5/0.5</v>
          </cell>
          <cell r="I88">
            <v>-4.1432862994592902E-2</v>
          </cell>
          <cell r="J88">
            <v>0.24393111819144681</v>
          </cell>
          <cell r="K88">
            <v>3.0923987255373033E-4</v>
          </cell>
          <cell r="L88">
            <v>3.7020179031954445E-7</v>
          </cell>
        </row>
        <row r="89">
          <cell r="H89" t="str">
            <v>1.5/1</v>
          </cell>
          <cell r="I89">
            <v>-1.1669003186132978E-2</v>
          </cell>
          <cell r="J89">
            <v>0.15185252617204975</v>
          </cell>
          <cell r="K89">
            <v>1.5896222121077077E-4</v>
          </cell>
          <cell r="L89">
            <v>2.5853436504317309E-7</v>
          </cell>
        </row>
        <row r="90">
          <cell r="H90" t="str">
            <v>1.5/1.5</v>
          </cell>
          <cell r="I90">
            <v>-5.7161063803399647E-4</v>
          </cell>
          <cell r="J90">
            <v>0.11994950907081958</v>
          </cell>
          <cell r="K90">
            <v>1.2973470316657496E-4</v>
          </cell>
          <cell r="L90">
            <v>1.8843878015494766E-7</v>
          </cell>
        </row>
        <row r="91">
          <cell r="H91" t="str">
            <v>1.5/2</v>
          </cell>
          <cell r="I91">
            <v>-3.6497561609371903E-3</v>
          </cell>
          <cell r="J91">
            <v>9.5659969222094632E-2</v>
          </cell>
          <cell r="K91">
            <v>1.0012224461933175E-4</v>
          </cell>
          <cell r="L91">
            <v>1.4626005158538615E-7</v>
          </cell>
        </row>
        <row r="92">
          <cell r="H92" t="str">
            <v>1.5/2.5</v>
          </cell>
          <cell r="I92">
            <v>1.1069068209913609E-2</v>
          </cell>
          <cell r="J92">
            <v>8.5292433404857176E-2</v>
          </cell>
          <cell r="K92">
            <v>1.0165420378440518E-4</v>
          </cell>
          <cell r="L92">
            <v>1.0499165528745365E-7</v>
          </cell>
        </row>
        <row r="93">
          <cell r="H93" t="str">
            <v>1.5/3</v>
          </cell>
          <cell r="I93">
            <v>1.6353989205412391E-3</v>
          </cell>
          <cell r="J93">
            <v>7.9606920692722946E-2</v>
          </cell>
          <cell r="K93">
            <v>8.6339163794754223E-5</v>
          </cell>
          <cell r="L93">
            <v>1.1500531027165419E-7</v>
          </cell>
        </row>
        <row r="94">
          <cell r="H94" t="str">
            <v>1.5/3.5</v>
          </cell>
          <cell r="I94">
            <v>1.5300084530771474E-3</v>
          </cell>
          <cell r="J94">
            <v>7.434559030712827E-2</v>
          </cell>
          <cell r="K94">
            <v>8.3474218089608798E-5</v>
          </cell>
          <cell r="L94">
            <v>9.8619329388544409E-8</v>
          </cell>
        </row>
        <row r="95">
          <cell r="H95" t="str">
            <v>1.5/4</v>
          </cell>
          <cell r="I95">
            <v>-5.1704011964356202E-3</v>
          </cell>
          <cell r="J95">
            <v>7.0673765090924601E-2</v>
          </cell>
          <cell r="K95">
            <v>6.9791924052281669E-5</v>
          </cell>
          <cell r="L95">
            <v>1.1136398118646006E-7</v>
          </cell>
        </row>
        <row r="96">
          <cell r="H96" t="str">
            <v>1.5/4.5</v>
          </cell>
          <cell r="I96">
            <v>1.0881305676549359E-2</v>
          </cell>
          <cell r="J96">
            <v>6.5987829724516917E-2</v>
          </cell>
          <cell r="K96">
            <v>7.7038168931653459E-5</v>
          </cell>
          <cell r="L96">
            <v>8.5874677590668817E-8</v>
          </cell>
        </row>
        <row r="97">
          <cell r="H97" t="str">
            <v>1.5/5</v>
          </cell>
          <cell r="I97">
            <v>5.8165290331134295E-3</v>
          </cell>
          <cell r="J97">
            <v>6.3578310249906123E-2</v>
          </cell>
          <cell r="K97">
            <v>7.2399375772174251E-5</v>
          </cell>
          <cell r="L97">
            <v>8.4054013048053847E-8</v>
          </cell>
        </row>
        <row r="98">
          <cell r="H98" t="str">
            <v>1.5/5.5</v>
          </cell>
          <cell r="I98">
            <v>-1.1866311204425588E-3</v>
          </cell>
          <cell r="J98">
            <v>6.4325779742944497E-2</v>
          </cell>
          <cell r="K98">
            <v>5.5387866571252131E-5</v>
          </cell>
          <cell r="L98">
            <v>1.2714307388874579E-7</v>
          </cell>
        </row>
        <row r="99">
          <cell r="H99" t="str">
            <v>1.5/6</v>
          </cell>
          <cell r="I99">
            <v>3.3620651537682889E-3</v>
          </cell>
          <cell r="J99">
            <v>6.0986204131175142E-2</v>
          </cell>
          <cell r="K99">
            <v>6.8436829442742076E-5</v>
          </cell>
          <cell r="L99">
            <v>8.2233348505547139E-8</v>
          </cell>
        </row>
        <row r="100">
          <cell r="H100" t="str">
            <v>1.5/6.5</v>
          </cell>
          <cell r="I100">
            <v>7.9043630924702547E-3</v>
          </cell>
          <cell r="J100">
            <v>5.8422448360321518E-2</v>
          </cell>
          <cell r="K100">
            <v>7.3918330190489458E-5</v>
          </cell>
          <cell r="L100">
            <v>5.4923380367237239E-8</v>
          </cell>
        </row>
        <row r="101">
          <cell r="H101" t="str">
            <v>1.5/7</v>
          </cell>
          <cell r="I101">
            <v>-1.7449769165588296E-3</v>
          </cell>
          <cell r="J101">
            <v>5.7985109564989194E-2</v>
          </cell>
          <cell r="K101">
            <v>5.5133623772698426E-5</v>
          </cell>
          <cell r="L101">
            <v>1.0013654984063824E-7</v>
          </cell>
        </row>
        <row r="102">
          <cell r="H102" t="str">
            <v>1.5/7.5</v>
          </cell>
          <cell r="I102">
            <v>-1.9191364848500511E-3</v>
          </cell>
          <cell r="J102">
            <v>5.6327351149837862E-2</v>
          </cell>
          <cell r="K102">
            <v>5.5414526302086813E-5</v>
          </cell>
          <cell r="L102">
            <v>9.0426338947080509E-8</v>
          </cell>
        </row>
        <row r="103">
          <cell r="H103" t="str">
            <v>1.5/8</v>
          </cell>
          <cell r="I103">
            <v>6.259834839742017E-3</v>
          </cell>
          <cell r="J103">
            <v>5.4068134035587655E-2</v>
          </cell>
          <cell r="K103">
            <v>6.4240197672169386E-5</v>
          </cell>
          <cell r="L103">
            <v>6.2206038537354248E-8</v>
          </cell>
        </row>
        <row r="104">
          <cell r="H104" t="str">
            <v>1.5/8.5</v>
          </cell>
          <cell r="I104">
            <v>-4.0077248196018654E-3</v>
          </cell>
          <cell r="J104">
            <v>5.3985705615884824E-2</v>
          </cell>
          <cell r="K104">
            <v>4.8981728330827436E-5</v>
          </cell>
          <cell r="L104">
            <v>9.4371112122619971E-8</v>
          </cell>
        </row>
        <row r="105">
          <cell r="H105" t="str">
            <v>1.5/9</v>
          </cell>
          <cell r="I105">
            <v>-6.2880291306193076E-3</v>
          </cell>
          <cell r="J105">
            <v>5.3051357912302692E-2</v>
          </cell>
          <cell r="K105">
            <v>4.4738279472027833E-5</v>
          </cell>
          <cell r="L105">
            <v>1.0226065847362518E-7</v>
          </cell>
        </row>
        <row r="106">
          <cell r="H106" t="str">
            <v>1.5/9.5</v>
          </cell>
          <cell r="I106">
            <v>4.0841667208998131E-3</v>
          </cell>
          <cell r="J106">
            <v>5.0897609294056234E-2</v>
          </cell>
          <cell r="K106">
            <v>5.7947850965627844E-5</v>
          </cell>
          <cell r="L106">
            <v>6.1295706266060818E-8</v>
          </cell>
        </row>
        <row r="107">
          <cell r="H107" t="str">
            <v>1.5/10</v>
          </cell>
          <cell r="I107">
            <v>-6.0451004616564876E-3</v>
          </cell>
          <cell r="J107">
            <v>5.1105544357022657E-2</v>
          </cell>
          <cell r="K107">
            <v>4.1311528707987734E-5</v>
          </cell>
          <cell r="L107">
            <v>1.0529509937791768E-7</v>
          </cell>
        </row>
        <row r="108">
          <cell r="H108" t="str">
            <v>2/0</v>
          </cell>
          <cell r="I108">
            <v>-1.168942063854211</v>
          </cell>
          <cell r="J108">
            <v>1.0639952749420487</v>
          </cell>
          <cell r="K108">
            <v>3.5049743156249946E-3</v>
          </cell>
          <cell r="L108">
            <v>-6.9792140798014456E-7</v>
          </cell>
        </row>
        <row r="109">
          <cell r="H109" t="str">
            <v>2/0.5</v>
          </cell>
          <cell r="I109">
            <v>-7.1199427791185987E-2</v>
          </cell>
          <cell r="J109">
            <v>0.29777781390207747</v>
          </cell>
          <cell r="K109">
            <v>3.5830027960202186E-4</v>
          </cell>
          <cell r="L109">
            <v>5.3709604005470207E-7</v>
          </cell>
        </row>
        <row r="110">
          <cell r="H110" t="str">
            <v>2/1</v>
          </cell>
          <cell r="I110">
            <v>-1.8896703296871299E-2</v>
          </cell>
          <cell r="J110">
            <v>0.17681670893210127</v>
          </cell>
          <cell r="K110">
            <v>1.9855452240060971E-4</v>
          </cell>
          <cell r="L110">
            <v>2.8007889546366204E-7</v>
          </cell>
        </row>
        <row r="111">
          <cell r="H111" t="str">
            <v>2/1.5</v>
          </cell>
          <cell r="I111">
            <v>-5.8208986280641334E-3</v>
          </cell>
          <cell r="J111">
            <v>0.13736995253267875</v>
          </cell>
          <cell r="K111">
            <v>1.4461473437800716E-4</v>
          </cell>
          <cell r="L111">
            <v>2.1756941283578217E-7</v>
          </cell>
        </row>
        <row r="112">
          <cell r="H112" t="str">
            <v>2/2</v>
          </cell>
          <cell r="I112">
            <v>8.8936861954909477E-3</v>
          </cell>
          <cell r="J112">
            <v>0.11491811344473901</v>
          </cell>
          <cell r="K112">
            <v>1.3415696729307639E-4</v>
          </cell>
          <cell r="L112">
            <v>1.5172204521313685E-7</v>
          </cell>
        </row>
        <row r="113">
          <cell r="H113" t="str">
            <v>2/2.5</v>
          </cell>
          <cell r="I113">
            <v>-4.204382599710732E-3</v>
          </cell>
          <cell r="J113">
            <v>0.10315516830310041</v>
          </cell>
          <cell r="K113">
            <v>1.1012159438192287E-4</v>
          </cell>
          <cell r="L113">
            <v>1.4686693976640754E-7</v>
          </cell>
        </row>
        <row r="114">
          <cell r="H114" t="str">
            <v>2/3</v>
          </cell>
          <cell r="I114">
            <v>-4.5472397425126536E-3</v>
          </cell>
          <cell r="J114">
            <v>9.4122764809155574E-2</v>
          </cell>
          <cell r="K114">
            <v>9.3705702581439707E-5</v>
          </cell>
          <cell r="L114">
            <v>1.5475648611743959E-7</v>
          </cell>
        </row>
        <row r="115">
          <cell r="H115" t="str">
            <v>2/3.5</v>
          </cell>
          <cell r="I115">
            <v>-5.5501137916851946E-3</v>
          </cell>
          <cell r="J115">
            <v>8.7324230010628862E-2</v>
          </cell>
          <cell r="K115">
            <v>8.4424214838340453E-5</v>
          </cell>
          <cell r="L115">
            <v>1.4686693976652472E-7</v>
          </cell>
        </row>
        <row r="116">
          <cell r="H116" t="str">
            <v>2/4</v>
          </cell>
          <cell r="I116">
            <v>-5.6977696859452313E-3</v>
          </cell>
          <cell r="J116">
            <v>8.1471324533454778E-2</v>
          </cell>
          <cell r="K116">
            <v>7.289485662266684E-5</v>
          </cell>
          <cell r="L116">
            <v>1.5020482476103918E-7</v>
          </cell>
        </row>
        <row r="117">
          <cell r="H117" t="str">
            <v>2/4.5</v>
          </cell>
          <cell r="I117">
            <v>7.2906690942415586E-3</v>
          </cell>
          <cell r="J117">
            <v>7.588863601881049E-2</v>
          </cell>
          <cell r="K117">
            <v>8.2075557578548344E-5</v>
          </cell>
          <cell r="L117">
            <v>1.1409497800022291E-7</v>
          </cell>
        </row>
        <row r="118">
          <cell r="H118" t="str">
            <v>2/5</v>
          </cell>
          <cell r="I118">
            <v>-4.7150009749878565E-4</v>
          </cell>
          <cell r="J118">
            <v>7.283282398074957E-2</v>
          </cell>
          <cell r="K118">
            <v>7.6900968853664924E-5</v>
          </cell>
          <cell r="L118">
            <v>1.0741920801084368E-7</v>
          </cell>
        </row>
        <row r="119">
          <cell r="H119" t="str">
            <v>2/5.5</v>
          </cell>
          <cell r="I119">
            <v>9.2026789779707258E-4</v>
          </cell>
          <cell r="J119">
            <v>7.1099876454904828E-2</v>
          </cell>
          <cell r="K119">
            <v>6.4826061512463626E-5</v>
          </cell>
          <cell r="L119">
            <v>1.3472917614926694E-7</v>
          </cell>
        </row>
        <row r="120">
          <cell r="H120" t="str">
            <v>2/6</v>
          </cell>
          <cell r="I120">
            <v>5.1837700760624678E-3</v>
          </cell>
          <cell r="J120">
            <v>6.9114539306847245E-2</v>
          </cell>
          <cell r="K120">
            <v>7.2637362637361969E-5</v>
          </cell>
          <cell r="L120">
            <v>1.0650887573964466E-7</v>
          </cell>
        </row>
        <row r="121">
          <cell r="H121" t="str">
            <v>2/6.5</v>
          </cell>
          <cell r="I121">
            <v>8.1487743030106408E-4</v>
          </cell>
          <cell r="J121">
            <v>6.5838546069312359E-2</v>
          </cell>
          <cell r="K121">
            <v>6.1961115807298049E-5</v>
          </cell>
          <cell r="L121">
            <v>1.1834319526620403E-7</v>
          </cell>
        </row>
        <row r="122">
          <cell r="H122" t="str">
            <v>2/7</v>
          </cell>
          <cell r="I122">
            <v>3.4850120293613055E-3</v>
          </cell>
          <cell r="J122">
            <v>6.3182478271236964E-2</v>
          </cell>
          <cell r="K122">
            <v>6.9393328564915162E-5</v>
          </cell>
          <cell r="L122">
            <v>8.4964345319399898E-8</v>
          </cell>
        </row>
        <row r="123">
          <cell r="H123" t="str">
            <v>2/7.5</v>
          </cell>
          <cell r="I123">
            <v>-6.1643279797097012E-3</v>
          </cell>
          <cell r="J123">
            <v>6.2745139475909234E-2</v>
          </cell>
          <cell r="K123">
            <v>5.0608622147076824E-5</v>
          </cell>
          <cell r="L123">
            <v>1.301775147929181E-7</v>
          </cell>
        </row>
        <row r="124">
          <cell r="H124" t="str">
            <v>2/8</v>
          </cell>
          <cell r="I124">
            <v>-4.0940503284636887E-3</v>
          </cell>
          <cell r="J124">
            <v>6.0654333831854597E-2</v>
          </cell>
          <cell r="K124">
            <v>5.4036023148392527E-5</v>
          </cell>
          <cell r="L124">
            <v>1.1470186618129159E-7</v>
          </cell>
        </row>
        <row r="125">
          <cell r="H125" t="str">
            <v>2/8.5</v>
          </cell>
          <cell r="I125">
            <v>-3.9023343520308775E-3</v>
          </cell>
          <cell r="J125">
            <v>5.9247036001473179E-2</v>
          </cell>
          <cell r="K125">
            <v>5.1846674036029653E-5</v>
          </cell>
          <cell r="L125">
            <v>1.107570930055985E-7</v>
          </cell>
        </row>
        <row r="126">
          <cell r="H126" t="str">
            <v>2/9</v>
          </cell>
          <cell r="I126">
            <v>1.6663242084069469E-3</v>
          </cell>
          <cell r="J126">
            <v>5.7170405531347231E-2</v>
          </cell>
          <cell r="K126">
            <v>5.9996098576028653E-5</v>
          </cell>
          <cell r="L126">
            <v>8.2536792595848152E-8</v>
          </cell>
        </row>
        <row r="127">
          <cell r="H127" t="str">
            <v>2/9.5</v>
          </cell>
          <cell r="I127">
            <v>6.9117627929874662E-4</v>
          </cell>
          <cell r="J127">
            <v>5.6144764505713811E-2</v>
          </cell>
          <cell r="K127">
            <v>5.6090773132168834E-5</v>
          </cell>
          <cell r="L127">
            <v>9.0426338947107786E-8</v>
          </cell>
        </row>
        <row r="128">
          <cell r="H128" t="str">
            <v>2/10</v>
          </cell>
          <cell r="I128">
            <v>-1.58912803170907E-3</v>
          </cell>
          <cell r="J128">
            <v>5.5210416802131124E-2</v>
          </cell>
          <cell r="K128">
            <v>5.1847324273375933E-5</v>
          </cell>
          <cell r="L128">
            <v>9.8315885298094662E-8</v>
          </cell>
        </row>
        <row r="129">
          <cell r="H129" t="str">
            <v>2.5/0</v>
          </cell>
          <cell r="I129">
            <v>-1.364233305155987</v>
          </cell>
          <cell r="J129">
            <v>1.2611158072696387</v>
          </cell>
          <cell r="K129">
            <v>4.2251901944210558E-3</v>
          </cell>
          <cell r="L129">
            <v>-9.4674556213033452E-7</v>
          </cell>
        </row>
        <row r="130">
          <cell r="H130" t="str">
            <v>2.5/0.5</v>
          </cell>
          <cell r="I130">
            <v>-7.8113011248869976E-2</v>
          </cell>
          <cell r="J130">
            <v>0.34273283915293934</v>
          </cell>
          <cell r="K130">
            <v>4.3244034072453759E-4</v>
          </cell>
          <cell r="L130">
            <v>5.3102715824568066E-7</v>
          </cell>
        </row>
        <row r="131">
          <cell r="H131" t="str">
            <v>2.5/1</v>
          </cell>
          <cell r="I131">
            <v>-1.2110800442194371E-2</v>
          </cell>
          <cell r="J131">
            <v>0.20412694800268863</v>
          </cell>
          <cell r="K131">
            <v>2.231029325703816E-4</v>
          </cell>
          <cell r="L131">
            <v>3.3075405856472213E-7</v>
          </cell>
        </row>
        <row r="132">
          <cell r="H132" t="str">
            <v>2.5/1.5</v>
          </cell>
          <cell r="I132">
            <v>-1.1116691592306507E-2</v>
          </cell>
          <cell r="J132">
            <v>0.14211451763226035</v>
          </cell>
          <cell r="K132">
            <v>1.3884062682887748E-4</v>
          </cell>
          <cell r="L132">
            <v>2.4184494006958691E-7</v>
          </cell>
        </row>
        <row r="133">
          <cell r="H133" t="str">
            <v>2.5/2</v>
          </cell>
          <cell r="I133">
            <v>-1.5685025034161356E-2</v>
          </cell>
          <cell r="J133">
            <v>0.12357472310726896</v>
          </cell>
          <cell r="K133">
            <v>1.1128812016384573E-4</v>
          </cell>
          <cell r="L133">
            <v>2.3365194962831499E-7</v>
          </cell>
        </row>
        <row r="134">
          <cell r="H134" t="str">
            <v>2.5/2.5</v>
          </cell>
          <cell r="I134">
            <v>8.9948371154465433E-3</v>
          </cell>
          <cell r="J134">
            <v>0.10809514055964509</v>
          </cell>
          <cell r="K134">
            <v>1.2503218674808948E-4</v>
          </cell>
          <cell r="L134">
            <v>1.4352905477183723E-7</v>
          </cell>
        </row>
        <row r="135">
          <cell r="H135" t="str">
            <v>2.5/3</v>
          </cell>
          <cell r="I135">
            <v>-8.3836400300408111E-4</v>
          </cell>
          <cell r="J135">
            <v>9.9632626742101632E-2</v>
          </cell>
          <cell r="K135">
            <v>1.115163534689503E-4</v>
          </cell>
          <cell r="L135">
            <v>1.2714307388878798E-7</v>
          </cell>
        </row>
        <row r="136">
          <cell r="H136" t="str">
            <v>2.5/3.5</v>
          </cell>
          <cell r="I136">
            <v>-6.1828727486480054E-3</v>
          </cell>
          <cell r="J136">
            <v>9.2860459067565418E-2</v>
          </cell>
          <cell r="K136">
            <v>8.4662201703568124E-5</v>
          </cell>
          <cell r="L136">
            <v>1.6932180245802431E-7</v>
          </cell>
        </row>
        <row r="137">
          <cell r="H137" t="str">
            <v>2.5/4</v>
          </cell>
          <cell r="I137">
            <v>1.0385070549725134E-3</v>
          </cell>
          <cell r="J137">
            <v>8.6510544682148027E-2</v>
          </cell>
          <cell r="K137">
            <v>8.7674101046830694E-5</v>
          </cell>
          <cell r="L137">
            <v>1.3533606433026657E-7</v>
          </cell>
        </row>
        <row r="138">
          <cell r="H138" t="str">
            <v>2.5/4.5</v>
          </cell>
          <cell r="I138">
            <v>4.3686585602822929E-3</v>
          </cell>
          <cell r="J138">
            <v>8.1620608188661306E-2</v>
          </cell>
          <cell r="K138">
            <v>8.7971909747003562E-5</v>
          </cell>
          <cell r="L138">
            <v>1.1773630708554787E-7</v>
          </cell>
        </row>
        <row r="139">
          <cell r="H139" t="str">
            <v>2.5/5</v>
          </cell>
          <cell r="I139">
            <v>-2.697626633692587E-3</v>
          </cell>
          <cell r="J139">
            <v>7.7698322387669563E-2</v>
          </cell>
          <cell r="K139">
            <v>7.6759867351600862E-5</v>
          </cell>
          <cell r="L139">
            <v>1.2471552116518487E-7</v>
          </cell>
        </row>
        <row r="140">
          <cell r="H140" t="str">
            <v>2.5/5.5</v>
          </cell>
          <cell r="I140">
            <v>-6.6311203590323133E-3</v>
          </cell>
          <cell r="J140">
            <v>7.8566725188031261E-2</v>
          </cell>
          <cell r="K140">
            <v>6.5381364197896914E-5</v>
          </cell>
          <cell r="L140">
            <v>1.608253679260378E-7</v>
          </cell>
        </row>
        <row r="141">
          <cell r="H141" t="str">
            <v>2.5/6</v>
          </cell>
          <cell r="I141">
            <v>5.2619025944298124E-3</v>
          </cell>
          <cell r="J141">
            <v>7.1073509330906226E-2</v>
          </cell>
          <cell r="K141">
            <v>8.2398725534817385E-5</v>
          </cell>
          <cell r="L141">
            <v>8.4660901228953778E-8</v>
          </cell>
        </row>
        <row r="142">
          <cell r="H142" t="str">
            <v>2.5/6.5</v>
          </cell>
          <cell r="I142">
            <v>-9.4339033747625704E-3</v>
          </cell>
          <cell r="J142">
            <v>7.2659102238985473E-2</v>
          </cell>
          <cell r="K142">
            <v>6.1980622927354121E-5</v>
          </cell>
          <cell r="L142">
            <v>1.3958428159614968E-7</v>
          </cell>
        </row>
        <row r="143">
          <cell r="H143" t="str">
            <v>2.5/7</v>
          </cell>
          <cell r="I143">
            <v>-4.4745171987035934E-3</v>
          </cell>
          <cell r="J143">
            <v>6.9807291327996013E-2</v>
          </cell>
          <cell r="K143">
            <v>6.375447038174202E-5</v>
          </cell>
          <cell r="L143">
            <v>1.250189652555236E-7</v>
          </cell>
        </row>
        <row r="144">
          <cell r="H144" t="str">
            <v>2.5/7.5</v>
          </cell>
          <cell r="I144">
            <v>-1.8043825996078887E-3</v>
          </cell>
          <cell r="J144">
            <v>6.7151223529918008E-2</v>
          </cell>
          <cell r="K144">
            <v>7.1186683139383582E-5</v>
          </cell>
          <cell r="L144">
            <v>9.1640115308661942E-8</v>
          </cell>
        </row>
        <row r="145">
          <cell r="H145" t="str">
            <v>2.5/8</v>
          </cell>
          <cell r="I145">
            <v>-4.9099161193182916E-3</v>
          </cell>
          <cell r="J145">
            <v>6.5662895290109588E-2</v>
          </cell>
          <cell r="K145">
            <v>6.445672670529229E-5</v>
          </cell>
          <cell r="L145">
            <v>1.0074343802143632E-7</v>
          </cell>
        </row>
        <row r="146">
          <cell r="H146" t="str">
            <v>2.5/8.5</v>
          </cell>
          <cell r="I146">
            <v>3.4850120293613055E-3</v>
          </cell>
          <cell r="J146">
            <v>6.3182478271236964E-2</v>
          </cell>
          <cell r="K146">
            <v>6.9393328564915162E-5</v>
          </cell>
          <cell r="L146">
            <v>8.4964345319399898E-8</v>
          </cell>
        </row>
        <row r="147">
          <cell r="H147" t="str">
            <v>2.5/9</v>
          </cell>
          <cell r="I147">
            <v>-1.7266662332232501E-3</v>
          </cell>
          <cell r="J147">
            <v>6.2417560743007715E-2</v>
          </cell>
          <cell r="K147">
            <v>5.8139020742540159E-5</v>
          </cell>
          <cell r="L147">
            <v>1.1166742527696755E-7</v>
          </cell>
        </row>
        <row r="148">
          <cell r="H148" t="str">
            <v>2.5/9.5</v>
          </cell>
          <cell r="I148">
            <v>-4.1452630209349297E-3</v>
          </cell>
          <cell r="J148">
            <v>6.1192849556750299E-2</v>
          </cell>
          <cell r="K148">
            <v>5.5273424800095468E-5</v>
          </cell>
          <cell r="L148">
            <v>1.0772265210124676E-7</v>
          </cell>
        </row>
        <row r="149">
          <cell r="H149" t="str">
            <v>2.5/10</v>
          </cell>
          <cell r="I149">
            <v>-3.0771051433176521E-3</v>
          </cell>
          <cell r="J149">
            <v>5.9801016537698461E-2</v>
          </cell>
          <cell r="K149">
            <v>5.4333181611331371E-5</v>
          </cell>
          <cell r="L149">
            <v>1.0954331664380419E-7</v>
          </cell>
        </row>
        <row r="150">
          <cell r="H150" t="str">
            <v>3/0</v>
          </cell>
          <cell r="I150">
            <v>-1.7130596267620293</v>
          </cell>
          <cell r="J150">
            <v>1.5188590502198873</v>
          </cell>
          <cell r="K150">
            <v>4.9137915339108823E-3</v>
          </cell>
          <cell r="L150">
            <v>-6.4330147170618829E-7</v>
          </cell>
        </row>
        <row r="151">
          <cell r="H151" t="str">
            <v>3/0.5</v>
          </cell>
          <cell r="I151">
            <v>-6.2350217829888269E-2</v>
          </cell>
          <cell r="J151">
            <v>0.40479604222209942</v>
          </cell>
          <cell r="K151">
            <v>5.7804148514187627E-4</v>
          </cell>
          <cell r="L151">
            <v>4.9461386739540653E-7</v>
          </cell>
        </row>
        <row r="152">
          <cell r="H152" t="str">
            <v>3/1</v>
          </cell>
          <cell r="I152">
            <v>-3.5458482346160135E-2</v>
          </cell>
          <cell r="J152">
            <v>0.24133775494722731</v>
          </cell>
          <cell r="K152">
            <v>2.4577670849855855E-4</v>
          </cell>
          <cell r="L152">
            <v>4.3089060840550183E-7</v>
          </cell>
        </row>
        <row r="153">
          <cell r="H153" t="str">
            <v>3/1.5</v>
          </cell>
          <cell r="I153">
            <v>-2.0650471422100351E-2</v>
          </cell>
          <cell r="J153">
            <v>0.18354569001018831</v>
          </cell>
          <cell r="K153">
            <v>1.7635932115221128E-4</v>
          </cell>
          <cell r="L153">
            <v>3.3287816719771244E-7</v>
          </cell>
        </row>
        <row r="154">
          <cell r="H154" t="str">
            <v>3/2</v>
          </cell>
          <cell r="I154">
            <v>-1.2476233824493858E-3</v>
          </cell>
          <cell r="J154">
            <v>0.15194442638229025</v>
          </cell>
          <cell r="K154">
            <v>1.5345341049488636E-4</v>
          </cell>
          <cell r="L154">
            <v>2.5610681231969867E-7</v>
          </cell>
        </row>
        <row r="155">
          <cell r="H155" t="str">
            <v>3/2.5</v>
          </cell>
          <cell r="I155">
            <v>-1.0802600949161308E-2</v>
          </cell>
          <cell r="J155">
            <v>0.13295408240673168</v>
          </cell>
          <cell r="K155">
            <v>1.310234735679823E-4</v>
          </cell>
          <cell r="L155">
            <v>2.2424518282475143E-7</v>
          </cell>
        </row>
        <row r="156">
          <cell r="H156" t="str">
            <v>3/3</v>
          </cell>
          <cell r="I156">
            <v>-7.8217049223671311E-3</v>
          </cell>
          <cell r="J156">
            <v>0.11980756226022843</v>
          </cell>
          <cell r="K156">
            <v>1.0733792834381506E-4</v>
          </cell>
          <cell r="L156">
            <v>2.3213472917621946E-7</v>
          </cell>
        </row>
        <row r="157">
          <cell r="H157" t="str">
            <v>3/3.5</v>
          </cell>
          <cell r="I157">
            <v>7.3592041095209317E-3</v>
          </cell>
          <cell r="J157">
            <v>0.10683283481804125</v>
          </cell>
          <cell r="K157">
            <v>1.1598868587034606E-4</v>
          </cell>
          <cell r="L157">
            <v>1.5809437111211856E-7</v>
          </cell>
        </row>
        <row r="158">
          <cell r="H158" t="str">
            <v>3/4</v>
          </cell>
          <cell r="I158">
            <v>2.6566096615191994E-4</v>
          </cell>
          <cell r="J158">
            <v>9.9608188655532073E-2</v>
          </cell>
          <cell r="K158">
            <v>1.1167306066708522E-4</v>
          </cell>
          <cell r="L158">
            <v>1.2683962979834951E-7</v>
          </cell>
        </row>
        <row r="159">
          <cell r="H159" t="str">
            <v>3/4.5</v>
          </cell>
          <cell r="I159">
            <v>6.5809480461531998E-3</v>
          </cell>
          <cell r="J159">
            <v>9.3656035286205461E-2</v>
          </cell>
          <cell r="K159">
            <v>1.0027505039346255E-4</v>
          </cell>
          <cell r="L159">
            <v>1.4170839022893633E-7</v>
          </cell>
        </row>
        <row r="160">
          <cell r="H160" t="str">
            <v>3/5</v>
          </cell>
          <cell r="I160">
            <v>-5.8801222445870535E-3</v>
          </cell>
          <cell r="J160">
            <v>8.8441164358322499E-2</v>
          </cell>
          <cell r="K160">
            <v>8.7991416867170752E-5</v>
          </cell>
          <cell r="L160">
            <v>1.3897739341523057E-7</v>
          </cell>
        </row>
        <row r="161">
          <cell r="H161" t="str">
            <v>3/5.5</v>
          </cell>
          <cell r="I161">
            <v>-1.0249014890506268E-2</v>
          </cell>
          <cell r="J161">
            <v>8.5165171120795524E-2</v>
          </cell>
          <cell r="K161">
            <v>7.7315170037037443E-5</v>
          </cell>
          <cell r="L161">
            <v>1.5081171294194892E-7</v>
          </cell>
        </row>
        <row r="162">
          <cell r="H162" t="str">
            <v>3/6</v>
          </cell>
          <cell r="I162">
            <v>-4.5937447168295058E-3</v>
          </cell>
          <cell r="J162">
            <v>8.1446886446886246E-2</v>
          </cell>
          <cell r="K162">
            <v>7.3051563820797236E-5</v>
          </cell>
          <cell r="L162">
            <v>1.4990138067060458E-7</v>
          </cell>
        </row>
        <row r="163">
          <cell r="H163" t="str">
            <v>3/6.5</v>
          </cell>
          <cell r="I163">
            <v>-6.9611288120676653E-3</v>
          </cell>
          <cell r="J163">
            <v>7.9683659535733531E-2</v>
          </cell>
          <cell r="K163">
            <v>6.8948566226645315E-5</v>
          </cell>
          <cell r="L163">
            <v>1.5293582157493926E-7</v>
          </cell>
        </row>
        <row r="164">
          <cell r="H164" t="str">
            <v>3/7</v>
          </cell>
          <cell r="I164">
            <v>-1.2025905455441788E-2</v>
          </cell>
          <cell r="J164">
            <v>7.727414006111942E-2</v>
          </cell>
          <cell r="K164">
            <v>6.4309773067195529E-5</v>
          </cell>
          <cell r="L164">
            <v>1.5111515703225652E-7</v>
          </cell>
        </row>
        <row r="165">
          <cell r="H165" t="str">
            <v>3/7.5</v>
          </cell>
          <cell r="I165">
            <v>-7.066519279503386E-3</v>
          </cell>
          <cell r="J165">
            <v>7.4422329150137745E-2</v>
          </cell>
          <cell r="K165">
            <v>6.6083620521509146E-5</v>
          </cell>
          <cell r="L165">
            <v>1.3654984069180859E-7</v>
          </cell>
        </row>
        <row r="166">
          <cell r="H166" t="str">
            <v>3/8</v>
          </cell>
          <cell r="I166">
            <v>8.2893035958136532E-3</v>
          </cell>
          <cell r="J166">
            <v>7.0602867546654124E-2</v>
          </cell>
          <cell r="K166">
            <v>7.9367319071465674E-5</v>
          </cell>
          <cell r="L166">
            <v>9.7405553026843002E-8</v>
          </cell>
        </row>
        <row r="167">
          <cell r="H167" t="str">
            <v>3/8.5</v>
          </cell>
          <cell r="I167">
            <v>5.9219195006226097E-3</v>
          </cell>
          <cell r="J167">
            <v>6.8839640635497967E-2</v>
          </cell>
          <cell r="K167">
            <v>7.5264321477345588E-5</v>
          </cell>
          <cell r="L167">
            <v>1.0043999393110312E-7</v>
          </cell>
        </row>
        <row r="168">
          <cell r="H168" t="str">
            <v>3/9</v>
          </cell>
          <cell r="I168">
            <v>3.1822615254449922E-3</v>
          </cell>
          <cell r="J168">
            <v>6.7601772980471347E-2</v>
          </cell>
          <cell r="K168">
            <v>6.6064113401392209E-5</v>
          </cell>
          <cell r="L168">
            <v>1.1530875436200444E-7</v>
          </cell>
        </row>
        <row r="169">
          <cell r="H169" t="str">
            <v>3/9.5</v>
          </cell>
          <cell r="I169">
            <v>-2.2125235711823272E-3</v>
          </cell>
          <cell r="J169">
            <v>6.6309187853571788E-2</v>
          </cell>
          <cell r="K169">
            <v>6.4992522270578609E-5</v>
          </cell>
          <cell r="L169">
            <v>1.0559854346848654E-7</v>
          </cell>
        </row>
        <row r="170">
          <cell r="H170" t="str">
            <v>3/10</v>
          </cell>
          <cell r="I170">
            <v>-1.154080239285047E-2</v>
          </cell>
          <cell r="J170">
            <v>6.5885005527015164E-2</v>
          </cell>
          <cell r="K170">
            <v>5.254242798623704E-5</v>
          </cell>
          <cell r="L170">
            <v>1.319981793354035E-7</v>
          </cell>
        </row>
        <row r="171">
          <cell r="H171" t="str">
            <v>3.5/0</v>
          </cell>
          <cell r="I171">
            <v>-1.9304313674485778</v>
          </cell>
          <cell r="J171">
            <v>1.7164683442789574</v>
          </cell>
          <cell r="K171">
            <v>5.6308732687434518E-3</v>
          </cell>
          <cell r="L171">
            <v>-8.8605674404576982E-7</v>
          </cell>
        </row>
        <row r="172">
          <cell r="H172" t="str">
            <v>3.5/0.5</v>
          </cell>
          <cell r="I172">
            <v>-0.14230418102604406</v>
          </cell>
          <cell r="J172">
            <v>0.45737022346489592</v>
          </cell>
          <cell r="K172">
            <v>5.1068339944081067E-4</v>
          </cell>
          <cell r="L172">
            <v>9.164011530875169E-7</v>
          </cell>
        </row>
        <row r="173">
          <cell r="H173" t="str">
            <v>3.5/1</v>
          </cell>
          <cell r="I173">
            <v>-2.0428636452728223E-2</v>
          </cell>
          <cell r="J173">
            <v>0.2239156208683083</v>
          </cell>
          <cell r="K173">
            <v>2.5522465699957786E-4</v>
          </cell>
          <cell r="L173">
            <v>3.307540585652429E-7</v>
          </cell>
        </row>
        <row r="174">
          <cell r="H174" t="str">
            <v>3.5/1.5</v>
          </cell>
          <cell r="I174">
            <v>-1.0053891670395613E-2</v>
          </cell>
          <cell r="J174">
            <v>0.18179221665907616</v>
          </cell>
          <cell r="K174">
            <v>1.7404187528452004E-4</v>
          </cell>
          <cell r="L174">
            <v>3.3409194355930179E-7</v>
          </cell>
        </row>
        <row r="175">
          <cell r="H175" t="str">
            <v>3.5/2</v>
          </cell>
          <cell r="I175">
            <v>-7.1370310161824064E-3</v>
          </cell>
          <cell r="J175">
            <v>0.15322165507075747</v>
          </cell>
          <cell r="K175">
            <v>1.674666753365926E-4</v>
          </cell>
          <cell r="L175">
            <v>2.2242451828228181E-7</v>
          </cell>
        </row>
        <row r="176">
          <cell r="H176" t="str">
            <v>3.5/2.5</v>
          </cell>
          <cell r="I176">
            <v>-5.2548800313339259E-3</v>
          </cell>
          <cell r="J176">
            <v>0.13683459045885873</v>
          </cell>
          <cell r="K176">
            <v>1.2831718577273091E-4</v>
          </cell>
          <cell r="L176">
            <v>2.4912759824020788E-7</v>
          </cell>
        </row>
        <row r="177">
          <cell r="H177" t="str">
            <v>3.5/3</v>
          </cell>
          <cell r="I177">
            <v>-1.478561675180497E-3</v>
          </cell>
          <cell r="J177">
            <v>0.12129396146261076</v>
          </cell>
          <cell r="K177">
            <v>1.3148384160208821E-4</v>
          </cell>
          <cell r="L177">
            <v>1.7326657563367012E-7</v>
          </cell>
        </row>
        <row r="178">
          <cell r="H178" t="str">
            <v>3.5/3.5</v>
          </cell>
          <cell r="I178">
            <v>-7.9184862475042504E-3</v>
          </cell>
          <cell r="J178">
            <v>0.112611266445588</v>
          </cell>
          <cell r="K178">
            <v>1.1246635021780814E-4</v>
          </cell>
          <cell r="L178">
            <v>1.7539068426647805E-7</v>
          </cell>
        </row>
        <row r="179">
          <cell r="H179" t="str">
            <v>3.5/4</v>
          </cell>
          <cell r="I179">
            <v>-7.363859808722349E-3</v>
          </cell>
          <cell r="J179">
            <v>0.10511606736458114</v>
          </cell>
          <cell r="K179">
            <v>1.0246700045523041E-4</v>
          </cell>
          <cell r="L179">
            <v>1.7478379608542003E-7</v>
          </cell>
        </row>
        <row r="180">
          <cell r="H180" t="str">
            <v>3.5/4.5</v>
          </cell>
          <cell r="I180">
            <v>3.3984524350978832E-3</v>
          </cell>
          <cell r="J180">
            <v>0.10439887725686735</v>
          </cell>
          <cell r="K180">
            <v>1.1150659990894987E-4</v>
          </cell>
          <cell r="L180">
            <v>1.5597026247917722E-7</v>
          </cell>
        </row>
        <row r="181">
          <cell r="H181" t="str">
            <v>3.5/5</v>
          </cell>
          <cell r="I181">
            <v>-5.3393328564365766E-3</v>
          </cell>
          <cell r="J181">
            <v>9.7846890781798007E-2</v>
          </cell>
          <cell r="K181">
            <v>9.0154106248817732E-5</v>
          </cell>
          <cell r="L181">
            <v>1.796389015323066E-7</v>
          </cell>
        </row>
        <row r="182">
          <cell r="H182" t="str">
            <v>3.5/5.5</v>
          </cell>
          <cell r="I182">
            <v>-1.2405618050559895E-2</v>
          </cell>
          <cell r="J182">
            <v>9.392460498081566E-2</v>
          </cell>
          <cell r="K182">
            <v>7.8942063853330234E-5</v>
          </cell>
          <cell r="L182">
            <v>1.8661811561213965E-7</v>
          </cell>
        </row>
        <row r="183">
          <cell r="H183" t="str">
            <v>3.5/6</v>
          </cell>
          <cell r="I183">
            <v>4.1440405748341411E-3</v>
          </cell>
          <cell r="J183">
            <v>8.7998872921948579E-2</v>
          </cell>
          <cell r="K183">
            <v>9.4404057480991158E-5</v>
          </cell>
          <cell r="L183">
            <v>1.2623274161733368E-7</v>
          </cell>
        </row>
        <row r="184">
          <cell r="H184" t="str">
            <v>3.5/6.5</v>
          </cell>
          <cell r="I184">
            <v>4.4467910787826239E-3</v>
          </cell>
          <cell r="J184">
            <v>8.3579578212710753E-2</v>
          </cell>
          <cell r="K184">
            <v>9.7733272644550309E-5</v>
          </cell>
          <cell r="L184">
            <v>9.5888332574638379E-8</v>
          </cell>
        </row>
        <row r="185">
          <cell r="H185" t="str">
            <v>3.5/7</v>
          </cell>
          <cell r="I185">
            <v>1.6712660121313838E-3</v>
          </cell>
          <cell r="J185">
            <v>8.0974315625199564E-2</v>
          </cell>
          <cell r="K185">
            <v>8.7436114181713924E-5</v>
          </cell>
          <cell r="L185">
            <v>1.1288120163850446E-7</v>
          </cell>
        </row>
        <row r="186">
          <cell r="H186" t="str">
            <v>3.5/7.5</v>
          </cell>
          <cell r="I186">
            <v>-2.2894856621969275E-3</v>
          </cell>
          <cell r="J186">
            <v>7.8540358064022084E-2</v>
          </cell>
          <cell r="K186">
            <v>8.2954028220343521E-5</v>
          </cell>
          <cell r="L186">
            <v>1.1075709300551198E-7</v>
          </cell>
        </row>
        <row r="187">
          <cell r="H187" t="str">
            <v>3.5/8</v>
          </cell>
          <cell r="I187">
            <v>2.6699005136632025E-3</v>
          </cell>
          <cell r="J187">
            <v>7.568854715304453E-2</v>
          </cell>
          <cell r="K187">
            <v>8.472787567462052E-5</v>
          </cell>
          <cell r="L187">
            <v>9.6191776665148424E-8</v>
          </cell>
        </row>
        <row r="188">
          <cell r="H188" t="str">
            <v>3.5/8.5</v>
          </cell>
          <cell r="I188">
            <v>3.6957929644201959E-3</v>
          </cell>
          <cell r="J188">
            <v>7.3705139042418197E-2</v>
          </cell>
          <cell r="K188">
            <v>7.5123219975279873E-5</v>
          </cell>
          <cell r="L188">
            <v>1.1773630708544772E-7</v>
          </cell>
        </row>
        <row r="189">
          <cell r="H189" t="str">
            <v>3.5/9</v>
          </cell>
          <cell r="I189">
            <v>5.9025944463050753E-4</v>
          </cell>
          <cell r="J189">
            <v>7.2216810802613565E-2</v>
          </cell>
          <cell r="K189">
            <v>6.8393263541155811E-5</v>
          </cell>
          <cell r="L189">
            <v>1.2683962979829668E-7</v>
          </cell>
        </row>
        <row r="190">
          <cell r="H190" t="str">
            <v>3.5/9.5</v>
          </cell>
          <cell r="I190">
            <v>1.2918681318804222E-2</v>
          </cell>
          <cell r="J190">
            <v>6.8867990983367641E-2</v>
          </cell>
          <cell r="K190">
            <v>8.470836855459719E-5</v>
          </cell>
          <cell r="L190">
            <v>7.4950690335128196E-8</v>
          </cell>
        </row>
        <row r="191">
          <cell r="H191" t="str">
            <v>3.5/10</v>
          </cell>
          <cell r="I191">
            <v>-6.8060342025317092E-3</v>
          </cell>
          <cell r="J191">
            <v>6.9411459349331614E-2</v>
          </cell>
          <cell r="K191">
            <v>6.0748423174436209E-5</v>
          </cell>
          <cell r="L191">
            <v>1.2592929752698386E-7</v>
          </cell>
        </row>
        <row r="192">
          <cell r="H192" t="str">
            <v>4/0</v>
          </cell>
          <cell r="I192">
            <v>-2.1175930814753521</v>
          </cell>
          <cell r="J192">
            <v>1.917129418904626</v>
          </cell>
          <cell r="K192">
            <v>6.2419663177053558E-3</v>
          </cell>
          <cell r="L192">
            <v>-8.2536792595813675E-7</v>
          </cell>
        </row>
        <row r="193">
          <cell r="H193" t="str">
            <v>4/0.5</v>
          </cell>
          <cell r="I193">
            <v>-0.15691423369540367</v>
          </cell>
          <cell r="J193">
            <v>0.48603008431411437</v>
          </cell>
          <cell r="K193">
            <v>5.4016516028344255E-4</v>
          </cell>
          <cell r="L193">
            <v>9.3460779851327024E-7</v>
          </cell>
        </row>
        <row r="194">
          <cell r="H194" t="str">
            <v>4/1</v>
          </cell>
          <cell r="I194">
            <v>-8.294687560972458E-3</v>
          </cell>
          <cell r="J194">
            <v>0.28613195483017678</v>
          </cell>
          <cell r="K194">
            <v>3.493205019832581E-4</v>
          </cell>
          <cell r="L194">
            <v>3.5806402670299151E-7</v>
          </cell>
        </row>
        <row r="195">
          <cell r="H195" t="str">
            <v>4/1.5</v>
          </cell>
          <cell r="I195">
            <v>-1.8592106118756144E-2</v>
          </cell>
          <cell r="J195">
            <v>0.220043457528663</v>
          </cell>
          <cell r="K195">
            <v>2.2458547369792137E-4</v>
          </cell>
          <cell r="L195">
            <v>3.6716734941581191E-7</v>
          </cell>
        </row>
        <row r="196">
          <cell r="H196" t="str">
            <v>4/2</v>
          </cell>
          <cell r="I196">
            <v>-7.8458417323475568E-3</v>
          </cell>
          <cell r="J196">
            <v>0.18174334048594831</v>
          </cell>
          <cell r="K196">
            <v>1.7435528968070093E-4</v>
          </cell>
          <cell r="L196">
            <v>3.3348505537861495E-7</v>
          </cell>
        </row>
        <row r="197">
          <cell r="H197" t="str">
            <v>4/2.5</v>
          </cell>
          <cell r="I197">
            <v>-1.5664035372932563E-2</v>
          </cell>
          <cell r="J197">
            <v>0.15719232936688532</v>
          </cell>
          <cell r="K197">
            <v>1.5184407308668193E-4</v>
          </cell>
          <cell r="L197">
            <v>2.7886511910178973E-7</v>
          </cell>
        </row>
        <row r="198">
          <cell r="H198" t="str">
            <v>4/3</v>
          </cell>
          <cell r="I198">
            <v>-6.0319656673998284E-3</v>
          </cell>
          <cell r="J198">
            <v>0.13784793116153451</v>
          </cell>
          <cell r="K198">
            <v>1.4032641914304839E-4</v>
          </cell>
          <cell r="L198">
            <v>2.1605219238340366E-7</v>
          </cell>
        </row>
        <row r="199">
          <cell r="H199" t="str">
            <v>4/3.5</v>
          </cell>
          <cell r="I199">
            <v>-1.1439599453836781E-2</v>
          </cell>
          <cell r="J199">
            <v>0.12640600819299139</v>
          </cell>
          <cell r="K199">
            <v>1.1927173418296932E-4</v>
          </cell>
          <cell r="L199">
            <v>2.2212107419209692E-7</v>
          </cell>
        </row>
        <row r="200">
          <cell r="H200" t="str">
            <v>4/4</v>
          </cell>
          <cell r="I200">
            <v>-7.4830873268024135E-3</v>
          </cell>
          <cell r="J200">
            <v>0.11675566248346771</v>
          </cell>
          <cell r="K200">
            <v>1.1176409389432329E-4</v>
          </cell>
          <cell r="L200">
            <v>1.9966621150040725E-7</v>
          </cell>
        </row>
        <row r="201">
          <cell r="H201" t="str">
            <v>4/4.5</v>
          </cell>
          <cell r="I201">
            <v>-1.1957370440405337E-2</v>
          </cell>
          <cell r="J201">
            <v>0.10821833886036265</v>
          </cell>
          <cell r="K201">
            <v>9.8222901358883903E-5</v>
          </cell>
          <cell r="L201">
            <v>1.9511455014440233E-7</v>
          </cell>
        </row>
        <row r="202">
          <cell r="H202" t="str">
            <v>4/5</v>
          </cell>
          <cell r="I202">
            <v>-6.0456466596228535E-4</v>
          </cell>
          <cell r="J202">
            <v>0.10137334460410323</v>
          </cell>
          <cell r="K202">
            <v>9.8360101437127375E-5</v>
          </cell>
          <cell r="L202">
            <v>1.7357001972361805E-7</v>
          </cell>
        </row>
        <row r="203">
          <cell r="H203" t="str">
            <v>4/5.5</v>
          </cell>
          <cell r="I203">
            <v>-8.7748748292428725E-3</v>
          </cell>
          <cell r="J203">
            <v>9.747549688969287E-2</v>
          </cell>
          <cell r="K203">
            <v>8.6991351843473309E-5</v>
          </cell>
          <cell r="L203">
            <v>1.8085267789397647E-7</v>
          </cell>
        </row>
        <row r="204">
          <cell r="H204" t="str">
            <v>4/6</v>
          </cell>
          <cell r="I204">
            <v>-5.0788477793357132E-3</v>
          </cell>
          <cell r="J204">
            <v>9.2836020980984035E-2</v>
          </cell>
          <cell r="K204">
            <v>8.4818908901819273E-5</v>
          </cell>
          <cell r="L204">
            <v>1.6901835836730333E-7</v>
          </cell>
        </row>
        <row r="205">
          <cell r="H205" t="str">
            <v>4/6.5</v>
          </cell>
          <cell r="I205">
            <v>-1.1946160358095926E-4</v>
          </cell>
          <cell r="J205">
            <v>8.9984210070013476E-2</v>
          </cell>
          <cell r="K205">
            <v>8.6592756356029186E-5</v>
          </cell>
          <cell r="L205">
            <v>1.5445304202710128E-7</v>
          </cell>
        </row>
        <row r="206">
          <cell r="H206" t="str">
            <v>4/7</v>
          </cell>
          <cell r="I206">
            <v>1.7766564796661485E-3</v>
          </cell>
          <cell r="J206">
            <v>8.623564601078923E-2</v>
          </cell>
          <cell r="K206">
            <v>9.0301059886905427E-5</v>
          </cell>
          <cell r="L206">
            <v>1.2926718252150684E-7</v>
          </cell>
        </row>
        <row r="207">
          <cell r="H207" t="str">
            <v>4/7.5</v>
          </cell>
          <cell r="I207">
            <v>1.0515638205236104E-4</v>
          </cell>
          <cell r="J207">
            <v>8.3605945336714879E-2</v>
          </cell>
          <cell r="K207">
            <v>8.0160608622146975E-5</v>
          </cell>
          <cell r="L207">
            <v>1.4595660749506616E-7</v>
          </cell>
        </row>
        <row r="208">
          <cell r="H208" t="str">
            <v>4/8</v>
          </cell>
          <cell r="I208">
            <v>-4.5937447168295058E-3</v>
          </cell>
          <cell r="J208">
            <v>8.1446886446886246E-2</v>
          </cell>
          <cell r="K208">
            <v>7.3051563820797236E-5</v>
          </cell>
          <cell r="L208">
            <v>1.4990138067060458E-7</v>
          </cell>
        </row>
        <row r="209">
          <cell r="H209" t="str">
            <v>4/8.5</v>
          </cell>
          <cell r="I209">
            <v>3.6564145917830241E-4</v>
          </cell>
          <cell r="J209">
            <v>7.8595075535901435E-2</v>
          </cell>
          <cell r="K209">
            <v>7.482541127513766E-5</v>
          </cell>
          <cell r="L209">
            <v>1.3533606433009611E-7</v>
          </cell>
        </row>
        <row r="210">
          <cell r="H210" t="str">
            <v>4/9</v>
          </cell>
          <cell r="I210">
            <v>2.6699005136632025E-3</v>
          </cell>
          <cell r="J210">
            <v>7.568854715304453E-2</v>
          </cell>
          <cell r="K210">
            <v>8.472787567462052E-5</v>
          </cell>
          <cell r="L210">
            <v>9.6191776665148424E-8</v>
          </cell>
        </row>
        <row r="211">
          <cell r="H211" t="str">
            <v>4/9.5</v>
          </cell>
          <cell r="I211">
            <v>-4.3563300604568061E-4</v>
          </cell>
          <cell r="J211">
            <v>7.4200218913236318E-2</v>
          </cell>
          <cell r="K211">
            <v>7.7997919240527548E-5</v>
          </cell>
          <cell r="L211">
            <v>1.052950993779262E-7</v>
          </cell>
        </row>
        <row r="212">
          <cell r="H212" t="str">
            <v>4/10</v>
          </cell>
          <cell r="I212">
            <v>-6.7365108264573958E-3</v>
          </cell>
          <cell r="J212">
            <v>7.33053948024356E-2</v>
          </cell>
          <cell r="K212">
            <v>6.251641849275832E-5</v>
          </cell>
          <cell r="L212">
            <v>1.4443938704291396E-7</v>
          </cell>
        </row>
        <row r="213">
          <cell r="H213" t="str">
            <v>4.5/0</v>
          </cell>
          <cell r="I213">
            <v>-2.4044491839508031</v>
          </cell>
          <cell r="J213">
            <v>2.1056093807572274</v>
          </cell>
          <cell r="K213">
            <v>6.9928603940446017E-3</v>
          </cell>
          <cell r="L213">
            <v>-1.0681231983025596E-6</v>
          </cell>
        </row>
        <row r="214">
          <cell r="H214" t="str">
            <v>4.5/0.5</v>
          </cell>
          <cell r="I214">
            <v>-5.8585083555899128E-2</v>
          </cell>
          <cell r="J214">
            <v>0.52038548236775417</v>
          </cell>
          <cell r="K214">
            <v>7.4891085246093462E-4</v>
          </cell>
          <cell r="L214">
            <v>6.2206038537449658E-7</v>
          </cell>
        </row>
        <row r="215">
          <cell r="H215" t="str">
            <v>4.5/1</v>
          </cell>
          <cell r="I215">
            <v>-0.57481344690830916</v>
          </cell>
          <cell r="J215">
            <v>0.33922827665432304</v>
          </cell>
          <cell r="K215">
            <v>-5.9845893751229149E-4</v>
          </cell>
          <cell r="L215">
            <v>2.7825823092097621E-6</v>
          </cell>
        </row>
        <row r="216">
          <cell r="H216" t="str">
            <v>4.5/1.5</v>
          </cell>
          <cell r="I216">
            <v>2.667793744777271E-3</v>
          </cell>
          <cell r="J216">
            <v>0.21153564384333048</v>
          </cell>
          <cell r="K216">
            <v>2.3601014370250902E-4</v>
          </cell>
          <cell r="L216">
            <v>3.1558185404325022E-7</v>
          </cell>
        </row>
        <row r="217">
          <cell r="H217" t="str">
            <v>4.5/2</v>
          </cell>
          <cell r="I217">
            <v>-3.2912673125647294E-3</v>
          </cell>
          <cell r="J217">
            <v>0.17937951102152183</v>
          </cell>
          <cell r="K217">
            <v>1.9323558098707124E-4</v>
          </cell>
          <cell r="L217">
            <v>2.7401001365495684E-7</v>
          </cell>
        </row>
        <row r="218">
          <cell r="H218" t="str">
            <v>4.5/2.5</v>
          </cell>
          <cell r="I218">
            <v>-1.7386930229418091E-2</v>
          </cell>
          <cell r="J218">
            <v>0.15755304852937166</v>
          </cell>
          <cell r="K218">
            <v>1.4461148319144262E-4</v>
          </cell>
          <cell r="L218">
            <v>2.7977545137290011E-7</v>
          </cell>
        </row>
        <row r="219">
          <cell r="H219" t="str">
            <v>4.5/3</v>
          </cell>
          <cell r="I219">
            <v>-3.4243839001985386E-3</v>
          </cell>
          <cell r="J219">
            <v>0.14057605609381121</v>
          </cell>
          <cell r="K219">
            <v>1.3884062682875968E-4</v>
          </cell>
          <cell r="L219">
            <v>2.4184494006986902E-7</v>
          </cell>
        </row>
        <row r="220">
          <cell r="H220" t="str">
            <v>4.5/3.5</v>
          </cell>
          <cell r="I220">
            <v>-1.3335717536932917E-2</v>
          </cell>
          <cell r="J220">
            <v>0.13015457225220711</v>
          </cell>
          <cell r="K220">
            <v>1.1556343065217235E-4</v>
          </cell>
          <cell r="L220">
            <v>2.4730693369750299E-7</v>
          </cell>
        </row>
        <row r="221">
          <cell r="H221" t="str">
            <v>4.5/4</v>
          </cell>
          <cell r="I221">
            <v>-2.0883022303830596E-3</v>
          </cell>
          <cell r="J221">
            <v>0.11804824761038145</v>
          </cell>
          <cell r="K221">
            <v>1.1283568502500086E-4</v>
          </cell>
          <cell r="L221">
            <v>2.0937642239425199E-7</v>
          </cell>
        </row>
        <row r="222">
          <cell r="H222" t="str">
            <v>4.5/4.5</v>
          </cell>
          <cell r="I222">
            <v>-4.4406008184246182E-4</v>
          </cell>
          <cell r="J222">
            <v>0.11737558792291816</v>
          </cell>
          <cell r="K222">
            <v>1.2987255348209033E-4</v>
          </cell>
          <cell r="L222">
            <v>1.544530420268379E-7</v>
          </cell>
        </row>
        <row r="223">
          <cell r="H223" t="str">
            <v>4.5/5</v>
          </cell>
          <cell r="I223">
            <v>-4.1952012483921809E-3</v>
          </cell>
          <cell r="J223">
            <v>0.11127415089840731</v>
          </cell>
          <cell r="K223">
            <v>1.0339749008391675E-4</v>
          </cell>
          <cell r="L223">
            <v>2.0179032013343083E-7</v>
          </cell>
        </row>
        <row r="224">
          <cell r="H224" t="str">
            <v>4.5/5.5</v>
          </cell>
          <cell r="I224">
            <v>-1.3958878990865762E-2</v>
          </cell>
          <cell r="J224">
            <v>0.10670557253397583</v>
          </cell>
          <cell r="K224">
            <v>9.1649652123018213E-5</v>
          </cell>
          <cell r="L224">
            <v>2.0391442876651365E-7</v>
          </cell>
        </row>
        <row r="225">
          <cell r="H225" t="str">
            <v>4.5/6</v>
          </cell>
          <cell r="I225">
            <v>-1.2960244489143203E-2</v>
          </cell>
          <cell r="J225">
            <v>0.10141980406180824</v>
          </cell>
          <cell r="K225">
            <v>8.894141361604601E-5</v>
          </cell>
          <cell r="L225">
            <v>1.8722500379286484E-7</v>
          </cell>
        </row>
        <row r="226">
          <cell r="H226" t="str">
            <v>4.5/6.5</v>
          </cell>
          <cell r="I226">
            <v>-3.40734768194357E-3</v>
          </cell>
          <cell r="J226">
            <v>9.5465721655071084E-2</v>
          </cell>
          <cell r="K226">
            <v>9.4959360166463965E-5</v>
          </cell>
          <cell r="L226">
            <v>1.5232893339400694E-7</v>
          </cell>
        </row>
        <row r="227">
          <cell r="H227" t="str">
            <v>4.5/7</v>
          </cell>
          <cell r="I227">
            <v>-8.5143897522220527E-3</v>
          </cell>
          <cell r="J227">
            <v>9.2464627088885171E-2</v>
          </cell>
          <cell r="K227">
            <v>8.1656154496412739E-5</v>
          </cell>
          <cell r="L227">
            <v>1.7023213472912447E-7</v>
          </cell>
        </row>
        <row r="228">
          <cell r="H228" t="str">
            <v>4.5/7.5</v>
          </cell>
          <cell r="I228">
            <v>-5.5142467000621198E-3</v>
          </cell>
          <cell r="J228">
            <v>8.8691624943104549E-2</v>
          </cell>
          <cell r="K228">
            <v>8.5521165225306808E-5</v>
          </cell>
          <cell r="L228">
            <v>1.4474283113336135E-7</v>
          </cell>
        </row>
        <row r="229">
          <cell r="H229" t="str">
            <v>4.5/8</v>
          </cell>
          <cell r="I229">
            <v>6.4060342024516636E-3</v>
          </cell>
          <cell r="J229">
            <v>8.4500769447516388E-2</v>
          </cell>
          <cell r="K229">
            <v>9.5642109369908993E-5</v>
          </cell>
          <cell r="L229">
            <v>1.0681231983009504E-7</v>
          </cell>
        </row>
        <row r="230">
          <cell r="H230" t="str">
            <v>4.5/8.5</v>
          </cell>
          <cell r="I230">
            <v>-2.5922361662517996E-3</v>
          </cell>
          <cell r="J230">
            <v>8.2959652773264753E-2</v>
          </cell>
          <cell r="K230">
            <v>7.962481305674275E-5</v>
          </cell>
          <cell r="L230">
            <v>1.411015020483019E-7</v>
          </cell>
        </row>
        <row r="231">
          <cell r="H231" t="str">
            <v>4.5/9</v>
          </cell>
          <cell r="I231">
            <v>3.4711749788570419E-3</v>
          </cell>
          <cell r="J231">
            <v>8.0083403775711839E-2</v>
          </cell>
          <cell r="K231">
            <v>8.1555367709210453E-5</v>
          </cell>
          <cell r="L231">
            <v>1.2623274161736521E-7</v>
          </cell>
        </row>
        <row r="232">
          <cell r="H232" t="str">
            <v>4.5/9.5</v>
          </cell>
          <cell r="I232">
            <v>7.379153390936966E-4</v>
          </cell>
          <cell r="J232">
            <v>7.8069716279774576E-2</v>
          </cell>
          <cell r="K232">
            <v>7.992262175695183E-5</v>
          </cell>
          <cell r="L232">
            <v>1.2350174480349242E-7</v>
          </cell>
        </row>
        <row r="233">
          <cell r="H233" t="str">
            <v>4.5/10</v>
          </cell>
          <cell r="I233">
            <v>1.9317510891661343E-3</v>
          </cell>
          <cell r="J233">
            <v>7.5963445824390116E-2</v>
          </cell>
          <cell r="K233">
            <v>8.2100916834670416E-5</v>
          </cell>
          <cell r="L233">
            <v>1.0226065847361197E-7</v>
          </cell>
        </row>
        <row r="234">
          <cell r="H234" t="str">
            <v>5/0</v>
          </cell>
          <cell r="I234">
            <v>-2.6399888159144198</v>
          </cell>
          <cell r="J234">
            <v>2.3578304831261359</v>
          </cell>
          <cell r="K234">
            <v>7.642948176086131E-3</v>
          </cell>
          <cell r="L234">
            <v>-7.5557578516590321E-7</v>
          </cell>
        </row>
        <row r="235">
          <cell r="H235" t="str">
            <v>5/0.5</v>
          </cell>
          <cell r="I235">
            <v>-0.19629104623217622</v>
          </cell>
          <cell r="J235">
            <v>0.60934239330690321</v>
          </cell>
          <cell r="K235">
            <v>6.6265686975735942E-4</v>
          </cell>
          <cell r="L235">
            <v>1.244120770748209E-6</v>
          </cell>
        </row>
        <row r="236">
          <cell r="H236" t="str">
            <v>5/1</v>
          </cell>
          <cell r="I236">
            <v>-5.3032836985892548E-2</v>
          </cell>
          <cell r="J236">
            <v>0.36028653791969656</v>
          </cell>
          <cell r="K236">
            <v>3.6917875024363475E-4</v>
          </cell>
          <cell r="L236">
            <v>6.7971476255547542E-7</v>
          </cell>
        </row>
        <row r="237">
          <cell r="H237" t="str">
            <v>5/1.5</v>
          </cell>
          <cell r="I237">
            <v>-1.1601794654732669E-2</v>
          </cell>
          <cell r="J237">
            <v>0.2647896482215808</v>
          </cell>
          <cell r="K237">
            <v>2.926198062294617E-4</v>
          </cell>
          <cell r="L237">
            <v>4.1875284478790227E-7</v>
          </cell>
        </row>
        <row r="238">
          <cell r="H238" t="str">
            <v>5/2</v>
          </cell>
          <cell r="I238">
            <v>-1.2658560374599725E-2</v>
          </cell>
          <cell r="J238">
            <v>0.21749832022021678</v>
          </cell>
          <cell r="K238">
            <v>2.1625593341567014E-4</v>
          </cell>
          <cell r="L238">
            <v>3.7020179032019391E-7</v>
          </cell>
        </row>
        <row r="239">
          <cell r="H239" t="str">
            <v>5/2.5</v>
          </cell>
          <cell r="I239">
            <v>-7.2636972495771467E-3</v>
          </cell>
          <cell r="J239">
            <v>0.18098635585322351</v>
          </cell>
          <cell r="K239">
            <v>1.96493270043532E-4</v>
          </cell>
          <cell r="L239">
            <v>2.7097557275080073E-7</v>
          </cell>
        </row>
        <row r="240">
          <cell r="H240" t="str">
            <v>5/3</v>
          </cell>
          <cell r="I240">
            <v>-1.0080447363281486E-2</v>
          </cell>
          <cell r="J240">
            <v>0.16244023235147345</v>
          </cell>
          <cell r="K240">
            <v>1.5023473567853888E-4</v>
          </cell>
          <cell r="L240">
            <v>3.0162342588374013E-7</v>
          </cell>
        </row>
        <row r="241">
          <cell r="H241" t="str">
            <v>5/3.5</v>
          </cell>
          <cell r="I241">
            <v>9.4598348398259886E-3</v>
          </cell>
          <cell r="J241">
            <v>0.14392217742808713</v>
          </cell>
          <cell r="K241">
            <v>1.7287925092665873E-4</v>
          </cell>
          <cell r="L241">
            <v>1.7265968745241903E-7</v>
          </cell>
        </row>
        <row r="242">
          <cell r="H242" t="str">
            <v>5/4</v>
          </cell>
          <cell r="I242">
            <v>3.0315885299046631E-3</v>
          </cell>
          <cell r="J242">
            <v>0.13119868001819857</v>
          </cell>
          <cell r="K242">
            <v>1.4612198452443196E-4</v>
          </cell>
          <cell r="L242">
            <v>1.7569412835665357E-7</v>
          </cell>
        </row>
        <row r="243">
          <cell r="H243" t="str">
            <v>5/4.5</v>
          </cell>
          <cell r="I243">
            <v>-3.3866961452680861E-4</v>
          </cell>
          <cell r="J243">
            <v>0.12263691830852176</v>
          </cell>
          <cell r="K243">
            <v>1.3273749918715197E-4</v>
          </cell>
          <cell r="L243">
            <v>1.7083902291014713E-7</v>
          </cell>
        </row>
        <row r="244">
          <cell r="H244" t="str">
            <v>5/5</v>
          </cell>
          <cell r="I244">
            <v>9.4770791334852691E-4</v>
          </cell>
          <cell r="J244">
            <v>0.11564264039707829</v>
          </cell>
          <cell r="K244">
            <v>1.1779764614084722E-4</v>
          </cell>
          <cell r="L244">
            <v>1.817630101653562E-7</v>
          </cell>
        </row>
        <row r="245">
          <cell r="H245" t="str">
            <v>5/5.5</v>
          </cell>
          <cell r="I245">
            <v>7.8032121722870617E-3</v>
          </cell>
          <cell r="J245">
            <v>0.10904226542689066</v>
          </cell>
          <cell r="K245">
            <v>1.2327979712585749E-4</v>
          </cell>
          <cell r="L245">
            <v>1.4201183431975022E-7</v>
          </cell>
        </row>
        <row r="246">
          <cell r="H246" t="str">
            <v>5/6</v>
          </cell>
          <cell r="I246">
            <v>4.5024774041713062E-3</v>
          </cell>
          <cell r="J246">
            <v>0.10437443917030344</v>
          </cell>
          <cell r="K246">
            <v>1.1166330710703279E-4</v>
          </cell>
          <cell r="L246">
            <v>1.5566681838886021E-7</v>
          </cell>
        </row>
        <row r="247">
          <cell r="H247" t="str">
            <v>5/6.5</v>
          </cell>
          <cell r="I247">
            <v>-3.6319656674598621E-3</v>
          </cell>
          <cell r="J247">
            <v>0.1018439863883631</v>
          </cell>
          <cell r="K247">
            <v>1.0139150790040463E-4</v>
          </cell>
          <cell r="L247">
            <v>1.6082536792590738E-7</v>
          </cell>
        </row>
        <row r="248">
          <cell r="H248" t="str">
            <v>5/7</v>
          </cell>
          <cell r="I248">
            <v>9.7223486571406583E-3</v>
          </cell>
          <cell r="J248">
            <v>9.6511758458510927E-2</v>
          </cell>
          <cell r="K248">
            <v>1.0810195721432019E-4</v>
          </cell>
          <cell r="L248">
            <v>1.3048095888347333E-7</v>
          </cell>
        </row>
        <row r="249">
          <cell r="H249" t="str">
            <v>5/7.5</v>
          </cell>
          <cell r="I249">
            <v>1.960179465385369E-3</v>
          </cell>
          <cell r="J249">
            <v>9.3455946420450464E-2</v>
          </cell>
          <cell r="K249">
            <v>1.0292736848943345E-4</v>
          </cell>
          <cell r="L249">
            <v>1.2380518889410091E-7</v>
          </cell>
        </row>
        <row r="250">
          <cell r="H250" t="str">
            <v>5/8</v>
          </cell>
          <cell r="I250">
            <v>-1.0107757331418594E-2</v>
          </cell>
          <cell r="J250">
            <v>9.1793896438865444E-2</v>
          </cell>
          <cell r="K250">
            <v>8.1277066129150998E-5</v>
          </cell>
          <cell r="L250">
            <v>1.6507358519189533E-7</v>
          </cell>
        </row>
        <row r="251">
          <cell r="H251" t="str">
            <v>5/8.5</v>
          </cell>
          <cell r="I251">
            <v>-2.4868456988160785E-3</v>
          </cell>
          <cell r="J251">
            <v>8.8220983158860719E-2</v>
          </cell>
          <cell r="K251">
            <v>8.2489758761877468E-5</v>
          </cell>
          <cell r="L251">
            <v>1.5748748293143553E-7</v>
          </cell>
        </row>
        <row r="252">
          <cell r="H252" t="str">
            <v>5/9</v>
          </cell>
          <cell r="I252">
            <v>6.4060342024516636E-3</v>
          </cell>
          <cell r="J252">
            <v>8.4500769447516388E-2</v>
          </cell>
          <cell r="K252">
            <v>9.5642109369908993E-5</v>
          </cell>
          <cell r="L252">
            <v>1.0681231983009504E-7</v>
          </cell>
        </row>
        <row r="253">
          <cell r="H253" t="str">
            <v>5/9.5</v>
          </cell>
          <cell r="I253">
            <v>8.1700760776740617E-3</v>
          </cell>
          <cell r="J253">
            <v>8.2242462665545191E-2</v>
          </cell>
          <cell r="K253">
            <v>8.8664412510513463E-5</v>
          </cell>
          <cell r="L253">
            <v>1.2228796844194103E-7</v>
          </cell>
        </row>
        <row r="254">
          <cell r="H254" t="str">
            <v>5/10</v>
          </cell>
          <cell r="I254">
            <v>-4.5937447168295058E-3</v>
          </cell>
          <cell r="J254">
            <v>8.1446886446886246E-2</v>
          </cell>
          <cell r="K254">
            <v>7.3051563820797236E-5</v>
          </cell>
          <cell r="L254">
            <v>1.4990138067060458E-7</v>
          </cell>
        </row>
        <row r="255">
          <cell r="H255" t="str">
            <v>6/0</v>
          </cell>
          <cell r="I255">
            <v>-3.0890981208168142</v>
          </cell>
          <cell r="J255">
            <v>2.769050870234433</v>
          </cell>
          <cell r="K255">
            <v>9.0728916054348182E-3</v>
          </cell>
          <cell r="L255">
            <v>-9.7102108936157216E-7</v>
          </cell>
        </row>
        <row r="256">
          <cell r="H256" t="str">
            <v>6/0.5</v>
          </cell>
          <cell r="I256">
            <v>-0.15708407568701677</v>
          </cell>
          <cell r="J256">
            <v>0.73463630058300933</v>
          </cell>
          <cell r="K256">
            <v>9.3278496651311171E-4</v>
          </cell>
          <cell r="L256">
            <v>1.2350174480344205E-6</v>
          </cell>
        </row>
        <row r="257">
          <cell r="H257" t="str">
            <v>6/1</v>
          </cell>
          <cell r="I257">
            <v>-0.12171064438456236</v>
          </cell>
          <cell r="J257">
            <v>0.43338372672688463</v>
          </cell>
          <cell r="K257">
            <v>3.6380128747026972E-4</v>
          </cell>
          <cell r="L257">
            <v>1.0043999393103757E-6</v>
          </cell>
        </row>
        <row r="258">
          <cell r="H258" t="str">
            <v>6/1.5</v>
          </cell>
          <cell r="I258">
            <v>-2.2131998179362716E-2</v>
          </cell>
          <cell r="J258">
            <v>0.3103474434835396</v>
          </cell>
          <cell r="K258">
            <v>3.3327264451523471E-4</v>
          </cell>
          <cell r="L258">
            <v>5.037171901077548E-7</v>
          </cell>
        </row>
        <row r="259">
          <cell r="H259" t="str">
            <v>6/2</v>
          </cell>
          <cell r="I259">
            <v>-2.0105598543344875E-2</v>
          </cell>
          <cell r="J259">
            <v>0.24557578516157602</v>
          </cell>
          <cell r="K259">
            <v>2.4697314519807247E-4</v>
          </cell>
          <cell r="L259">
            <v>4.1875284478816819E-7</v>
          </cell>
        </row>
        <row r="260">
          <cell r="H260" t="str">
            <v>6/2.5</v>
          </cell>
          <cell r="I260">
            <v>-4.7779439482625375E-4</v>
          </cell>
          <cell r="J260">
            <v>0.20829659492380392</v>
          </cell>
          <cell r="K260">
            <v>2.2104168021337629E-4</v>
          </cell>
          <cell r="L260">
            <v>3.2165073585167923E-7</v>
          </cell>
        </row>
        <row r="261">
          <cell r="H261" t="str">
            <v>6/3</v>
          </cell>
          <cell r="I261">
            <v>-5.2749853695450389E-3</v>
          </cell>
          <cell r="J261">
            <v>0.18405076186140518</v>
          </cell>
          <cell r="K261">
            <v>1.8793159503225745E-4</v>
          </cell>
          <cell r="L261">
            <v>2.9737520861764522E-7</v>
          </cell>
        </row>
        <row r="262">
          <cell r="H262" t="str">
            <v>6/3.5</v>
          </cell>
          <cell r="I262">
            <v>-8.6853501527430644E-3</v>
          </cell>
          <cell r="J262">
            <v>0.16203730194854082</v>
          </cell>
          <cell r="K262">
            <v>1.6146043305809981E-4</v>
          </cell>
          <cell r="L262">
            <v>2.7006524047936387E-7</v>
          </cell>
        </row>
        <row r="263">
          <cell r="H263" t="str">
            <v>6/4</v>
          </cell>
          <cell r="I263">
            <v>5.2321997528893245E-3</v>
          </cell>
          <cell r="J263">
            <v>0.14727490950863795</v>
          </cell>
          <cell r="K263">
            <v>1.6616490018856267E-4</v>
          </cell>
          <cell r="L263">
            <v>1.9875587922926788E-7</v>
          </cell>
        </row>
        <row r="264">
          <cell r="H264" t="str">
            <v>6/4.5</v>
          </cell>
          <cell r="I264">
            <v>8.4146953638425583E-3</v>
          </cell>
          <cell r="J264">
            <v>0.1365320675379818</v>
          </cell>
          <cell r="K264">
            <v>1.5493335067302412E-4</v>
          </cell>
          <cell r="L264">
            <v>1.8449400697914505E-7</v>
          </cell>
        </row>
        <row r="265">
          <cell r="H265" t="str">
            <v>6/5</v>
          </cell>
          <cell r="I265">
            <v>-3.8008973274904555E-3</v>
          </cell>
          <cell r="J265">
            <v>0.1290171120792393</v>
          </cell>
          <cell r="K265">
            <v>1.2175369009691476E-4</v>
          </cell>
          <cell r="L265">
            <v>2.2910028827181445E-7</v>
          </cell>
        </row>
        <row r="266">
          <cell r="H266" t="str">
            <v>6/5.5</v>
          </cell>
          <cell r="I266">
            <v>3.0546069315141922E-3</v>
          </cell>
          <cell r="J266">
            <v>0.12241673710904485</v>
          </cell>
          <cell r="K266">
            <v>1.2723584108199681E-4</v>
          </cell>
          <cell r="L266">
            <v>1.8934911242602821E-7</v>
          </cell>
        </row>
        <row r="267">
          <cell r="H267" t="str">
            <v>6/6</v>
          </cell>
          <cell r="I267">
            <v>2.5182391576772438E-4</v>
          </cell>
          <cell r="J267">
            <v>0.11650911415999743</v>
          </cell>
          <cell r="K267">
            <v>1.2383509981147596E-4</v>
          </cell>
          <cell r="L267">
            <v>1.6810802609608043E-7</v>
          </cell>
        </row>
        <row r="268">
          <cell r="H268" t="str">
            <v>6/6.5</v>
          </cell>
          <cell r="I268">
            <v>3.2097015410856113E-3</v>
          </cell>
          <cell r="J268">
            <v>0.11214453692264201</v>
          </cell>
          <cell r="K268">
            <v>1.1903569802979435E-4</v>
          </cell>
          <cell r="L268">
            <v>1.6234258837805918E-7</v>
          </cell>
        </row>
        <row r="269">
          <cell r="H269" t="str">
            <v>6/7</v>
          </cell>
          <cell r="I269">
            <v>8.8291046233186406E-3</v>
          </cell>
          <cell r="J269">
            <v>0.10705885731624511</v>
          </cell>
          <cell r="K269">
            <v>1.1367514142670327E-4</v>
          </cell>
          <cell r="L269">
            <v>1.6355636473959906E-7</v>
          </cell>
        </row>
        <row r="270">
          <cell r="H270" t="str">
            <v>6/7.5</v>
          </cell>
          <cell r="I270">
            <v>-1.264581572201185E-3</v>
          </cell>
          <cell r="J270">
            <v>0.10360721329951574</v>
          </cell>
          <cell r="K270">
            <v>1.0549450549455576E-4</v>
          </cell>
          <cell r="L270">
            <v>1.5779092702157611E-7</v>
          </cell>
        </row>
        <row r="271">
          <cell r="H271" t="str">
            <v>6/8</v>
          </cell>
          <cell r="I271">
            <v>4.7629624813623475E-3</v>
          </cell>
          <cell r="J271">
            <v>9.9363569369483373E-2</v>
          </cell>
          <cell r="K271">
            <v>1.0632810976008966E-4</v>
          </cell>
          <cell r="L271">
            <v>1.4504627522372864E-7</v>
          </cell>
        </row>
        <row r="272">
          <cell r="H272" t="str">
            <v>6/8.5</v>
          </cell>
          <cell r="I272">
            <v>-7.6708498602046588E-3</v>
          </cell>
          <cell r="J272">
            <v>9.7451058803129875E-2</v>
          </cell>
          <cell r="K272">
            <v>8.7148059041549779E-5</v>
          </cell>
          <cell r="L272">
            <v>1.805492338036727E-7</v>
          </cell>
        </row>
        <row r="273">
          <cell r="H273" t="str">
            <v>6/9</v>
          </cell>
          <cell r="I273">
            <v>4.2494310423509211E-3</v>
          </cell>
          <cell r="J273">
            <v>9.3260203307537495E-2</v>
          </cell>
          <cell r="K273">
            <v>9.726900318619517E-5</v>
          </cell>
          <cell r="L273">
            <v>1.4261872250029941E-7</v>
          </cell>
        </row>
        <row r="274">
          <cell r="H274" t="str">
            <v>6/9.5</v>
          </cell>
          <cell r="I274">
            <v>2.8867936800766462E-4</v>
          </cell>
          <cell r="J274">
            <v>9.0826245746362319E-2</v>
          </cell>
          <cell r="K274">
            <v>9.2786917224802176E-5</v>
          </cell>
          <cell r="L274">
            <v>1.4049461386736064E-7</v>
          </cell>
        </row>
        <row r="275">
          <cell r="H275" t="str">
            <v>6/10</v>
          </cell>
          <cell r="I275">
            <v>5.2480655438571552E-3</v>
          </cell>
          <cell r="J275">
            <v>8.7974434835384641E-2</v>
          </cell>
          <cell r="K275">
            <v>9.45607646790816E-5</v>
          </cell>
          <cell r="L275">
            <v>1.2592929752699026E-7</v>
          </cell>
        </row>
        <row r="276">
          <cell r="H276" t="str">
            <v>7/0</v>
          </cell>
          <cell r="I276">
            <v>-3.5573210221750942</v>
          </cell>
          <cell r="J276">
            <v>3.1513286516246302</v>
          </cell>
          <cell r="K276">
            <v>1.0491384355288522E-2</v>
          </cell>
          <cell r="L276">
            <v>-1.4261872250009895E-6</v>
          </cell>
        </row>
        <row r="277">
          <cell r="H277" t="str">
            <v>7/0.5</v>
          </cell>
          <cell r="I277">
            <v>-0.22196579751594298</v>
          </cell>
          <cell r="J277">
            <v>0.83503966447753619</v>
          </cell>
          <cell r="K277">
            <v>1.1160738669613861E-3</v>
          </cell>
          <cell r="L277">
            <v>1.2107419208012702E-6</v>
          </cell>
        </row>
        <row r="278">
          <cell r="H278" t="str">
            <v>7/1</v>
          </cell>
          <cell r="I278">
            <v>-1.4918785356598328E-2</v>
          </cell>
          <cell r="J278">
            <v>0.4884963261590457</v>
          </cell>
          <cell r="K278">
            <v>6.4908641654205421E-4</v>
          </cell>
          <cell r="L278">
            <v>5.3709604005458952E-7</v>
          </cell>
        </row>
        <row r="279">
          <cell r="H279" t="str">
            <v>7/1.5</v>
          </cell>
          <cell r="I279">
            <v>-9.3605566033879099E-3</v>
          </cell>
          <cell r="J279">
            <v>0.33625831761927594</v>
          </cell>
          <cell r="K279">
            <v>3.890239937576209E-4</v>
          </cell>
          <cell r="L279">
            <v>4.6123501744826492E-7</v>
          </cell>
        </row>
        <row r="280">
          <cell r="H280" t="str">
            <v>7/2</v>
          </cell>
          <cell r="I280">
            <v>-3.3502308342749185E-2</v>
          </cell>
          <cell r="J280">
            <v>0.27642000997031563</v>
          </cell>
          <cell r="K280">
            <v>2.4758436829434361E-4</v>
          </cell>
          <cell r="L280">
            <v>5.5833712638465324E-7</v>
          </cell>
        </row>
        <row r="281">
          <cell r="H281" t="str">
            <v>7/2.5</v>
          </cell>
          <cell r="I281">
            <v>1.9811431169129926E-3</v>
          </cell>
          <cell r="J281">
            <v>0.23222207772505499</v>
          </cell>
          <cell r="K281">
            <v>2.4017166265669738E-4</v>
          </cell>
          <cell r="L281">
            <v>3.7627067212906699E-7</v>
          </cell>
        </row>
        <row r="282">
          <cell r="H282" t="str">
            <v>7/3</v>
          </cell>
          <cell r="I282">
            <v>-1.5148371155560239E-2</v>
          </cell>
          <cell r="J282">
            <v>0.19994109933459578</v>
          </cell>
          <cell r="K282">
            <v>1.8216333961891166E-4</v>
          </cell>
          <cell r="L282">
            <v>3.6747079350641274E-7</v>
          </cell>
        </row>
        <row r="283">
          <cell r="H283" t="str">
            <v>7/3.5</v>
          </cell>
          <cell r="I283">
            <v>-1.6212237467269021E-3</v>
          </cell>
          <cell r="J283">
            <v>0.17881971086113441</v>
          </cell>
          <cell r="K283">
            <v>1.7709473957991436E-4</v>
          </cell>
          <cell r="L283">
            <v>3.0526475496897431E-7</v>
          </cell>
        </row>
        <row r="284">
          <cell r="H284" t="str">
            <v>7/4</v>
          </cell>
          <cell r="I284">
            <v>-5.7093439105399997E-3</v>
          </cell>
          <cell r="J284">
            <v>0.16455708000086824</v>
          </cell>
          <cell r="K284">
            <v>1.6133688796409357E-4</v>
          </cell>
          <cell r="L284">
            <v>2.6703079957521204E-7</v>
          </cell>
        </row>
        <row r="285">
          <cell r="H285" t="str">
            <v>7/4.5</v>
          </cell>
          <cell r="I285">
            <v>-5.2117823004380632E-3</v>
          </cell>
          <cell r="J285">
            <v>0.15091596766152324</v>
          </cell>
          <cell r="K285">
            <v>1.6129787372396996E-4</v>
          </cell>
          <cell r="L285">
            <v>2.2454862691534801E-7</v>
          </cell>
        </row>
        <row r="286">
          <cell r="H286" t="str">
            <v>7/5</v>
          </cell>
          <cell r="I286">
            <v>-2.2844918394374475E-3</v>
          </cell>
          <cell r="J286">
            <v>0.14191901293971604</v>
          </cell>
          <cell r="K286">
            <v>1.4009428441387901E-4</v>
          </cell>
          <cell r="L286">
            <v>2.3941738734621737E-7</v>
          </cell>
        </row>
        <row r="287">
          <cell r="H287" t="str">
            <v>7/5.5</v>
          </cell>
          <cell r="I287">
            <v>-1.8844450224320058E-2</v>
          </cell>
          <cell r="J287">
            <v>0.13723659969221952</v>
          </cell>
          <cell r="K287">
            <v>1.0848169581898816E-4</v>
          </cell>
          <cell r="L287">
            <v>2.8098922773475622E-7</v>
          </cell>
        </row>
        <row r="288">
          <cell r="H288" t="str">
            <v>7/6</v>
          </cell>
          <cell r="I288">
            <v>1.0120892125543787E-2</v>
          </cell>
          <cell r="J288">
            <v>0.12633902291003293</v>
          </cell>
          <cell r="K288">
            <v>1.3844788347743307E-4</v>
          </cell>
          <cell r="L288">
            <v>1.8236989834631322E-7</v>
          </cell>
        </row>
        <row r="289">
          <cell r="H289" t="str">
            <v>7/6.5</v>
          </cell>
          <cell r="I289">
            <v>-6.2378047987302282E-3</v>
          </cell>
          <cell r="J289">
            <v>0.12335994971497651</v>
          </cell>
          <cell r="K289">
            <v>1.1588269718450137E-4</v>
          </cell>
          <cell r="L289">
            <v>2.1362463966007075E-7</v>
          </cell>
        </row>
        <row r="290">
          <cell r="H290" t="str">
            <v>7/7</v>
          </cell>
          <cell r="I290">
            <v>1.1380011704238278E-2</v>
          </cell>
          <cell r="J290">
            <v>0.1160423846370604</v>
          </cell>
          <cell r="K290">
            <v>1.3040444762337227E-4</v>
          </cell>
          <cell r="L290">
            <v>1.5505993020788271E-7</v>
          </cell>
        </row>
        <row r="291">
          <cell r="H291" t="str">
            <v>7/7.5</v>
          </cell>
          <cell r="I291">
            <v>3.2097015410856113E-3</v>
          </cell>
          <cell r="J291">
            <v>0.11214453692264201</v>
          </cell>
          <cell r="K291">
            <v>1.1903569802979435E-4</v>
          </cell>
          <cell r="L291">
            <v>1.6234258837805918E-7</v>
          </cell>
        </row>
        <row r="292">
          <cell r="H292" t="str">
            <v>7/8</v>
          </cell>
          <cell r="I292">
            <v>1.8682098965829143E-3</v>
          </cell>
          <cell r="J292">
            <v>0.10839790190086035</v>
          </cell>
          <cell r="K292">
            <v>1.0532804473633357E-4</v>
          </cell>
          <cell r="L292">
            <v>1.8692155970260965E-7</v>
          </cell>
        </row>
        <row r="293">
          <cell r="H293" t="str">
            <v>7/8.5</v>
          </cell>
          <cell r="I293">
            <v>1.2195123219950059E-2</v>
          </cell>
          <cell r="J293">
            <v>0.10353631575525259</v>
          </cell>
          <cell r="K293">
            <v>1.1506990051366858E-4</v>
          </cell>
          <cell r="L293">
            <v>1.438324988621308E-7</v>
          </cell>
        </row>
        <row r="294">
          <cell r="H294" t="str">
            <v>7/9</v>
          </cell>
          <cell r="I294">
            <v>4.9946030298726968E-4</v>
          </cell>
          <cell r="J294">
            <v>0.10134890651754593</v>
          </cell>
          <cell r="K294">
            <v>9.8516808635151627E-5</v>
          </cell>
          <cell r="L294">
            <v>1.7326657563343615E-7</v>
          </cell>
        </row>
        <row r="295">
          <cell r="H295" t="str">
            <v>7/9.5</v>
          </cell>
          <cell r="I295">
            <v>-1.9101892190014915E-3</v>
          </cell>
          <cell r="J295">
            <v>9.8994104514810582E-2</v>
          </cell>
          <cell r="K295">
            <v>8.5749398530501523E-5</v>
          </cell>
          <cell r="L295">
            <v>1.9602488241532435E-7</v>
          </cell>
        </row>
        <row r="296">
          <cell r="H296" t="str">
            <v>7/10</v>
          </cell>
          <cell r="I296">
            <v>-6.9749658626010588E-3</v>
          </cell>
          <cell r="J296">
            <v>9.6584585040209114E-2</v>
          </cell>
          <cell r="K296">
            <v>8.1110605370935632E-5</v>
          </cell>
          <cell r="L296">
            <v>1.9420421787291478E-7</v>
          </cell>
        </row>
        <row r="297">
          <cell r="H297" t="str">
            <v>8/0</v>
          </cell>
          <cell r="I297">
            <v>-3.9151414266189888</v>
          </cell>
          <cell r="J297">
            <v>3.5311626243577585</v>
          </cell>
          <cell r="K297">
            <v>1.192554782495743E-2</v>
          </cell>
          <cell r="L297">
            <v>-1.9116977696891804E-6</v>
          </cell>
        </row>
        <row r="298">
          <cell r="H298" t="str">
            <v>8/0.5</v>
          </cell>
          <cell r="I298">
            <v>-0.23655842382387218</v>
          </cell>
          <cell r="J298">
            <v>0.94586427379320925</v>
          </cell>
          <cell r="K298">
            <v>1.3347811951367767E-3</v>
          </cell>
          <cell r="L298">
            <v>1.2259141253211022E-6</v>
          </cell>
        </row>
        <row r="299">
          <cell r="H299" t="str">
            <v>8/1</v>
          </cell>
          <cell r="I299">
            <v>-6.2136679889215462E-3</v>
          </cell>
          <cell r="J299">
            <v>0.5211145067949855</v>
          </cell>
          <cell r="K299">
            <v>7.0862864945700303E-4</v>
          </cell>
          <cell r="L299">
            <v>5.4619936276752585E-7</v>
          </cell>
        </row>
        <row r="300">
          <cell r="H300" t="str">
            <v>8/1.5</v>
          </cell>
          <cell r="I300">
            <v>-2.9206840496906646E-2</v>
          </cell>
          <cell r="J300">
            <v>0.3757040986626865</v>
          </cell>
          <cell r="K300">
            <v>3.8992132128219339E-4</v>
          </cell>
          <cell r="L300">
            <v>6.4937035351254187E-7</v>
          </cell>
        </row>
        <row r="301">
          <cell r="H301" t="str">
            <v>8/2</v>
          </cell>
          <cell r="I301">
            <v>-5.1225697379706911E-3</v>
          </cell>
          <cell r="J301">
            <v>0.29957171034093932</v>
          </cell>
          <cell r="K301">
            <v>3.4573119188505917E-4</v>
          </cell>
          <cell r="L301">
            <v>3.9447731755418616E-7</v>
          </cell>
        </row>
        <row r="302">
          <cell r="H302" t="str">
            <v>8/2.5</v>
          </cell>
          <cell r="I302">
            <v>-1.2458287274798231E-2</v>
          </cell>
          <cell r="J302">
            <v>0.24625192361878118</v>
          </cell>
          <cell r="K302">
            <v>2.5744846869113838E-4</v>
          </cell>
          <cell r="L302">
            <v>3.8537399484128567E-7</v>
          </cell>
        </row>
        <row r="303">
          <cell r="H303" t="str">
            <v>8/3</v>
          </cell>
          <cell r="I303">
            <v>-8.3591911048384159E-3</v>
          </cell>
          <cell r="J303">
            <v>0.21688037800464302</v>
          </cell>
          <cell r="K303">
            <v>2.2516418492745508E-4</v>
          </cell>
          <cell r="L303">
            <v>3.3985738127760303E-7</v>
          </cell>
        </row>
        <row r="304">
          <cell r="H304" t="str">
            <v>8/3.5</v>
          </cell>
          <cell r="I304">
            <v>-1.8743247285324605E-2</v>
          </cell>
          <cell r="J304">
            <v>0.1977576023581965</v>
          </cell>
          <cell r="K304">
            <v>1.7521100201571758E-4</v>
          </cell>
          <cell r="L304">
            <v>3.7111212259145003E-7</v>
          </cell>
        </row>
        <row r="305">
          <cell r="H305" t="str">
            <v>8/4</v>
          </cell>
          <cell r="I305">
            <v>2.6781455230369404E-3</v>
          </cell>
          <cell r="J305">
            <v>0.17820176864556214</v>
          </cell>
          <cell r="K305">
            <v>1.8600299109168292E-4</v>
          </cell>
          <cell r="L305">
            <v>2.7492034592642435E-7</v>
          </cell>
        </row>
        <row r="306">
          <cell r="H306" t="str">
            <v>8/4.5</v>
          </cell>
          <cell r="I306">
            <v>-9.9728460891048056E-3</v>
          </cell>
          <cell r="J306">
            <v>0.16654241714894105</v>
          </cell>
          <cell r="K306">
            <v>1.5352558683906202E-4</v>
          </cell>
          <cell r="L306">
            <v>2.9525109998513904E-7</v>
          </cell>
        </row>
        <row r="307">
          <cell r="H307" t="str">
            <v>8/5</v>
          </cell>
          <cell r="I307">
            <v>5.7034657648879746E-3</v>
          </cell>
          <cell r="J307">
            <v>0.15278670047901385</v>
          </cell>
          <cell r="K307">
            <v>1.665595942518516E-4</v>
          </cell>
          <cell r="L307">
            <v>2.209072978304914E-7</v>
          </cell>
        </row>
        <row r="308">
          <cell r="H308" t="str">
            <v>8/5.5</v>
          </cell>
          <cell r="I308">
            <v>2.4502763510566017E-3</v>
          </cell>
          <cell r="J308">
            <v>0.14544546676202177</v>
          </cell>
          <cell r="K308">
            <v>1.48300279602178E-4</v>
          </cell>
          <cell r="L308">
            <v>2.3334850553756161E-7</v>
          </cell>
        </row>
        <row r="309">
          <cell r="H309" t="str">
            <v>8/6</v>
          </cell>
          <cell r="I309">
            <v>9.5187203330018514E-3</v>
          </cell>
          <cell r="J309">
            <v>0.13650762945141046</v>
          </cell>
          <cell r="K309">
            <v>1.5509005787118043E-4</v>
          </cell>
          <cell r="L309">
            <v>1.8419056288864991E-7</v>
          </cell>
        </row>
        <row r="310">
          <cell r="H310" t="str">
            <v>8/6.5</v>
          </cell>
          <cell r="I310">
            <v>-9.8310683384214407E-4</v>
          </cell>
          <cell r="J310">
            <v>0.13221394975831655</v>
          </cell>
          <cell r="K310">
            <v>1.4071526107040772E-4</v>
          </cell>
          <cell r="L310">
            <v>1.9238355333001473E-7</v>
          </cell>
        </row>
        <row r="311">
          <cell r="H311" t="str">
            <v>8/7</v>
          </cell>
          <cell r="I311">
            <v>-5.8024058780045814E-3</v>
          </cell>
          <cell r="J311">
            <v>0.12750434575285463</v>
          </cell>
          <cell r="K311">
            <v>1.1518044086103093E-4</v>
          </cell>
          <cell r="L311">
            <v>2.379001668939667E-7</v>
          </cell>
        </row>
        <row r="312">
          <cell r="H312" t="str">
            <v>8/7.5</v>
          </cell>
          <cell r="I312">
            <v>-1.9743026205418391E-3</v>
          </cell>
          <cell r="J312">
            <v>0.1213746125669264</v>
          </cell>
          <cell r="K312">
            <v>1.2369399830932176E-4</v>
          </cell>
          <cell r="L312">
            <v>1.8540433925064324E-7</v>
          </cell>
        </row>
        <row r="313">
          <cell r="H313" t="str">
            <v>8/8</v>
          </cell>
          <cell r="I313">
            <v>4.0109760061999115E-3</v>
          </cell>
          <cell r="J313">
            <v>0.11653939354531059</v>
          </cell>
          <cell r="K313">
            <v>1.1586319006438091E-4</v>
          </cell>
          <cell r="L313">
            <v>1.9238355333027385E-7</v>
          </cell>
        </row>
        <row r="314">
          <cell r="H314" t="str">
            <v>8/8.5</v>
          </cell>
          <cell r="I314">
            <v>3.94785096564322E-3</v>
          </cell>
          <cell r="J314">
            <v>0.11186963825129023</v>
          </cell>
          <cell r="K314">
            <v>1.2166265686980734E-4</v>
          </cell>
          <cell r="L314">
            <v>1.5627370656944093E-7</v>
          </cell>
        </row>
        <row r="315">
          <cell r="H315" t="str">
            <v>8/9</v>
          </cell>
          <cell r="I315">
            <v>-5.5166135584385272E-5</v>
          </cell>
          <cell r="J315">
            <v>0.10884410559854088</v>
          </cell>
          <cell r="K315">
            <v>1.0851615839783591E-4</v>
          </cell>
          <cell r="L315">
            <v>1.7387346381424787E-7</v>
          </cell>
        </row>
        <row r="316">
          <cell r="H316" t="str">
            <v>8/9.5</v>
          </cell>
          <cell r="I316">
            <v>1.8409519474476639E-3</v>
          </cell>
          <cell r="J316">
            <v>0.10509554153932996</v>
          </cell>
          <cell r="K316">
            <v>1.1222446192858829E-4</v>
          </cell>
          <cell r="L316">
            <v>1.486876043089462E-7</v>
          </cell>
        </row>
        <row r="317">
          <cell r="H317" t="str">
            <v>8/10</v>
          </cell>
          <cell r="I317">
            <v>-9.3457311912910378E-4</v>
          </cell>
          <cell r="J317">
            <v>0.10249027895181373</v>
          </cell>
          <cell r="K317">
            <v>1.0192730346579816E-4</v>
          </cell>
          <cell r="L317">
            <v>1.6568047337270448E-7</v>
          </cell>
        </row>
        <row r="318">
          <cell r="H318" t="str">
            <v>9/0</v>
          </cell>
          <cell r="I318">
            <v>-4.2857454971065234</v>
          </cell>
          <cell r="J318">
            <v>3.9202277998136044</v>
          </cell>
          <cell r="K318">
            <v>1.3164640093634069E-2</v>
          </cell>
          <cell r="L318">
            <v>-1.7903201335150599E-6</v>
          </cell>
        </row>
        <row r="319">
          <cell r="H319" t="str">
            <v>9/0.5</v>
          </cell>
          <cell r="I319">
            <v>-0.24490200923430813</v>
          </cell>
          <cell r="J319">
            <v>0.97718978260403078</v>
          </cell>
          <cell r="K319">
            <v>1.2126211067035255E-3</v>
          </cell>
          <cell r="L319">
            <v>1.6719769382501096E-6</v>
          </cell>
        </row>
        <row r="320">
          <cell r="H320" t="str">
            <v>9/1</v>
          </cell>
          <cell r="I320">
            <v>4.233045061751043E-3</v>
          </cell>
          <cell r="J320">
            <v>0.57031027158243564</v>
          </cell>
          <cell r="K320">
            <v>7.6536185707808493E-4</v>
          </cell>
          <cell r="L320">
            <v>6.5240479441601527E-7</v>
          </cell>
        </row>
        <row r="321">
          <cell r="H321" t="str">
            <v>9/1.5</v>
          </cell>
          <cell r="I321">
            <v>-4.9049222966577537E-2</v>
          </cell>
          <cell r="J321">
            <v>0.41447861802892455</v>
          </cell>
          <cell r="K321">
            <v>4.1123610117683171E-4</v>
          </cell>
          <cell r="L321">
            <v>7.1612805340639045E-7</v>
          </cell>
        </row>
        <row r="322">
          <cell r="H322" t="str">
            <v>9/2</v>
          </cell>
          <cell r="I322">
            <v>-4.7678002473720898E-3</v>
          </cell>
          <cell r="J322">
            <v>0.31391692134297233</v>
          </cell>
          <cell r="K322">
            <v>3.3628324338369318E-4</v>
          </cell>
          <cell r="L322">
            <v>4.9461386739526677E-7</v>
          </cell>
        </row>
        <row r="323">
          <cell r="H323" t="str">
            <v>9/2.5</v>
          </cell>
          <cell r="I323">
            <v>-9.0479224917410454E-3</v>
          </cell>
          <cell r="J323">
            <v>0.26826538353165497</v>
          </cell>
          <cell r="K323">
            <v>2.8391963066520299E-4</v>
          </cell>
          <cell r="L323">
            <v>4.1268396297979455E-7</v>
          </cell>
        </row>
        <row r="324">
          <cell r="H324" t="str">
            <v>9/3</v>
          </cell>
          <cell r="I324">
            <v>-5.9637167566538602E-3</v>
          </cell>
          <cell r="J324">
            <v>0.23543576738842947</v>
          </cell>
          <cell r="K324">
            <v>2.4668704076989385E-4</v>
          </cell>
          <cell r="L324">
            <v>3.7020179032009502E-7</v>
          </cell>
        </row>
        <row r="325">
          <cell r="H325" t="str">
            <v>9/3.5</v>
          </cell>
          <cell r="I325">
            <v>-1.1022823332924583E-3</v>
          </cell>
          <cell r="J325">
            <v>0.21119752042830475</v>
          </cell>
          <cell r="K325">
            <v>2.258664412509152E-4</v>
          </cell>
          <cell r="L325">
            <v>3.1558185404372837E-7</v>
          </cell>
        </row>
        <row r="326">
          <cell r="H326" t="str">
            <v>9/4</v>
          </cell>
          <cell r="I326">
            <v>-1.2016490018650712E-2</v>
          </cell>
          <cell r="J326">
            <v>0.19397750178813777</v>
          </cell>
          <cell r="K326">
            <v>1.9330775733156826E-4</v>
          </cell>
          <cell r="L326">
            <v>3.1315430131964202E-7</v>
          </cell>
        </row>
        <row r="327">
          <cell r="H327" t="str">
            <v>9/4.5</v>
          </cell>
          <cell r="I327">
            <v>-4.1570713309905709E-3</v>
          </cell>
          <cell r="J327">
            <v>0.17882637579382726</v>
          </cell>
          <cell r="K327">
            <v>1.8077443266796572E-4</v>
          </cell>
          <cell r="L327">
            <v>2.7522379001658621E-7</v>
          </cell>
        </row>
        <row r="328">
          <cell r="H328" t="str">
            <v>9/5</v>
          </cell>
          <cell r="I328">
            <v>-3.6595097212559313E-3</v>
          </cell>
          <cell r="J328">
            <v>0.16518526345450485</v>
          </cell>
          <cell r="K328">
            <v>1.8073541842763175E-4</v>
          </cell>
          <cell r="L328">
            <v>2.3274161735721997E-7</v>
          </cell>
        </row>
        <row r="329">
          <cell r="H329" t="str">
            <v>9/5.5</v>
          </cell>
          <cell r="I329">
            <v>3.3119448601233183E-3</v>
          </cell>
          <cell r="J329">
            <v>0.15731625376594252</v>
          </cell>
          <cell r="K329">
            <v>1.584680408350473E-4</v>
          </cell>
          <cell r="L329">
            <v>2.4639660142585136E-7</v>
          </cell>
        </row>
        <row r="330">
          <cell r="H330" t="str">
            <v>9/6</v>
          </cell>
          <cell r="I330">
            <v>-5.8665192793848379E-3</v>
          </cell>
          <cell r="J330">
            <v>0.14988485380496083</v>
          </cell>
          <cell r="K330">
            <v>1.5312504063994407E-4</v>
          </cell>
          <cell r="L330">
            <v>2.2727962372906015E-7</v>
          </cell>
        </row>
        <row r="331">
          <cell r="H331" t="str">
            <v>9/6.5</v>
          </cell>
          <cell r="I331">
            <v>1.75967228034034E-3</v>
          </cell>
          <cell r="J331">
            <v>0.14304695797299619</v>
          </cell>
          <cell r="K331">
            <v>1.3903049613106158E-4</v>
          </cell>
          <cell r="L331">
            <v>2.3820361098473969E-7</v>
          </cell>
        </row>
        <row r="332">
          <cell r="H332" t="str">
            <v>9/7</v>
          </cell>
          <cell r="I332">
            <v>-3.3746277393023843E-3</v>
          </cell>
          <cell r="J332">
            <v>0.13674350304528901</v>
          </cell>
          <cell r="K332">
            <v>1.3262370765319275E-4</v>
          </cell>
          <cell r="L332">
            <v>2.1787285692634976E-7</v>
          </cell>
        </row>
        <row r="333">
          <cell r="H333" t="str">
            <v>9/7.5</v>
          </cell>
          <cell r="I333">
            <v>-7.1583067819590432E-3</v>
          </cell>
          <cell r="J333">
            <v>0.13060468821119403</v>
          </cell>
          <cell r="K333">
            <v>1.2835229858901813E-4</v>
          </cell>
          <cell r="L333">
            <v>2.0846609012281093E-7</v>
          </cell>
        </row>
        <row r="334">
          <cell r="H334" t="str">
            <v>9/8</v>
          </cell>
          <cell r="I334">
            <v>5.7878665711992659E-3</v>
          </cell>
          <cell r="J334">
            <v>0.12443042460498589</v>
          </cell>
          <cell r="K334">
            <v>1.2886858703422272E-4</v>
          </cell>
          <cell r="L334">
            <v>1.9208010923997559E-7</v>
          </cell>
        </row>
        <row r="335">
          <cell r="H335" t="str">
            <v>9/8.5</v>
          </cell>
          <cell r="I335">
            <v>-1.2784186229286129E-3</v>
          </cell>
          <cell r="J335">
            <v>0.1205081388040056</v>
          </cell>
          <cell r="K335">
            <v>1.1765654463870784E-4</v>
          </cell>
          <cell r="L335">
            <v>1.9905932331988489E-7</v>
          </cell>
        </row>
        <row r="336">
          <cell r="H336" t="str">
            <v>9/9</v>
          </cell>
          <cell r="I336">
            <v>-9.7566811882079918E-4</v>
          </cell>
          <cell r="J336">
            <v>0.11608884409475879</v>
          </cell>
          <cell r="K336">
            <v>1.2098575980234979E-4</v>
          </cell>
          <cell r="L336">
            <v>1.6871491427699398E-7</v>
          </cell>
        </row>
        <row r="337">
          <cell r="H337" t="str">
            <v>9/9.5</v>
          </cell>
          <cell r="I337">
            <v>3.94785096564322E-3</v>
          </cell>
          <cell r="J337">
            <v>0.11186963825129023</v>
          </cell>
          <cell r="K337">
            <v>1.2166265686980734E-4</v>
          </cell>
          <cell r="L337">
            <v>1.5627370656944093E-7</v>
          </cell>
        </row>
        <row r="338">
          <cell r="H338" t="str">
            <v>9/10</v>
          </cell>
          <cell r="I338">
            <v>-8.4859613757702814E-3</v>
          </cell>
          <cell r="J338">
            <v>0.10995712768492885</v>
          </cell>
          <cell r="K338">
            <v>1.0248260615133662E-4</v>
          </cell>
          <cell r="L338">
            <v>1.9177666514922647E-7</v>
          </cell>
        </row>
        <row r="339">
          <cell r="H339" t="str">
            <v>10/0</v>
          </cell>
          <cell r="I339">
            <v>-4.7750204824747469</v>
          </cell>
          <cell r="J339">
            <v>4.3601957214382683</v>
          </cell>
          <cell r="K339">
            <v>1.4570323167956719E-2</v>
          </cell>
          <cell r="L339">
            <v>-1.7296313154309588E-6</v>
          </cell>
        </row>
        <row r="340">
          <cell r="H340" t="str">
            <v>10/0.5</v>
          </cell>
          <cell r="I340">
            <v>-0.23064022368121062</v>
          </cell>
          <cell r="J340">
            <v>1.1775169603571585</v>
          </cell>
          <cell r="K340">
            <v>1.668430977307094E-3</v>
          </cell>
          <cell r="L340">
            <v>1.6143225610672148E-6</v>
          </cell>
        </row>
        <row r="341">
          <cell r="H341" t="str">
            <v>10/1</v>
          </cell>
          <cell r="I341">
            <v>-4.4118603290051163E-2</v>
          </cell>
          <cell r="J341">
            <v>0.67825053644579547</v>
          </cell>
          <cell r="K341">
            <v>8.2368814617341879E-4</v>
          </cell>
          <cell r="L341">
            <v>1.0468821119707145E-6</v>
          </cell>
        </row>
        <row r="342">
          <cell r="H342" t="str">
            <v>10/1.5</v>
          </cell>
          <cell r="I342">
            <v>-9.3601404512236835E-2</v>
          </cell>
          <cell r="J342">
            <v>0.44840496781322164</v>
          </cell>
          <cell r="K342">
            <v>3.5501658105237786E-4</v>
          </cell>
          <cell r="L342">
            <v>1.0377787892573691E-6</v>
          </cell>
        </row>
        <row r="343">
          <cell r="H343" t="str">
            <v>10/2</v>
          </cell>
          <cell r="I343">
            <v>-5.0608752194372157E-2</v>
          </cell>
          <cell r="J343">
            <v>0.35834406224937704</v>
          </cell>
          <cell r="K343">
            <v>3.1754990571568689E-4</v>
          </cell>
          <cell r="L343">
            <v>7.4040358064002646E-7</v>
          </cell>
        </row>
        <row r="344">
          <cell r="H344" t="str">
            <v>10/2.5</v>
          </cell>
          <cell r="I344">
            <v>-6.5093959290973037E-3</v>
          </cell>
          <cell r="J344">
            <v>0.29733933719138217</v>
          </cell>
          <cell r="K344">
            <v>3.3909226867830913E-4</v>
          </cell>
          <cell r="L344">
            <v>3.97511758457934E-7</v>
          </cell>
        </row>
        <row r="345">
          <cell r="H345" t="str">
            <v>10/3</v>
          </cell>
          <cell r="I345">
            <v>-7.8491449381774669E-3</v>
          </cell>
          <cell r="J345">
            <v>0.26219379240090768</v>
          </cell>
          <cell r="K345">
            <v>2.6738409519461354E-4</v>
          </cell>
          <cell r="L345">
            <v>4.2178728569292009E-7</v>
          </cell>
        </row>
        <row r="346">
          <cell r="H346" t="str">
            <v>10/3.5</v>
          </cell>
          <cell r="I346">
            <v>-7.7224787046697519E-3</v>
          </cell>
          <cell r="J346">
            <v>0.23442909161843439</v>
          </cell>
          <cell r="K346">
            <v>2.3835750048774038E-4</v>
          </cell>
          <cell r="L346">
            <v>3.732362312242469E-7</v>
          </cell>
        </row>
        <row r="347">
          <cell r="H347" t="str">
            <v>10/4</v>
          </cell>
          <cell r="I347">
            <v>-1.5804148514238715E-2</v>
          </cell>
          <cell r="J347">
            <v>0.21425927130069114</v>
          </cell>
          <cell r="K347">
            <v>2.0128746992653077E-4</v>
          </cell>
          <cell r="L347">
            <v>3.7627067212863659E-7</v>
          </cell>
        </row>
        <row r="348">
          <cell r="H348" t="str">
            <v>10/4.5</v>
          </cell>
          <cell r="I348">
            <v>7.0932050198983408E-3</v>
          </cell>
          <cell r="J348">
            <v>0.1934533021219349</v>
          </cell>
          <cell r="K348">
            <v>2.1392678327595934E-4</v>
          </cell>
          <cell r="L348">
            <v>2.7977545137292822E-7</v>
          </cell>
        </row>
        <row r="349">
          <cell r="H349" t="str">
            <v>10/5</v>
          </cell>
          <cell r="I349">
            <v>-2.3624422913156354E-3</v>
          </cell>
          <cell r="J349">
            <v>0.1812004464962966</v>
          </cell>
          <cell r="K349">
            <v>1.9020092333709278E-4</v>
          </cell>
          <cell r="L349">
            <v>2.7006524047926334E-7</v>
          </cell>
        </row>
        <row r="350">
          <cell r="H350" t="str">
            <v>10/5.5</v>
          </cell>
          <cell r="I350">
            <v>-4.2922686780462382E-3</v>
          </cell>
          <cell r="J350">
            <v>0.17072149251143162</v>
          </cell>
          <cell r="K350">
            <v>1.8097340529294787E-4</v>
          </cell>
          <cell r="L350">
            <v>2.5519648004851413E-7</v>
          </cell>
        </row>
        <row r="351">
          <cell r="H351" t="str">
            <v>10/6</v>
          </cell>
          <cell r="I351">
            <v>2.9343910527369643E-3</v>
          </cell>
          <cell r="J351">
            <v>0.16110659557405163</v>
          </cell>
          <cell r="K351">
            <v>1.6867806749462926E-4</v>
          </cell>
          <cell r="L351">
            <v>2.3972083143682582E-7</v>
          </cell>
        </row>
        <row r="352">
          <cell r="H352" t="str">
            <v>10/6.5</v>
          </cell>
          <cell r="I352">
            <v>-1.1317510891091401E-3</v>
          </cell>
          <cell r="J352">
            <v>0.15341130762728095</v>
          </cell>
          <cell r="K352">
            <v>1.6133103582810561E-4</v>
          </cell>
          <cell r="L352">
            <v>2.2121074192073423E-7</v>
          </cell>
        </row>
        <row r="353">
          <cell r="H353" t="str">
            <v>10/7</v>
          </cell>
          <cell r="I353">
            <v>2.7413485921064275E-3</v>
          </cell>
          <cell r="J353">
            <v>0.14506697444568109</v>
          </cell>
          <cell r="K353">
            <v>1.5936926978338923E-4</v>
          </cell>
          <cell r="L353">
            <v>2.020937642241399E-7</v>
          </cell>
        </row>
        <row r="354">
          <cell r="H354" t="str">
            <v>10/7.5</v>
          </cell>
          <cell r="I354">
            <v>-2.9392288185747105E-3</v>
          </cell>
          <cell r="J354">
            <v>0.14088789908316712</v>
          </cell>
          <cell r="K354">
            <v>1.3192145132972228E-4</v>
          </cell>
          <cell r="L354">
            <v>2.4214838416024571E-7</v>
          </cell>
        </row>
        <row r="355">
          <cell r="H355" t="str">
            <v>10/8</v>
          </cell>
          <cell r="I355">
            <v>-5.2466090123527414E-3</v>
          </cell>
          <cell r="J355">
            <v>0.13419928690639032</v>
          </cell>
          <cell r="K355">
            <v>1.3290395994535489E-4</v>
          </cell>
          <cell r="L355">
            <v>2.2060385374000735E-7</v>
          </cell>
        </row>
        <row r="356">
          <cell r="H356" t="str">
            <v>10/8.5</v>
          </cell>
          <cell r="I356">
            <v>-6.4624227843063011E-3</v>
          </cell>
          <cell r="J356">
            <v>0.12973821444827227</v>
          </cell>
          <cell r="K356">
            <v>1.2231484491841084E-4</v>
          </cell>
          <cell r="L356">
            <v>2.2212107419203895E-7</v>
          </cell>
        </row>
        <row r="357">
          <cell r="H357" t="str">
            <v>10/9</v>
          </cell>
          <cell r="I357">
            <v>-4.2362962482120495E-3</v>
          </cell>
          <cell r="J357">
            <v>0.12487271604136081</v>
          </cell>
          <cell r="K357">
            <v>1.224559464203881E-4</v>
          </cell>
          <cell r="L357">
            <v>2.0482476103791255E-7</v>
          </cell>
        </row>
        <row r="358">
          <cell r="H358" t="str">
            <v>10/9.5</v>
          </cell>
          <cell r="I358">
            <v>9.1180180765191784E-3</v>
          </cell>
          <cell r="J358">
            <v>0.11954048811149619</v>
          </cell>
          <cell r="K358">
            <v>1.2916639573442866E-4</v>
          </cell>
          <cell r="L358">
            <v>1.7448035199517251E-7</v>
          </cell>
        </row>
        <row r="359">
          <cell r="H359" t="str">
            <v>10/10</v>
          </cell>
          <cell r="I359">
            <v>-9.0405878144974687E-3</v>
          </cell>
          <cell r="J359">
            <v>0.1174523267659303</v>
          </cell>
          <cell r="K359">
            <v>1.1248195591396902E-4</v>
          </cell>
          <cell r="L359">
            <v>1.9238355333015026E-7</v>
          </cell>
        </row>
        <row r="360">
          <cell r="H360" t="str">
            <v>12/0</v>
          </cell>
          <cell r="I360">
            <v>-5.4668287925059751</v>
          </cell>
          <cell r="J360">
            <v>5.100921169559899</v>
          </cell>
          <cell r="K360">
            <v>1.7473697899736716E-2</v>
          </cell>
          <cell r="L360">
            <v>-2.6703079957599584E-6</v>
          </cell>
        </row>
        <row r="361">
          <cell r="H361" t="str">
            <v>12/0.5</v>
          </cell>
          <cell r="I361">
            <v>-0.2533548345151303</v>
          </cell>
          <cell r="J361">
            <v>1.2413145631488918</v>
          </cell>
          <cell r="K361">
            <v>1.7377072631510103E-3</v>
          </cell>
          <cell r="L361">
            <v>1.5718403884084817E-6</v>
          </cell>
        </row>
        <row r="362">
          <cell r="H362" t="str">
            <v>12/1</v>
          </cell>
          <cell r="I362">
            <v>-0.10928746992632696</v>
          </cell>
          <cell r="J362">
            <v>0.71373528838024303</v>
          </cell>
          <cell r="K362">
            <v>8.131282918266737E-4</v>
          </cell>
          <cell r="L362">
            <v>1.1197086936728073E-6</v>
          </cell>
        </row>
        <row r="363">
          <cell r="H363" t="str">
            <v>12/1.5</v>
          </cell>
          <cell r="I363">
            <v>-9.8635541972454194E-2</v>
          </cell>
          <cell r="J363">
            <v>0.51797180137414633</v>
          </cell>
          <cell r="K363">
            <v>4.4263606216288687E-4</v>
          </cell>
          <cell r="L363">
            <v>1.1136398118642069E-6</v>
          </cell>
        </row>
        <row r="364">
          <cell r="H364" t="str">
            <v>12/2</v>
          </cell>
          <cell r="I364">
            <v>-6.1952532674195232E-2</v>
          </cell>
          <cell r="J364">
            <v>0.41384810455814569</v>
          </cell>
          <cell r="K364">
            <v>3.6715000975373429E-4</v>
          </cell>
          <cell r="L364">
            <v>8.3750568957627677E-7</v>
          </cell>
        </row>
        <row r="365">
          <cell r="H365" t="str">
            <v>12/2.5</v>
          </cell>
          <cell r="I365">
            <v>-2.0547759931974732E-2</v>
          </cell>
          <cell r="J365">
            <v>0.34665539588613947</v>
          </cell>
          <cell r="K365">
            <v>3.3338968723608078E-4</v>
          </cell>
          <cell r="L365">
            <v>6.3116370808621752E-7</v>
          </cell>
        </row>
        <row r="366">
          <cell r="H366" t="str">
            <v>12/3</v>
          </cell>
          <cell r="I366">
            <v>1.1479289940720179E-2</v>
          </cell>
          <cell r="J366">
            <v>0.29800788954635665</v>
          </cell>
          <cell r="K366">
            <v>3.3727810650882622E-4</v>
          </cell>
          <cell r="L366">
            <v>3.9447731755435493E-7</v>
          </cell>
        </row>
        <row r="367">
          <cell r="H367" t="str">
            <v>12/3.5</v>
          </cell>
          <cell r="I367">
            <v>5.9647571363637764E-3</v>
          </cell>
          <cell r="J367">
            <v>0.26641415783427858</v>
          </cell>
          <cell r="K367">
            <v>2.8222901358993056E-4</v>
          </cell>
          <cell r="L367">
            <v>4.1268396297990027E-7</v>
          </cell>
        </row>
        <row r="368">
          <cell r="H368" t="str">
            <v>12/4</v>
          </cell>
          <cell r="I368">
            <v>-1.5603875414479775E-2</v>
          </cell>
          <cell r="J368">
            <v>0.24301287469925795</v>
          </cell>
          <cell r="K368">
            <v>2.4248000520197643E-4</v>
          </cell>
          <cell r="L368">
            <v>3.9144287664978202E-7</v>
          </cell>
        </row>
        <row r="369">
          <cell r="H369" t="str">
            <v>12/4.5</v>
          </cell>
          <cell r="I369">
            <v>-7.2860394046156702E-3</v>
          </cell>
          <cell r="J369">
            <v>0.22322420183368161</v>
          </cell>
          <cell r="K369">
            <v>2.1035828077237237E-4</v>
          </cell>
          <cell r="L369">
            <v>3.9144287665023031E-7</v>
          </cell>
        </row>
        <row r="370">
          <cell r="H370" t="str">
            <v>12/5</v>
          </cell>
          <cell r="I370">
            <v>-7.2238767152647118E-3</v>
          </cell>
          <cell r="J370">
            <v>0.20543869345645829</v>
          </cell>
          <cell r="K370">
            <v>2.1102152285572363E-4</v>
          </cell>
          <cell r="L370">
            <v>3.246851767564576E-7</v>
          </cell>
        </row>
        <row r="371">
          <cell r="H371" t="str">
            <v>12/5.5</v>
          </cell>
          <cell r="I371">
            <v>2.4301710124001725E-3</v>
          </cell>
          <cell r="J371">
            <v>0.19266163816459608</v>
          </cell>
          <cell r="K371">
            <v>2.0791468886144487E-4</v>
          </cell>
          <cell r="L371">
            <v>2.8159611591561267E-7</v>
          </cell>
        </row>
        <row r="372">
          <cell r="H372" t="str">
            <v>12/6</v>
          </cell>
          <cell r="I372">
            <v>-1.2648208596142477E-2</v>
          </cell>
          <cell r="J372">
            <v>0.18416444502243418</v>
          </cell>
          <cell r="K372">
            <v>1.6624878080498306E-4</v>
          </cell>
          <cell r="L372">
            <v>3.2954028220303135E-7</v>
          </cell>
        </row>
        <row r="373">
          <cell r="H373" t="str">
            <v>12/6.5</v>
          </cell>
          <cell r="I373">
            <v>6.007152610719717E-4</v>
          </cell>
          <cell r="J373">
            <v>0.17357088670698065</v>
          </cell>
          <cell r="K373">
            <v>1.7009428441381962E-4</v>
          </cell>
          <cell r="L373">
            <v>2.8280989227732558E-7</v>
          </cell>
        </row>
        <row r="374">
          <cell r="H374" t="str">
            <v>12/7</v>
          </cell>
          <cell r="I374">
            <v>5.541972819936734E-3</v>
          </cell>
          <cell r="J374">
            <v>0.16383472050632478</v>
          </cell>
          <cell r="K374">
            <v>1.6719227518038332E-4</v>
          </cell>
          <cell r="L374">
            <v>2.6551357912317787E-7</v>
          </cell>
        </row>
        <row r="375">
          <cell r="H375" t="str">
            <v>12/7.5</v>
          </cell>
          <cell r="I375">
            <v>-4.4114701885693855E-4</v>
          </cell>
          <cell r="J375">
            <v>0.15580981641633523</v>
          </cell>
          <cell r="K375">
            <v>1.7060081929895615E-4</v>
          </cell>
          <cell r="L375">
            <v>2.1635563647418263E-7</v>
          </cell>
        </row>
        <row r="376">
          <cell r="H376" t="str">
            <v>12/8</v>
          </cell>
          <cell r="I376">
            <v>3.1767475128543659E-3</v>
          </cell>
          <cell r="J376">
            <v>0.14921137048355909</v>
          </cell>
          <cell r="K376">
            <v>1.5866701345991919E-4</v>
          </cell>
          <cell r="L376">
            <v>2.2636929145803498E-7</v>
          </cell>
        </row>
        <row r="377">
          <cell r="H377" t="str">
            <v>12/8.5</v>
          </cell>
          <cell r="I377">
            <v>-3.3167826258237716E-3</v>
          </cell>
          <cell r="J377">
            <v>0.14467824089126918</v>
          </cell>
          <cell r="K377">
            <v>1.4213147798936604E-4</v>
          </cell>
          <cell r="L377">
            <v>2.354726141710787E-7</v>
          </cell>
        </row>
        <row r="378">
          <cell r="H378" t="str">
            <v>12/9</v>
          </cell>
          <cell r="I378">
            <v>-1.7013954093126411E-2</v>
          </cell>
          <cell r="J378">
            <v>0.14097806532716947</v>
          </cell>
          <cell r="K378">
            <v>1.1900513687503795E-4</v>
          </cell>
          <cell r="L378">
            <v>2.7370656956437051E-7</v>
          </cell>
        </row>
        <row r="379">
          <cell r="H379" t="str">
            <v>12/9.5</v>
          </cell>
          <cell r="I379">
            <v>-4.1425840431620377E-3</v>
          </cell>
          <cell r="J379">
            <v>0.134174848819818</v>
          </cell>
          <cell r="K379">
            <v>1.3306066714351822E-4</v>
          </cell>
          <cell r="L379">
            <v>2.2030040964949773E-7</v>
          </cell>
        </row>
        <row r="380">
          <cell r="H380" t="str">
            <v>12/10</v>
          </cell>
          <cell r="I380">
            <v>-3.3991546913713249E-3</v>
          </cell>
          <cell r="J380">
            <v>0.13063496759649895</v>
          </cell>
          <cell r="K380">
            <v>1.2038038884199634E-4</v>
          </cell>
          <cell r="L380">
            <v>2.3274161735683557E-7</v>
          </cell>
        </row>
        <row r="381">
          <cell r="H381" t="str">
            <v>14/0</v>
          </cell>
          <cell r="I381">
            <v>-6.0059249626014495</v>
          </cell>
          <cell r="J381">
            <v>5.5472202353853044</v>
          </cell>
          <cell r="K381">
            <v>1.9036088172188534E-2</v>
          </cell>
          <cell r="L381">
            <v>-2.9130632681062902E-6</v>
          </cell>
        </row>
        <row r="382">
          <cell r="H382" t="str">
            <v>14/0.5</v>
          </cell>
          <cell r="I382">
            <v>-0.16812848689792459</v>
          </cell>
          <cell r="J382">
            <v>1.3418005071851353</v>
          </cell>
          <cell r="K382">
            <v>1.9338968723582842E-3</v>
          </cell>
          <cell r="L382">
            <v>1.6568047337281229E-6</v>
          </cell>
        </row>
        <row r="383">
          <cell r="H383" t="str">
            <v>14/1</v>
          </cell>
          <cell r="I383">
            <v>0.95115026984886453</v>
          </cell>
          <cell r="J383">
            <v>0.7935163751435631</v>
          </cell>
          <cell r="K383">
            <v>1.2140256193513676E-3</v>
          </cell>
          <cell r="L383">
            <v>1.6234258837801749E-6</v>
          </cell>
        </row>
        <row r="384">
          <cell r="H384" t="str">
            <v>14/1.5</v>
          </cell>
          <cell r="I384">
            <v>2.9460172963195589E-2</v>
          </cell>
          <cell r="J384">
            <v>0.57771127294794811</v>
          </cell>
          <cell r="K384">
            <v>7.5616750113803219E-4</v>
          </cell>
          <cell r="L384">
            <v>6.3419814899075967E-7</v>
          </cell>
        </row>
        <row r="385">
          <cell r="H385" t="str">
            <v>14/2</v>
          </cell>
          <cell r="I385">
            <v>-4.061382404544913E-2</v>
          </cell>
          <cell r="J385">
            <v>0.46434293517131242</v>
          </cell>
          <cell r="K385">
            <v>4.6615514662876235E-4</v>
          </cell>
          <cell r="L385">
            <v>8.192990441505319E-7</v>
          </cell>
        </row>
        <row r="386">
          <cell r="H386" t="str">
            <v>14/2.5</v>
          </cell>
          <cell r="I386">
            <v>-2.4131868131897202E-2</v>
          </cell>
          <cell r="J386">
            <v>0.38531980839672991</v>
          </cell>
          <cell r="K386">
            <v>4.0101437024516552E-4</v>
          </cell>
          <cell r="L386">
            <v>6.3116370808670838E-7</v>
          </cell>
        </row>
        <row r="387">
          <cell r="H387" t="str">
            <v>14/3</v>
          </cell>
          <cell r="I387">
            <v>-1.6354769490755652E-3</v>
          </cell>
          <cell r="J387">
            <v>0.33205561696685221</v>
          </cell>
          <cell r="K387">
            <v>3.6053059366677163E-4</v>
          </cell>
          <cell r="L387">
            <v>4.6730389925634872E-7</v>
          </cell>
        </row>
        <row r="388">
          <cell r="H388" t="str">
            <v>14/3.5</v>
          </cell>
          <cell r="I388">
            <v>-3.612978737303769E-3</v>
          </cell>
          <cell r="J388">
            <v>0.2947106443852015</v>
          </cell>
          <cell r="K388">
            <v>3.0292606801482312E-4</v>
          </cell>
          <cell r="L388">
            <v>4.6426945835229742E-7</v>
          </cell>
        </row>
        <row r="389">
          <cell r="H389" t="str">
            <v>14/4</v>
          </cell>
          <cell r="I389">
            <v>-9.2359711295654928E-3</v>
          </cell>
          <cell r="J389">
            <v>0.25996141925136385</v>
          </cell>
          <cell r="K389">
            <v>2.6074517198774577E-4</v>
          </cell>
          <cell r="L389">
            <v>4.2482172659693898E-7</v>
          </cell>
        </row>
        <row r="390">
          <cell r="H390" t="str">
            <v>14/4.5</v>
          </cell>
          <cell r="I390">
            <v>7.9563040498470199E-4</v>
          </cell>
          <cell r="J390">
            <v>0.243394022151424</v>
          </cell>
          <cell r="K390">
            <v>2.474283113335882E-4</v>
          </cell>
          <cell r="L390">
            <v>3.8840843574582787E-7</v>
          </cell>
        </row>
        <row r="391">
          <cell r="H391" t="str">
            <v>14/5</v>
          </cell>
          <cell r="I391">
            <v>-7.9105273425043327E-3</v>
          </cell>
          <cell r="J391">
            <v>0.2261251273381433</v>
          </cell>
          <cell r="K391">
            <v>2.1518304181028318E-4</v>
          </cell>
          <cell r="L391">
            <v>3.8537399484139134E-7</v>
          </cell>
        </row>
        <row r="392">
          <cell r="H392" t="str">
            <v>14/5.5</v>
          </cell>
          <cell r="I392">
            <v>-7.1604135510802977E-3</v>
          </cell>
          <cell r="J392">
            <v>0.21080878687388352</v>
          </cell>
          <cell r="K392">
            <v>2.0862864945697635E-4</v>
          </cell>
          <cell r="L392">
            <v>3.4896070399047197E-7</v>
          </cell>
        </row>
        <row r="393">
          <cell r="H393" t="str">
            <v>14/6</v>
          </cell>
          <cell r="I393">
            <v>-5.0736718902742711E-3</v>
          </cell>
          <cell r="J393">
            <v>0.19745507943732865</v>
          </cell>
          <cell r="K393">
            <v>2.0182716691592023E-4</v>
          </cell>
          <cell r="L393">
            <v>3.0647853133060966E-7</v>
          </cell>
        </row>
        <row r="394">
          <cell r="H394" t="str">
            <v>14/6.5</v>
          </cell>
          <cell r="I394">
            <v>-6.5900773783835135E-3</v>
          </cell>
          <cell r="J394">
            <v>0.1845531785768533</v>
          </cell>
          <cell r="K394">
            <v>1.8348657259894603E-4</v>
          </cell>
          <cell r="L394">
            <v>2.9616143225622723E-7</v>
          </cell>
        </row>
        <row r="395">
          <cell r="H395" t="str">
            <v>14/7</v>
          </cell>
          <cell r="I395">
            <v>-8.775108914756179E-3</v>
          </cell>
          <cell r="J395">
            <v>0.17582011184082058</v>
          </cell>
          <cell r="K395">
            <v>1.6428701476040242E-4</v>
          </cell>
          <cell r="L395">
            <v>3.1042330450610718E-7</v>
          </cell>
        </row>
        <row r="396">
          <cell r="H396" t="str">
            <v>14/7.5</v>
          </cell>
          <cell r="I396">
            <v>2.3016320957409708E-3</v>
          </cell>
          <cell r="J396">
            <v>0.1666428246309852</v>
          </cell>
          <cell r="K396">
            <v>1.6891605435989714E-4</v>
          </cell>
          <cell r="L396">
            <v>2.6217569412821552E-7</v>
          </cell>
        </row>
        <row r="397">
          <cell r="H397" t="str">
            <v>14/8</v>
          </cell>
          <cell r="I397">
            <v>-1.0072176344522199E-2</v>
          </cell>
          <cell r="J397">
            <v>0.15980492879902014</v>
          </cell>
          <cell r="K397">
            <v>1.5482150985101758E-4</v>
          </cell>
          <cell r="L397">
            <v>2.7309968138388908E-7</v>
          </cell>
        </row>
        <row r="398">
          <cell r="H398" t="str">
            <v>14/8.5</v>
          </cell>
          <cell r="I398">
            <v>-1.0349359516272602E-2</v>
          </cell>
          <cell r="J398">
            <v>0.15498347313436323</v>
          </cell>
          <cell r="K398">
            <v>1.3643865010726778E-4</v>
          </cell>
          <cell r="L398">
            <v>2.8250644818696938E-7</v>
          </cell>
        </row>
        <row r="399">
          <cell r="H399" t="str">
            <v>14/9</v>
          </cell>
          <cell r="I399">
            <v>1.673190714679637E-3</v>
          </cell>
          <cell r="J399">
            <v>0.14645880746472126</v>
          </cell>
          <cell r="K399">
            <v>1.6030951297226257E-4</v>
          </cell>
          <cell r="L399">
            <v>2.0027309968132336E-7</v>
          </cell>
        </row>
        <row r="400">
          <cell r="H400" t="str">
            <v>14/9.5</v>
          </cell>
          <cell r="I400">
            <v>2.305949671597105E-3</v>
          </cell>
          <cell r="J400">
            <v>0.14092257840778791</v>
          </cell>
          <cell r="K400">
            <v>1.600715261070049E-4</v>
          </cell>
          <cell r="L400">
            <v>1.778182369898945E-7</v>
          </cell>
        </row>
        <row r="401">
          <cell r="H401" t="str">
            <v>14/10</v>
          </cell>
          <cell r="I401">
            <v>4.6004811759122822E-3</v>
          </cell>
          <cell r="J401">
            <v>0.13746185274289852</v>
          </cell>
          <cell r="K401">
            <v>1.3910592366232018E-4</v>
          </cell>
          <cell r="L401">
            <v>2.1514186011183644E-7</v>
          </cell>
        </row>
        <row r="402">
          <cell r="H402" t="str">
            <v>16/0</v>
          </cell>
          <cell r="I402">
            <v>-7.0151531308896713</v>
          </cell>
          <cell r="J402">
            <v>6.3459771983437641</v>
          </cell>
          <cell r="K402">
            <v>2.1308082450097306E-2</v>
          </cell>
          <cell r="L402">
            <v>-2.336519496290243E-6</v>
          </cell>
        </row>
        <row r="403">
          <cell r="H403" t="str">
            <v>16/0.5</v>
          </cell>
          <cell r="I403">
            <v>-0.30861018271773805</v>
          </cell>
          <cell r="J403">
            <v>1.5362220127013479</v>
          </cell>
          <cell r="K403">
            <v>2.0428051238698306E-3</v>
          </cell>
          <cell r="L403">
            <v>2.2970717645282433E-6</v>
          </cell>
        </row>
        <row r="404">
          <cell r="H404" t="str">
            <v>16/1</v>
          </cell>
          <cell r="I404">
            <v>-0.153839131282414</v>
          </cell>
          <cell r="J404">
            <v>0.98313295186072724</v>
          </cell>
          <cell r="K404">
            <v>1.1130827752132868E-3</v>
          </cell>
          <cell r="L404">
            <v>1.6355636473971712E-6</v>
          </cell>
        </row>
        <row r="405">
          <cell r="H405" t="str">
            <v>16/1.5</v>
          </cell>
          <cell r="I405">
            <v>-4.0169061700606884E-3</v>
          </cell>
          <cell r="J405">
            <v>0.657261200338073</v>
          </cell>
          <cell r="K405">
            <v>7.7227387996666634E-4</v>
          </cell>
          <cell r="L405">
            <v>9.4674556212903898E-7</v>
          </cell>
        </row>
        <row r="406">
          <cell r="H406" t="str">
            <v>16/2</v>
          </cell>
          <cell r="I406">
            <v>6.4581572240093171E-4</v>
          </cell>
          <cell r="J406">
            <v>0.51656100309948205</v>
          </cell>
          <cell r="K406">
            <v>6.0718512256957916E-4</v>
          </cell>
          <cell r="L406">
            <v>6.7061143984258335E-7</v>
          </cell>
        </row>
        <row r="407">
          <cell r="H407" t="str">
            <v>16/2.5</v>
          </cell>
          <cell r="I407">
            <v>-1.6346446453329635E-2</v>
          </cell>
          <cell r="J407">
            <v>0.43253505862974712</v>
          </cell>
          <cell r="K407">
            <v>4.5201898693011971E-4</v>
          </cell>
          <cell r="L407">
            <v>6.7971476255523677E-7</v>
          </cell>
        </row>
        <row r="408">
          <cell r="H408" t="str">
            <v>16/3</v>
          </cell>
          <cell r="I408">
            <v>-2.2106248781355357E-2</v>
          </cell>
          <cell r="J408">
            <v>0.37440232351477848</v>
          </cell>
          <cell r="K408">
            <v>3.6625268222875365E-4</v>
          </cell>
          <cell r="L408">
            <v>6.4937035351296972E-7</v>
          </cell>
        </row>
        <row r="409">
          <cell r="H409" t="str">
            <v>16/3.5</v>
          </cell>
          <cell r="I409">
            <v>-3.0516158397591718E-2</v>
          </cell>
          <cell r="J409">
            <v>0.33008799878621076</v>
          </cell>
          <cell r="K409">
            <v>3.2007282658182043E-4</v>
          </cell>
          <cell r="L409">
            <v>5.9475041723534676E-7</v>
          </cell>
        </row>
        <row r="410">
          <cell r="H410" t="str">
            <v>16/4</v>
          </cell>
          <cell r="I410">
            <v>-2.8350347885123243E-4</v>
          </cell>
          <cell r="J410">
            <v>0.28842003164489066</v>
          </cell>
          <cell r="K410">
            <v>2.9641068990174347E-4</v>
          </cell>
          <cell r="L410">
            <v>4.7033834016100008E-7</v>
          </cell>
        </row>
        <row r="411">
          <cell r="H411" t="str">
            <v>16/4.5</v>
          </cell>
          <cell r="I411">
            <v>-5.6999804926993617E-3</v>
          </cell>
          <cell r="J411">
            <v>0.26955946420442067</v>
          </cell>
          <cell r="K411">
            <v>2.8548670264660079E-4</v>
          </cell>
          <cell r="L411">
            <v>4.096495220752336E-7</v>
          </cell>
        </row>
        <row r="412">
          <cell r="H412" t="str">
            <v>16/5</v>
          </cell>
          <cell r="I412">
            <v>-5.7624032771596747E-3</v>
          </cell>
          <cell r="J412">
            <v>0.24884008496434129</v>
          </cell>
          <cell r="K412">
            <v>2.6058261265365993E-4</v>
          </cell>
          <cell r="L412">
            <v>3.7930511303282166E-7</v>
          </cell>
        </row>
        <row r="413">
          <cell r="H413" t="str">
            <v>16/5.5</v>
          </cell>
          <cell r="I413">
            <v>4.269198257382415E-3</v>
          </cell>
          <cell r="J413">
            <v>0.23227268786440136</v>
          </cell>
          <cell r="K413">
            <v>2.4726575199950318E-4</v>
          </cell>
          <cell r="L413">
            <v>3.4289182218170886E-7</v>
          </cell>
        </row>
        <row r="414">
          <cell r="H414" t="str">
            <v>16/6</v>
          </cell>
          <cell r="I414">
            <v>2.309122829746697E-3</v>
          </cell>
          <cell r="J414">
            <v>0.21786169451850482</v>
          </cell>
          <cell r="K414">
            <v>2.2504063983348622E-4</v>
          </cell>
          <cell r="L414">
            <v>3.3682294037336338E-7</v>
          </cell>
        </row>
        <row r="415">
          <cell r="H415" t="str">
            <v>16/6.5</v>
          </cell>
          <cell r="I415">
            <v>5.7192275181666957E-3</v>
          </cell>
          <cell r="J415">
            <v>0.20137026681404549</v>
          </cell>
          <cell r="K415">
            <v>2.2727095389825057E-4</v>
          </cell>
          <cell r="L415">
            <v>2.6703079957499467E-7</v>
          </cell>
        </row>
        <row r="416">
          <cell r="H416" t="str">
            <v>16/7</v>
          </cell>
          <cell r="I416">
            <v>8.9017231289993549E-3</v>
          </cell>
          <cell r="J416">
            <v>0.19062742484339837</v>
          </cell>
          <cell r="K416">
            <v>2.1603940438262188E-4</v>
          </cell>
          <cell r="L416">
            <v>2.5276892732509345E-7</v>
          </cell>
        </row>
        <row r="417">
          <cell r="H417" t="str">
            <v>16/7.5</v>
          </cell>
          <cell r="I417">
            <v>6.716691592468624E-3</v>
          </cell>
          <cell r="J417">
            <v>0.18189435810737314</v>
          </cell>
          <cell r="K417">
            <v>1.968398465440132E-4</v>
          </cell>
          <cell r="L417">
            <v>2.6703079957512168E-7</v>
          </cell>
        </row>
        <row r="418">
          <cell r="H418" t="str">
            <v>16/8</v>
          </cell>
          <cell r="I418">
            <v>-8.4840366736298554E-3</v>
          </cell>
          <cell r="J418">
            <v>0.17544161952447179</v>
          </cell>
          <cell r="K418">
            <v>1.7535600494169752E-4</v>
          </cell>
          <cell r="L418">
            <v>2.7916856319247665E-7</v>
          </cell>
        </row>
        <row r="419">
          <cell r="H419" t="str">
            <v>16/8.5</v>
          </cell>
          <cell r="I419">
            <v>-1.9618700823997972E-3</v>
          </cell>
          <cell r="J419">
            <v>0.16862816177903564</v>
          </cell>
          <cell r="K419">
            <v>1.611047532350628E-4</v>
          </cell>
          <cell r="L419">
            <v>2.9039599453768988E-7</v>
          </cell>
        </row>
        <row r="420">
          <cell r="H420" t="str">
            <v>16/9</v>
          </cell>
          <cell r="I420">
            <v>4.038416022140447E-3</v>
          </cell>
          <cell r="J420">
            <v>0.16108215748746427</v>
          </cell>
          <cell r="K420">
            <v>1.6883477469293746E-4</v>
          </cell>
          <cell r="L420">
            <v>2.394173873459676E-7</v>
          </cell>
        </row>
        <row r="421">
          <cell r="H421" t="str">
            <v>16/9.5</v>
          </cell>
          <cell r="I421">
            <v>-1.3510891474219652E-3</v>
          </cell>
          <cell r="J421">
            <v>0.15652458980860512</v>
          </cell>
          <cell r="K421">
            <v>1.5245594642052289E-4</v>
          </cell>
          <cell r="L421">
            <v>2.4821726596855625E-7</v>
          </cell>
        </row>
        <row r="422">
          <cell r="H422" t="str">
            <v>16/10</v>
          </cell>
          <cell r="I422">
            <v>-3.100721763524938E-3</v>
          </cell>
          <cell r="J422">
            <v>0.15193591911047802</v>
          </cell>
          <cell r="K422">
            <v>1.3255413225825443E-4</v>
          </cell>
          <cell r="L422">
            <v>2.8675466545293131E-7</v>
          </cell>
        </row>
        <row r="423">
          <cell r="H423" t="str">
            <v>18/0</v>
          </cell>
          <cell r="I423">
            <v>-7.6666545289058234</v>
          </cell>
          <cell r="J423">
            <v>7.0994917311486443</v>
          </cell>
          <cell r="K423">
            <v>2.398133818843785E-2</v>
          </cell>
          <cell r="L423">
            <v>-2.7006524047922854E-6</v>
          </cell>
        </row>
        <row r="424">
          <cell r="H424" t="str">
            <v>18/0.5</v>
          </cell>
          <cell r="I424">
            <v>-0.34878626698548082</v>
          </cell>
          <cell r="J424">
            <v>1.7184624054445059</v>
          </cell>
          <cell r="K424">
            <v>2.2915144027584244E-3</v>
          </cell>
          <cell r="L424">
            <v>2.6338947048972351E-6</v>
          </cell>
        </row>
        <row r="425">
          <cell r="H425" t="str">
            <v>18/1</v>
          </cell>
          <cell r="I425">
            <v>-7.6806294298073716E-2</v>
          </cell>
          <cell r="J425">
            <v>1.0878365520081863</v>
          </cell>
          <cell r="K425">
            <v>1.3427205930161129E-3</v>
          </cell>
          <cell r="L425">
            <v>1.5870125929305503E-6</v>
          </cell>
        </row>
        <row r="426">
          <cell r="H426" t="str">
            <v>18/1.5</v>
          </cell>
          <cell r="I426">
            <v>-5.9938357500141259E-2</v>
          </cell>
          <cell r="J426">
            <v>0.74114160001732143</v>
          </cell>
          <cell r="K426">
            <v>7.5691527407519964E-4</v>
          </cell>
          <cell r="L426">
            <v>1.316947352449937E-6</v>
          </cell>
        </row>
        <row r="427">
          <cell r="H427" t="str">
            <v>18/2</v>
          </cell>
          <cell r="I427">
            <v>-1.0882372061421673E-3</v>
          </cell>
          <cell r="J427">
            <v>0.5749584931833176</v>
          </cell>
          <cell r="K427">
            <v>6.5913258339319605E-4</v>
          </cell>
          <cell r="L427">
            <v>8.2536792595903344E-7</v>
          </cell>
        </row>
        <row r="428">
          <cell r="H428" t="str">
            <v>18/2.5</v>
          </cell>
          <cell r="I428">
            <v>-6.131660055908815E-2</v>
          </cell>
          <cell r="J428">
            <v>0.48525099161192736</v>
          </cell>
          <cell r="K428">
            <v>4.3188113661497677E-4</v>
          </cell>
          <cell r="L428">
            <v>9.7405553026827075E-7</v>
          </cell>
        </row>
        <row r="429">
          <cell r="H429" t="str">
            <v>18/3</v>
          </cell>
          <cell r="I429">
            <v>4.9509591000591942E-2</v>
          </cell>
          <cell r="J429">
            <v>0.40323558098706225</v>
          </cell>
          <cell r="K429">
            <v>5.3648481695818388E-4</v>
          </cell>
          <cell r="L429">
            <v>3.4592626308602607E-7</v>
          </cell>
        </row>
        <row r="430">
          <cell r="H430" t="str">
            <v>18/3.5</v>
          </cell>
          <cell r="I430">
            <v>-8.7555757849694851E-3</v>
          </cell>
          <cell r="J430">
            <v>0.36112198452433653</v>
          </cell>
          <cell r="K430">
            <v>4.0341374601744002E-4</v>
          </cell>
          <cell r="L430">
            <v>4.8247610377753417E-7</v>
          </cell>
        </row>
        <row r="431">
          <cell r="H431" t="str">
            <v>18/4</v>
          </cell>
          <cell r="I431">
            <v>-2.1000585213551744E-2</v>
          </cell>
          <cell r="J431">
            <v>0.31957702061251941</v>
          </cell>
          <cell r="K431">
            <v>2.98712530073515E-4</v>
          </cell>
          <cell r="L431">
            <v>6.0992262175685271E-7</v>
          </cell>
        </row>
        <row r="432">
          <cell r="H432" t="str">
            <v>18/4.5</v>
          </cell>
          <cell r="I432">
            <v>-4.2374666750455122E-3</v>
          </cell>
          <cell r="J432">
            <v>0.29761156988965792</v>
          </cell>
          <cell r="K432">
            <v>3.0775082905277687E-4</v>
          </cell>
          <cell r="L432">
            <v>4.5820057654336299E-7</v>
          </cell>
        </row>
        <row r="433">
          <cell r="H433" t="str">
            <v>18/5</v>
          </cell>
          <cell r="I433">
            <v>4.9233370180148854E-3</v>
          </cell>
          <cell r="J433">
            <v>0.27275538071395711</v>
          </cell>
          <cell r="K433">
            <v>2.9583848104562351E-4</v>
          </cell>
          <cell r="L433">
            <v>3.7323623122428613E-7</v>
          </cell>
        </row>
        <row r="434">
          <cell r="H434" t="str">
            <v>18/5.5</v>
          </cell>
          <cell r="I434">
            <v>-9.6713700503757456E-3</v>
          </cell>
          <cell r="J434">
            <v>0.25581702321348809</v>
          </cell>
          <cell r="K434">
            <v>2.6144742831119922E-4</v>
          </cell>
          <cell r="L434">
            <v>4.0054619936307803E-7</v>
          </cell>
        </row>
        <row r="435">
          <cell r="H435" t="str">
            <v>18/6</v>
          </cell>
          <cell r="I435">
            <v>7.321672410100274E-4</v>
          </cell>
          <cell r="J435">
            <v>0.2380239287339872</v>
          </cell>
          <cell r="K435">
            <v>2.4982118473243834E-4</v>
          </cell>
          <cell r="L435">
            <v>3.6413290851157654E-7</v>
          </cell>
        </row>
        <row r="436">
          <cell r="H436" t="str">
            <v>18/6.5</v>
          </cell>
          <cell r="I436">
            <v>-1.0307042070394751E-2</v>
          </cell>
          <cell r="J436">
            <v>0.2229190237770117</v>
          </cell>
          <cell r="K436">
            <v>2.2095714935952443E-4</v>
          </cell>
          <cell r="L436">
            <v>3.6109846760731725E-7</v>
          </cell>
        </row>
        <row r="437">
          <cell r="H437" t="str">
            <v>18/7</v>
          </cell>
          <cell r="I437">
            <v>-6.1507250147349564E-3</v>
          </cell>
          <cell r="J437">
            <v>0.21178251728548109</v>
          </cell>
          <cell r="K437">
            <v>1.9621561870077965E-4</v>
          </cell>
          <cell r="L437">
            <v>3.7627067212876698E-7</v>
          </cell>
        </row>
        <row r="438">
          <cell r="H438" t="str">
            <v>18/7.5</v>
          </cell>
          <cell r="I438">
            <v>-1.3717406853480309E-2</v>
          </cell>
          <cell r="J438">
            <v>0.2009055638641408</v>
          </cell>
          <cell r="K438">
            <v>1.9448598738542523E-4</v>
          </cell>
          <cell r="L438">
            <v>3.3378849946890127E-7</v>
          </cell>
        </row>
        <row r="439">
          <cell r="H439" t="str">
            <v>18/8</v>
          </cell>
          <cell r="I439">
            <v>3.9476168802882305E-3</v>
          </cell>
          <cell r="J439">
            <v>0.19021425320240903</v>
          </cell>
          <cell r="K439">
            <v>1.9895831978681883E-4</v>
          </cell>
          <cell r="L439">
            <v>2.8584433318137688E-7</v>
          </cell>
        </row>
        <row r="440">
          <cell r="H440" t="str">
            <v>18/8.5</v>
          </cell>
          <cell r="I440">
            <v>-2.5009168346066851E-3</v>
          </cell>
          <cell r="J440">
            <v>0.1834665236144486</v>
          </cell>
          <cell r="K440">
            <v>1.7194746082323871E-4</v>
          </cell>
          <cell r="L440">
            <v>3.2832650584120849E-7</v>
          </cell>
        </row>
        <row r="441">
          <cell r="H441" t="str">
            <v>18/9</v>
          </cell>
          <cell r="I441">
            <v>-3.6269198259315663E-3</v>
          </cell>
          <cell r="J441">
            <v>0.17692361878753557</v>
          </cell>
          <cell r="K441">
            <v>1.6337993367568574E-4</v>
          </cell>
          <cell r="L441">
            <v>3.0890608405426306E-7</v>
          </cell>
        </row>
        <row r="442">
          <cell r="H442" t="str">
            <v>18/9.5</v>
          </cell>
          <cell r="I442">
            <v>1.2693413096489907E-3</v>
          </cell>
          <cell r="J442">
            <v>0.16940205258252372</v>
          </cell>
          <cell r="K442">
            <v>1.7095324793551145E-4</v>
          </cell>
          <cell r="L442">
            <v>2.5823092095278618E-7</v>
          </cell>
        </row>
        <row r="443">
          <cell r="H443" t="str">
            <v>18/10</v>
          </cell>
          <cell r="I443">
            <v>-2.1420638535573477E-3</v>
          </cell>
          <cell r="J443">
            <v>0.16273787849233121</v>
          </cell>
          <cell r="K443">
            <v>1.7177904935287527E-4</v>
          </cell>
          <cell r="L443">
            <v>2.3698983462329953E-7</v>
          </cell>
        </row>
        <row r="444">
          <cell r="H444" t="str">
            <v>20/0</v>
          </cell>
          <cell r="I444">
            <v>-8.5590740620277899</v>
          </cell>
          <cell r="J444">
            <v>7.8645794048156246</v>
          </cell>
          <cell r="K444">
            <v>2.6605110865470533E-2</v>
          </cell>
          <cell r="L444">
            <v>-3.0344409042746562E-6</v>
          </cell>
        </row>
        <row r="445">
          <cell r="H445" t="str">
            <v>20/0.5</v>
          </cell>
          <cell r="I445">
            <v>-0.34596865855977493</v>
          </cell>
          <cell r="J445">
            <v>1.894523376032194</v>
          </cell>
          <cell r="K445">
            <v>2.6293061967623964E-3</v>
          </cell>
          <cell r="L445">
            <v>2.6672735548461104E-6</v>
          </cell>
        </row>
        <row r="446">
          <cell r="H446" t="str">
            <v>20/1</v>
          </cell>
          <cell r="I446">
            <v>-0.1696240327725127</v>
          </cell>
          <cell r="J446">
            <v>1.2103535123653661</v>
          </cell>
          <cell r="K446">
            <v>1.4247610377786453E-3</v>
          </cell>
          <cell r="L446">
            <v>1.8995600060691774E-6</v>
          </cell>
        </row>
        <row r="447">
          <cell r="H447" t="str">
            <v>20/1.5</v>
          </cell>
          <cell r="I447">
            <v>2.3780739970014803E-2</v>
          </cell>
          <cell r="J447">
            <v>0.80415685892017796</v>
          </cell>
          <cell r="K447">
            <v>9.9514272709533692E-4</v>
          </cell>
          <cell r="L447">
            <v>1.0226065847368894E-6</v>
          </cell>
        </row>
        <row r="448">
          <cell r="H448" t="str">
            <v>20/2</v>
          </cell>
          <cell r="I448">
            <v>-0.12923102932618707</v>
          </cell>
          <cell r="J448">
            <v>0.64736296248132785</v>
          </cell>
          <cell r="K448">
            <v>5.6451654854002291E-4</v>
          </cell>
          <cell r="L448">
            <v>1.2835685025038607E-6</v>
          </cell>
        </row>
        <row r="449">
          <cell r="H449" t="str">
            <v>20/2.5</v>
          </cell>
          <cell r="I449">
            <v>-3.1819754210252217E-2</v>
          </cell>
          <cell r="J449">
            <v>0.52788120163859265</v>
          </cell>
          <cell r="K449">
            <v>5.3204369594907306E-4</v>
          </cell>
          <cell r="L449">
            <v>9.0122894856610645E-7</v>
          </cell>
        </row>
        <row r="450">
          <cell r="H450" t="str">
            <v>20/3</v>
          </cell>
          <cell r="I450">
            <v>3.6686390532534546E-3</v>
          </cell>
          <cell r="J450">
            <v>0.44766272189348771</v>
          </cell>
          <cell r="K450">
            <v>5.1775147928997749E-4</v>
          </cell>
          <cell r="L450">
            <v>5.9171597633126984E-7</v>
          </cell>
        </row>
        <row r="451">
          <cell r="H451" t="str">
            <v>20/3.5</v>
          </cell>
          <cell r="I451">
            <v>8.4330580661098296E-3</v>
          </cell>
          <cell r="J451">
            <v>0.39534202483906955</v>
          </cell>
          <cell r="K451">
            <v>4.2550881071588272E-4</v>
          </cell>
          <cell r="L451">
            <v>6.0992262175700783E-7</v>
          </cell>
        </row>
        <row r="452">
          <cell r="H452" t="str">
            <v>20/4</v>
          </cell>
          <cell r="I452">
            <v>6.2131477987909895E-3</v>
          </cell>
          <cell r="J452">
            <v>0.34613607299998528</v>
          </cell>
          <cell r="K452">
            <v>3.8490148904343665E-4</v>
          </cell>
          <cell r="L452">
            <v>4.4302837202260878E-7</v>
          </cell>
        </row>
        <row r="453">
          <cell r="H453" t="str">
            <v>20/4.5</v>
          </cell>
          <cell r="I453">
            <v>-9.7119448607839453E-4</v>
          </cell>
          <cell r="J453">
            <v>0.32445575134924393</v>
          </cell>
          <cell r="K453">
            <v>3.2786917224786728E-4</v>
          </cell>
          <cell r="L453">
            <v>5.3709604005461514E-7</v>
          </cell>
        </row>
        <row r="454">
          <cell r="H454" t="str">
            <v>20/5</v>
          </cell>
          <cell r="I454">
            <v>-2.9591000713702939E-3</v>
          </cell>
          <cell r="J454">
            <v>0.29668844961742996</v>
          </cell>
          <cell r="K454">
            <v>3.2725794915157397E-4</v>
          </cell>
          <cell r="L454">
            <v>3.9751175845818293E-7</v>
          </cell>
        </row>
        <row r="455">
          <cell r="H455" t="str">
            <v>20/5.5</v>
          </cell>
          <cell r="I455">
            <v>-1.4859743806472361E-2</v>
          </cell>
          <cell r="J455">
            <v>0.2790663675574897</v>
          </cell>
          <cell r="K455">
            <v>2.7010208726186921E-4</v>
          </cell>
          <cell r="L455">
            <v>4.8854498558636468E-7</v>
          </cell>
        </row>
        <row r="456">
          <cell r="H456" t="str">
            <v>20/6</v>
          </cell>
          <cell r="I456">
            <v>-4.9366018597879723E-3</v>
          </cell>
          <cell r="J456">
            <v>0.25934347703579153</v>
          </cell>
          <cell r="K456">
            <v>2.6965342349951439E-4</v>
          </cell>
          <cell r="L456">
            <v>3.9447731755438902E-7</v>
          </cell>
        </row>
        <row r="457">
          <cell r="H457" t="str">
            <v>20/6.5</v>
          </cell>
          <cell r="I457">
            <v>9.4393653684126371E-3</v>
          </cell>
          <cell r="J457">
            <v>0.23994353772459745</v>
          </cell>
          <cell r="K457">
            <v>2.5476949086422065E-4</v>
          </cell>
          <cell r="L457">
            <v>3.6109846760720644E-7</v>
          </cell>
        </row>
        <row r="458">
          <cell r="H458" t="str">
            <v>20/7</v>
          </cell>
          <cell r="I458">
            <v>-9.544703816727191E-3</v>
          </cell>
          <cell r="J458">
            <v>0.22805232243101109</v>
          </cell>
          <cell r="K458">
            <v>2.3242083360435257E-4</v>
          </cell>
          <cell r="L458">
            <v>3.5199514489435026E-7</v>
          </cell>
        </row>
        <row r="459">
          <cell r="H459" t="str">
            <v>20/7.5</v>
          </cell>
          <cell r="I459">
            <v>1.6211717278788004E-3</v>
          </cell>
          <cell r="J459">
            <v>0.21539252660552974</v>
          </cell>
          <cell r="K459">
            <v>2.3225827427024724E-4</v>
          </cell>
          <cell r="L459">
            <v>3.0647853133027302E-7</v>
          </cell>
        </row>
        <row r="460">
          <cell r="H460" t="str">
            <v>20/8</v>
          </cell>
          <cell r="I460">
            <v>-6.5861239352533974E-3</v>
          </cell>
          <cell r="J460">
            <v>0.2076381212475911</v>
          </cell>
          <cell r="K460">
            <v>1.9691787502435548E-4</v>
          </cell>
          <cell r="L460">
            <v>3.5199514489462899E-7</v>
          </cell>
        </row>
        <row r="461">
          <cell r="H461" t="str">
            <v>20/8.5</v>
          </cell>
          <cell r="I461">
            <v>-2.8656219519526435E-3</v>
          </cell>
          <cell r="J461">
            <v>0.19740620326418667</v>
          </cell>
          <cell r="K461">
            <v>2.0214058131222507E-4</v>
          </cell>
          <cell r="L461">
            <v>3.0587164314963901E-7</v>
          </cell>
        </row>
        <row r="462">
          <cell r="H462" t="str">
            <v>20/9</v>
          </cell>
          <cell r="I462">
            <v>-5.0147863972255687E-3</v>
          </cell>
          <cell r="J462">
            <v>0.19004053146065863</v>
          </cell>
          <cell r="K462">
            <v>1.8403797386038303E-4</v>
          </cell>
          <cell r="L462">
            <v>3.1800940676697609E-7</v>
          </cell>
        </row>
        <row r="463">
          <cell r="H463" t="str">
            <v>20/9.5</v>
          </cell>
          <cell r="I463">
            <v>-1.0440158658148123E-2</v>
          </cell>
          <cell r="J463">
            <v>0.1841155688493073</v>
          </cell>
          <cell r="K463">
            <v>1.6656219520115733E-4</v>
          </cell>
          <cell r="L463">
            <v>3.2893339402235817E-7</v>
          </cell>
        </row>
        <row r="464">
          <cell r="H464" t="str">
            <v>20/10</v>
          </cell>
          <cell r="I464">
            <v>7.5076662980254512E-3</v>
          </cell>
          <cell r="J464">
            <v>0.17568106942368192</v>
          </cell>
          <cell r="K464">
            <v>1.775167436113394E-4</v>
          </cell>
          <cell r="L464">
            <v>2.7825823092113355E-7</v>
          </cell>
        </row>
        <row r="465">
          <cell r="H465" t="str">
            <v>24/0</v>
          </cell>
          <cell r="I465">
            <v>-10.109372520975141</v>
          </cell>
          <cell r="J465">
            <v>9.3611873333769857</v>
          </cell>
          <cell r="K465">
            <v>3.2043175759149153E-2</v>
          </cell>
          <cell r="L465">
            <v>-4.0054619936205453E-6</v>
          </cell>
        </row>
        <row r="466">
          <cell r="H466" t="str">
            <v>24/0.5</v>
          </cell>
          <cell r="I466">
            <v>-0.40310813446758237</v>
          </cell>
          <cell r="J466">
            <v>2.2738908034764855</v>
          </cell>
          <cell r="K466">
            <v>3.0437609727561837E-3</v>
          </cell>
          <cell r="L466">
            <v>3.3378849946870198E-6</v>
          </cell>
        </row>
        <row r="467">
          <cell r="H467" t="str">
            <v>24/1</v>
          </cell>
          <cell r="I467">
            <v>-0.32628077248070964</v>
          </cell>
          <cell r="J467">
            <v>1.4609955133622947</v>
          </cell>
          <cell r="K467">
            <v>1.4899928473900729E-3</v>
          </cell>
          <cell r="L467">
            <v>2.7127901684096294E-6</v>
          </cell>
        </row>
        <row r="468">
          <cell r="H468" t="str">
            <v>24/1.5</v>
          </cell>
          <cell r="I468">
            <v>-8.4339423890206142E-2</v>
          </cell>
          <cell r="J468">
            <v>0.96666406571734631</v>
          </cell>
          <cell r="K468">
            <v>1.0153976201311094E-3</v>
          </cell>
          <cell r="L468">
            <v>1.6446669701113176E-6</v>
          </cell>
        </row>
        <row r="469">
          <cell r="H469" t="str">
            <v>24/2</v>
          </cell>
          <cell r="I469">
            <v>-4.1157942649531425E-2</v>
          </cell>
          <cell r="J469">
            <v>0.75182218176303073</v>
          </cell>
          <cell r="K469">
            <v>7.9572143832482467E-4</v>
          </cell>
          <cell r="L469">
            <v>1.2319830071312879E-6</v>
          </cell>
        </row>
        <row r="470">
          <cell r="H470" t="str">
            <v>24/2.5</v>
          </cell>
          <cell r="I470">
            <v>-2.2880551399678726E-3</v>
          </cell>
          <cell r="J470">
            <v>0.61637937013675426</v>
          </cell>
          <cell r="K470">
            <v>7.0296508225513863E-4</v>
          </cell>
          <cell r="L470">
            <v>8.2233348505510656E-7</v>
          </cell>
        </row>
        <row r="471">
          <cell r="H471" t="str">
            <v>24/3</v>
          </cell>
          <cell r="I471">
            <v>3.1640548799677331E-3</v>
          </cell>
          <cell r="J471">
            <v>0.52802295337798166</v>
          </cell>
          <cell r="K471">
            <v>5.7926393133495772E-4</v>
          </cell>
          <cell r="L471">
            <v>7.737824305871084E-7</v>
          </cell>
        </row>
        <row r="472">
          <cell r="H472" t="str">
            <v>24/3.5</v>
          </cell>
          <cell r="I472">
            <v>-4.8359191104739123E-2</v>
          </cell>
          <cell r="J472">
            <v>0.47093363244250303</v>
          </cell>
          <cell r="K472">
            <v>4.1155471747193431E-4</v>
          </cell>
          <cell r="L472">
            <v>9.3157335760871602E-7</v>
          </cell>
        </row>
        <row r="473">
          <cell r="H473" t="str">
            <v>24/4</v>
          </cell>
          <cell r="I473">
            <v>-2.4180765978880307E-2</v>
          </cell>
          <cell r="J473">
            <v>0.4082056700695339</v>
          </cell>
          <cell r="K473">
            <v>3.9107224136848153E-4</v>
          </cell>
          <cell r="L473">
            <v>7.1916249430952462E-7</v>
          </cell>
        </row>
        <row r="474">
          <cell r="H474" t="str">
            <v>24/4.5</v>
          </cell>
          <cell r="I474">
            <v>-1.1582027439854172E-2</v>
          </cell>
          <cell r="J474">
            <v>0.38021436157529881</v>
          </cell>
          <cell r="K474">
            <v>3.5977631835628612E-4</v>
          </cell>
          <cell r="L474">
            <v>6.9792140798037972E-7</v>
          </cell>
        </row>
        <row r="475">
          <cell r="H475" t="str">
            <v>24/5</v>
          </cell>
          <cell r="I475">
            <v>-2.0136549837146836E-3</v>
          </cell>
          <cell r="J475">
            <v>0.34614626005155902</v>
          </cell>
          <cell r="K475">
            <v>3.6877560309538267E-4</v>
          </cell>
          <cell r="L475">
            <v>5.0371719010711889E-7</v>
          </cell>
        </row>
        <row r="476">
          <cell r="H476" t="str">
            <v>24/5.5</v>
          </cell>
          <cell r="I476">
            <v>-7.1827817153024831E-3</v>
          </cell>
          <cell r="J476">
            <v>0.32312612436872745</v>
          </cell>
          <cell r="K476">
            <v>3.3397490083880585E-4</v>
          </cell>
          <cell r="L476">
            <v>4.7944166287362274E-7</v>
          </cell>
        </row>
        <row r="477">
          <cell r="H477" t="str">
            <v>24/6</v>
          </cell>
          <cell r="I477">
            <v>-4.861954613419513E-3</v>
          </cell>
          <cell r="J477">
            <v>0.30051249539414604</v>
          </cell>
          <cell r="K477">
            <v>3.12575590090453E-4</v>
          </cell>
          <cell r="L477">
            <v>4.5213169473506437E-7</v>
          </cell>
        </row>
        <row r="478">
          <cell r="H478" t="str">
            <v>24/6.5</v>
          </cell>
          <cell r="I478">
            <v>-2.5411275113379488E-3</v>
          </cell>
          <cell r="J478">
            <v>0.27789886641956235</v>
          </cell>
          <cell r="K478">
            <v>2.9117627934209381E-4</v>
          </cell>
          <cell r="L478">
            <v>4.2482172659655543E-7</v>
          </cell>
        </row>
        <row r="479">
          <cell r="H479" t="str">
            <v>24/7</v>
          </cell>
          <cell r="I479">
            <v>-7.2113921583373888E-3</v>
          </cell>
          <cell r="J479">
            <v>0.26439322019205036</v>
          </cell>
          <cell r="K479">
            <v>2.532804473631573E-4</v>
          </cell>
          <cell r="L479">
            <v>4.4909725383129434E-7</v>
          </cell>
        </row>
        <row r="480">
          <cell r="H480" t="str">
            <v>24/7.5</v>
          </cell>
          <cell r="I480">
            <v>-2.7414006111424836E-3</v>
          </cell>
          <cell r="J480">
            <v>0.24914526302099807</v>
          </cell>
          <cell r="K480">
            <v>2.4998374406662473E-4</v>
          </cell>
          <cell r="L480">
            <v>4.0964952207546543E-7</v>
          </cell>
        </row>
        <row r="481">
          <cell r="H481" t="str">
            <v>24/8</v>
          </cell>
          <cell r="I481">
            <v>4.7045971781724026E-3</v>
          </cell>
          <cell r="J481">
            <v>0.23641708390227809</v>
          </cell>
          <cell r="K481">
            <v>2.4656349567604225E-4</v>
          </cell>
          <cell r="L481">
            <v>3.6716734941558522E-7</v>
          </cell>
        </row>
        <row r="482">
          <cell r="H482" t="str">
            <v>24/8.5</v>
          </cell>
          <cell r="I482">
            <v>2.4469731452575957E-3</v>
          </cell>
          <cell r="J482">
            <v>0.22589591867697995</v>
          </cell>
          <cell r="K482">
            <v>2.4132908511610173E-4</v>
          </cell>
          <cell r="L482">
            <v>3.2165073585184033E-7</v>
          </cell>
        </row>
        <row r="483">
          <cell r="H483" t="str">
            <v>24/9</v>
          </cell>
          <cell r="I483">
            <v>-3.0501332985868731E-3</v>
          </cell>
          <cell r="J483">
            <v>0.21723616620065936</v>
          </cell>
          <cell r="K483">
            <v>2.2165940568310842E-4</v>
          </cell>
          <cell r="L483">
            <v>3.3682294037315882E-7</v>
          </cell>
        </row>
        <row r="484">
          <cell r="H484" t="str">
            <v>24/9.5</v>
          </cell>
          <cell r="I484">
            <v>2.1210741920742334E-3</v>
          </cell>
          <cell r="J484">
            <v>0.20955773023820246</v>
          </cell>
          <cell r="K484">
            <v>2.0186618115613307E-4</v>
          </cell>
          <cell r="L484">
            <v>3.4896070399026487E-7</v>
          </cell>
        </row>
        <row r="485">
          <cell r="H485" t="str">
            <v>24/10</v>
          </cell>
          <cell r="I485">
            <v>-7.3484621888804287E-3</v>
          </cell>
          <cell r="J485">
            <v>0.20250482259359004</v>
          </cell>
          <cell r="K485">
            <v>1.8545419077954173E-4</v>
          </cell>
          <cell r="L485">
            <v>3.6109846760756273E-7</v>
          </cell>
        </row>
        <row r="486">
          <cell r="H486" t="str">
            <v>30/0</v>
          </cell>
          <cell r="I486">
            <v>-12.559079263924652</v>
          </cell>
          <cell r="J486">
            <v>11.625250883238422</v>
          </cell>
          <cell r="K486">
            <v>3.9966447753436302E-2</v>
          </cell>
          <cell r="L486">
            <v>-4.9764830830074008E-6</v>
          </cell>
        </row>
        <row r="487">
          <cell r="H487" t="str">
            <v>30/0.5</v>
          </cell>
          <cell r="I487">
            <v>-0.61523636126922432</v>
          </cell>
          <cell r="J487">
            <v>2.8221449162275518</v>
          </cell>
          <cell r="K487">
            <v>3.8172833084095296E-3</v>
          </cell>
          <cell r="L487">
            <v>4.0661508117082598E-6</v>
          </cell>
        </row>
        <row r="488">
          <cell r="H488" t="str">
            <v>30/1</v>
          </cell>
          <cell r="I488">
            <v>-0.25026984849523992</v>
          </cell>
          <cell r="J488">
            <v>1.7874217005873891</v>
          </cell>
          <cell r="K488">
            <v>2.0838481045581275E-3</v>
          </cell>
          <cell r="L488">
            <v>2.8068578364436832E-6</v>
          </cell>
        </row>
        <row r="489">
          <cell r="H489" t="str">
            <v>30/1.5</v>
          </cell>
          <cell r="I489">
            <v>-0.16277443266827435</v>
          </cell>
          <cell r="J489">
            <v>1.1986103344387458</v>
          </cell>
          <cell r="K489">
            <v>1.1832303790883078E-3</v>
          </cell>
          <cell r="L489">
            <v>2.2788651191019206E-6</v>
          </cell>
        </row>
        <row r="490">
          <cell r="H490" t="str">
            <v>30/2</v>
          </cell>
          <cell r="I490">
            <v>-2.9021392808445141E-2</v>
          </cell>
          <cell r="J490">
            <v>0.92503413746016405</v>
          </cell>
          <cell r="K490">
            <v>9.4583522985900923E-4</v>
          </cell>
          <cell r="L490">
            <v>1.6385980883019367E-6</v>
          </cell>
        </row>
        <row r="491">
          <cell r="H491" t="str">
            <v>30/2.5</v>
          </cell>
          <cell r="I491">
            <v>3.9849925222291679E-2</v>
          </cell>
          <cell r="J491">
            <v>0.75186130437611587</v>
          </cell>
          <cell r="K491">
            <v>8.9172898107792761E-4</v>
          </cell>
          <cell r="L491">
            <v>9.7405553026893546E-7</v>
          </cell>
        </row>
        <row r="492">
          <cell r="H492" t="str">
            <v>30/3</v>
          </cell>
          <cell r="I492">
            <v>1.6406268288215238E-2</v>
          </cell>
          <cell r="J492">
            <v>0.64640960617290644</v>
          </cell>
          <cell r="K492">
            <v>6.6183757071342007E-4</v>
          </cell>
          <cell r="L492">
            <v>1.1409497800027943E-6</v>
          </cell>
        </row>
        <row r="493">
          <cell r="H493" t="str">
            <v>30/3.5</v>
          </cell>
          <cell r="I493">
            <v>-3.1008258014022058E-2</v>
          </cell>
          <cell r="J493">
            <v>0.5686335262370682</v>
          </cell>
          <cell r="K493">
            <v>5.7769035698037208E-4</v>
          </cell>
          <cell r="L493">
            <v>9.0122894856605531E-7</v>
          </cell>
        </row>
        <row r="494">
          <cell r="H494" t="str">
            <v>30/4</v>
          </cell>
          <cell r="I494">
            <v>-3.6866116132505393E-2</v>
          </cell>
          <cell r="J494">
            <v>0.49776762685046827</v>
          </cell>
          <cell r="K494">
            <v>4.4779894661551748E-4</v>
          </cell>
          <cell r="L494">
            <v>9.4978000303441821E-7</v>
          </cell>
        </row>
        <row r="495">
          <cell r="H495" t="str">
            <v>30/4.5</v>
          </cell>
          <cell r="I495">
            <v>-7.167436114187381E-2</v>
          </cell>
          <cell r="J495">
            <v>0.46697531265578524</v>
          </cell>
          <cell r="K495">
            <v>3.8149424539959102E-4</v>
          </cell>
          <cell r="L495">
            <v>9.4067668032158755E-7</v>
          </cell>
        </row>
        <row r="496">
          <cell r="H496" t="str">
            <v>30/5</v>
          </cell>
          <cell r="I496">
            <v>-7.9867351583367469E-2</v>
          </cell>
          <cell r="J496">
            <v>0.42897197477078836</v>
          </cell>
          <cell r="K496">
            <v>3.095779959685675E-4</v>
          </cell>
          <cell r="L496">
            <v>1.0013654984068137E-6</v>
          </cell>
        </row>
        <row r="497">
          <cell r="H497" t="str">
            <v>30/5.5</v>
          </cell>
          <cell r="I497">
            <v>-2.1097600623969127E-2</v>
          </cell>
          <cell r="J497">
            <v>0.39072533974899193</v>
          </cell>
          <cell r="K497">
            <v>3.8113661486457908E-4</v>
          </cell>
          <cell r="L497">
            <v>6.8274920345889939E-7</v>
          </cell>
        </row>
        <row r="498">
          <cell r="H498" t="str">
            <v>30/6</v>
          </cell>
          <cell r="I498">
            <v>-2.8931920150938328E-2</v>
          </cell>
          <cell r="J498">
            <v>0.36639595118885593</v>
          </cell>
          <cell r="K498">
            <v>3.2018986930224501E-4</v>
          </cell>
          <cell r="L498">
            <v>7.2219693521480665E-7</v>
          </cell>
        </row>
        <row r="499">
          <cell r="H499" t="str">
            <v>30/6.5</v>
          </cell>
          <cell r="I499">
            <v>1.5620261395656181E-2</v>
          </cell>
          <cell r="J499">
            <v>0.33246960140449516</v>
          </cell>
          <cell r="K499">
            <v>3.7640938942730943E-4</v>
          </cell>
          <cell r="L499">
            <v>4.0054619936236207E-7</v>
          </cell>
        </row>
        <row r="500">
          <cell r="H500" t="str">
            <v>30/7</v>
          </cell>
          <cell r="I500">
            <v>1.9327914688953524E-2</v>
          </cell>
          <cell r="J500">
            <v>0.31208834557946147</v>
          </cell>
          <cell r="K500">
            <v>3.6164900188576847E-4</v>
          </cell>
          <cell r="L500">
            <v>3.7020179031994335E-7</v>
          </cell>
        </row>
        <row r="501">
          <cell r="H501" t="str">
            <v>30/7.5</v>
          </cell>
          <cell r="I501">
            <v>6.8027830155443286E-3</v>
          </cell>
          <cell r="J501">
            <v>0.29736718902400744</v>
          </cell>
          <cell r="K501">
            <v>3.0931790103375318E-4</v>
          </cell>
          <cell r="L501">
            <v>4.5516613563979922E-7</v>
          </cell>
        </row>
        <row r="502">
          <cell r="H502" t="str">
            <v>30/8</v>
          </cell>
          <cell r="I502">
            <v>-2.9705702581447384E-2</v>
          </cell>
          <cell r="J502">
            <v>0.28695883997659205</v>
          </cell>
          <cell r="K502">
            <v>2.3917029715845437E-4</v>
          </cell>
          <cell r="L502">
            <v>6.0081929904417547E-7</v>
          </cell>
        </row>
        <row r="503">
          <cell r="H503" t="str">
            <v>30/8.5</v>
          </cell>
          <cell r="I503">
            <v>2.6300799791205108E-3</v>
          </cell>
          <cell r="J503">
            <v>0.27022043045711769</v>
          </cell>
          <cell r="K503">
            <v>2.7138305481500783E-4</v>
          </cell>
          <cell r="L503">
            <v>4.3695949021391808E-7</v>
          </cell>
        </row>
        <row r="504">
          <cell r="H504" t="str">
            <v>30/9</v>
          </cell>
          <cell r="I504">
            <v>1.0076077768689719E-2</v>
          </cell>
          <cell r="J504">
            <v>0.25749225133838599</v>
          </cell>
          <cell r="K504">
            <v>2.679628064245259E-4</v>
          </cell>
          <cell r="L504">
            <v>3.9447731755380944E-7</v>
          </cell>
        </row>
        <row r="505">
          <cell r="H505" t="str">
            <v>30/9.5</v>
          </cell>
          <cell r="I505">
            <v>-7.5211652253934103E-3</v>
          </cell>
          <cell r="J505">
            <v>0.24783340919435856</v>
          </cell>
          <cell r="K505">
            <v>2.5225307237139536E-4</v>
          </cell>
          <cell r="L505">
            <v>3.8233955393723093E-7</v>
          </cell>
        </row>
        <row r="506">
          <cell r="H506" t="str">
            <v>30/10</v>
          </cell>
          <cell r="I506">
            <v>2.3213472919030851E-3</v>
          </cell>
          <cell r="J506">
            <v>0.23831133363676824</v>
          </cell>
          <cell r="K506">
            <v>2.4305871643158495E-4</v>
          </cell>
          <cell r="L506">
            <v>3.6413290851139755E-7</v>
          </cell>
        </row>
        <row r="507">
          <cell r="H507" t="str">
            <v>36/0</v>
          </cell>
          <cell r="I507">
            <v>-14.925485402155822</v>
          </cell>
          <cell r="J507">
            <v>13.895924095627167</v>
          </cell>
          <cell r="K507">
            <v>4.7748683269403472E-2</v>
          </cell>
          <cell r="L507">
            <v>-5.6744044909967234E-6</v>
          </cell>
        </row>
        <row r="508">
          <cell r="H508" t="str">
            <v>36/0.5</v>
          </cell>
          <cell r="I508">
            <v>-0.75995578386455875</v>
          </cell>
          <cell r="J508">
            <v>3.3741346424780656</v>
          </cell>
          <cell r="K508">
            <v>4.517393848752646E-3</v>
          </cell>
          <cell r="L508">
            <v>5.0675163101249749E-6</v>
          </cell>
        </row>
        <row r="509">
          <cell r="H509" t="str">
            <v>36/1</v>
          </cell>
          <cell r="I509">
            <v>-0.36171922751728014</v>
          </cell>
          <cell r="J509">
            <v>2.1331859462036635</v>
          </cell>
          <cell r="K509">
            <v>2.4425515313092122E-3</v>
          </cell>
          <cell r="L509">
            <v>3.5199514489449006E-6</v>
          </cell>
        </row>
        <row r="510">
          <cell r="H510" t="str">
            <v>36/1.5</v>
          </cell>
          <cell r="I510">
            <v>-0.16503101632044928</v>
          </cell>
          <cell r="J510">
            <v>1.4158858399982199</v>
          </cell>
          <cell r="K510">
            <v>1.5205214903444369E-3</v>
          </cell>
          <cell r="L510">
            <v>2.4245182825053219E-6</v>
          </cell>
        </row>
        <row r="511">
          <cell r="H511" t="str">
            <v>36/2</v>
          </cell>
          <cell r="I511">
            <v>-4.1011769288679641E-3</v>
          </cell>
          <cell r="J511">
            <v>1.0890148904349535</v>
          </cell>
          <cell r="K511">
            <v>1.2910202223817043E-3</v>
          </cell>
          <cell r="L511">
            <v>1.4383249886195606E-6</v>
          </cell>
        </row>
        <row r="512">
          <cell r="H512" t="str">
            <v>36/2.5</v>
          </cell>
          <cell r="I512">
            <v>8.1987905585724552E-2</v>
          </cell>
          <cell r="J512">
            <v>0.88734323861540088</v>
          </cell>
          <cell r="K512">
            <v>1.080492879901447E-3</v>
          </cell>
          <cell r="L512">
            <v>1.1257775754810156E-6</v>
          </cell>
        </row>
        <row r="513">
          <cell r="H513" t="str">
            <v>36/3</v>
          </cell>
          <cell r="I513">
            <v>-3.7140516288510339E-2</v>
          </cell>
          <cell r="J513">
            <v>0.76800073693564441</v>
          </cell>
          <cell r="K513">
            <v>7.819884257754512E-4</v>
          </cell>
          <cell r="L513">
            <v>1.2683962979819899E-6</v>
          </cell>
        </row>
        <row r="514">
          <cell r="H514" t="str">
            <v>36/3.5</v>
          </cell>
          <cell r="I514">
            <v>-9.7817023212877635E-2</v>
          </cell>
          <cell r="J514">
            <v>0.67592019420418403</v>
          </cell>
          <cell r="K514">
            <v>6.4278561675042481E-4</v>
          </cell>
          <cell r="L514">
            <v>1.1712941890449367E-6</v>
          </cell>
        </row>
        <row r="515">
          <cell r="H515" t="str">
            <v>36/4</v>
          </cell>
          <cell r="I515">
            <v>-6.6261785551516864E-2</v>
          </cell>
          <cell r="J515">
            <v>0.58573791100416228</v>
          </cell>
          <cell r="K515">
            <v>5.2584693413116679E-4</v>
          </cell>
          <cell r="L515">
            <v>1.1227431345769455E-6</v>
          </cell>
        </row>
        <row r="516">
          <cell r="H516" t="str">
            <v>36/4.5</v>
          </cell>
          <cell r="I516">
            <v>-5.357955653806111E-3</v>
          </cell>
          <cell r="J516">
            <v>0.53972928452218105</v>
          </cell>
          <cell r="K516">
            <v>5.4977566811889741E-4</v>
          </cell>
          <cell r="L516">
            <v>8.7998786223629335E-7</v>
          </cell>
        </row>
        <row r="517">
          <cell r="H517" t="str">
            <v>36/5</v>
          </cell>
          <cell r="I517">
            <v>2.656063463206966E-2</v>
          </cell>
          <cell r="J517">
            <v>0.48792628476057082</v>
          </cell>
          <cell r="K517">
            <v>5.6653228428408999E-4</v>
          </cell>
          <cell r="L517">
            <v>5.8564709452204557E-7</v>
          </cell>
        </row>
        <row r="518">
          <cell r="H518" t="str">
            <v>36/5.5</v>
          </cell>
          <cell r="I518">
            <v>4.0299889459591953E-2</v>
          </cell>
          <cell r="J518">
            <v>0.45097763183561962</v>
          </cell>
          <cell r="K518">
            <v>5.3845503608818503E-4</v>
          </cell>
          <cell r="L518">
            <v>5.1888939462899818E-7</v>
          </cell>
        </row>
        <row r="519">
          <cell r="H519" t="str">
            <v>36/6</v>
          </cell>
          <cell r="I519">
            <v>-5.7935106314392054E-2</v>
          </cell>
          <cell r="J519">
            <v>0.43002665973083426</v>
          </cell>
          <cell r="K519">
            <v>3.5341699720368525E-4</v>
          </cell>
          <cell r="L519">
            <v>8.7391898042854185E-7</v>
          </cell>
        </row>
        <row r="520">
          <cell r="H520" t="str">
            <v>36/6.5</v>
          </cell>
          <cell r="I520">
            <v>-1.8305481501329401E-3</v>
          </cell>
          <cell r="J520">
            <v>0.39047077183172318</v>
          </cell>
          <cell r="K520">
            <v>3.988295727940243E-4</v>
          </cell>
          <cell r="L520">
            <v>6.1902594446984188E-7</v>
          </cell>
        </row>
        <row r="521">
          <cell r="H521" t="str">
            <v>36/7</v>
          </cell>
          <cell r="I521">
            <v>8.6086221471011869E-3</v>
          </cell>
          <cell r="J521">
            <v>0.36469146238376737</v>
          </cell>
          <cell r="K521">
            <v>4.0642434488591167E-4</v>
          </cell>
          <cell r="L521">
            <v>4.7337278106501898E-7</v>
          </cell>
        </row>
        <row r="522">
          <cell r="H522" t="str">
            <v>36/7.5</v>
          </cell>
          <cell r="I522">
            <v>-3.2920215874405637E-3</v>
          </cell>
          <cell r="J522">
            <v>0.34706938032378803</v>
          </cell>
          <cell r="K522">
            <v>3.4926848299657884E-4</v>
          </cell>
          <cell r="L522">
            <v>5.6440600819231262E-7</v>
          </cell>
        </row>
        <row r="523">
          <cell r="H523" t="str">
            <v>36/8</v>
          </cell>
          <cell r="I523">
            <v>1.4857923141554957E-2</v>
          </cell>
          <cell r="J523">
            <v>0.32733630275052605</v>
          </cell>
          <cell r="K523">
            <v>3.6494570518218997E-4</v>
          </cell>
          <cell r="L523">
            <v>4.0964952207602966E-7</v>
          </cell>
        </row>
        <row r="524">
          <cell r="H524" t="str">
            <v>36/8.5</v>
          </cell>
          <cell r="I524">
            <v>-3.1155731842462682E-2</v>
          </cell>
          <cell r="J524">
            <v>0.31786126102696111</v>
          </cell>
          <cell r="K524">
            <v>2.5916509525958966E-4</v>
          </cell>
          <cell r="L524">
            <v>6.7668032165115986E-7</v>
          </cell>
        </row>
        <row r="525">
          <cell r="H525" t="str">
            <v>36/9</v>
          </cell>
          <cell r="I525">
            <v>1.6307952402580386E-2</v>
          </cell>
          <cell r="J525">
            <v>0.29643388170015689</v>
          </cell>
          <cell r="K525">
            <v>3.4495090708105551E-4</v>
          </cell>
          <cell r="L525">
            <v>3.3378849946904358E-7</v>
          </cell>
        </row>
        <row r="526">
          <cell r="H526" t="str">
            <v>36/9.5</v>
          </cell>
          <cell r="I526">
            <v>-1.670329670410495E-3</v>
          </cell>
          <cell r="J526">
            <v>0.28618765849535299</v>
          </cell>
          <cell r="K526">
            <v>2.897717666948262E-4</v>
          </cell>
          <cell r="L526">
            <v>4.7337278106512808E-7</v>
          </cell>
        </row>
        <row r="527">
          <cell r="H527" t="str">
            <v>36/10</v>
          </cell>
          <cell r="I527">
            <v>-1.7524936601893276E-2</v>
          </cell>
          <cell r="J527">
            <v>0.27775711468019143</v>
          </cell>
          <cell r="K527">
            <v>2.4395604395605029E-4</v>
          </cell>
          <cell r="L527">
            <v>5.5226824457591654E-7</v>
          </cell>
        </row>
        <row r="528">
          <cell r="H528" t="str">
            <v>48/0</v>
          </cell>
          <cell r="I528">
            <v>-19.891777098637384</v>
          </cell>
          <cell r="J528">
            <v>18.424329713678443</v>
          </cell>
          <cell r="K528">
            <v>6.3297483581510841E-2</v>
          </cell>
          <cell r="L528">
            <v>-7.0399028978994016E-6</v>
          </cell>
        </row>
        <row r="529">
          <cell r="H529" t="str">
            <v>48/0.5</v>
          </cell>
          <cell r="I529">
            <v>-1.0043253787645914</v>
          </cell>
          <cell r="J529">
            <v>4.4773283915296167</v>
          </cell>
          <cell r="K529">
            <v>6.0462968983675891E-3</v>
          </cell>
          <cell r="L529">
            <v>6.4937035351243275E-6</v>
          </cell>
        </row>
        <row r="530">
          <cell r="H530" t="str">
            <v>48/1</v>
          </cell>
          <cell r="I530">
            <v>-0.28792249170754314</v>
          </cell>
          <cell r="J530">
            <v>2.7977306716950707</v>
          </cell>
          <cell r="K530">
            <v>3.4935951622350721E-3</v>
          </cell>
          <cell r="L530">
            <v>4.0054619936257139E-6</v>
          </cell>
        </row>
        <row r="531">
          <cell r="H531" t="str">
            <v>48/1.5</v>
          </cell>
          <cell r="I531">
            <v>-0.27288510306441766</v>
          </cell>
          <cell r="J531">
            <v>1.888922665106209</v>
          </cell>
          <cell r="K531">
            <v>1.8273294752574223E-3</v>
          </cell>
          <cell r="L531">
            <v>3.5654680625119653E-6</v>
          </cell>
        </row>
        <row r="532">
          <cell r="H532" t="str">
            <v>48/2</v>
          </cell>
          <cell r="I532">
            <v>-8.8199232719568754E-2</v>
          </cell>
          <cell r="J532">
            <v>1.4363211738951063</v>
          </cell>
          <cell r="K532">
            <v>1.6362442291439681E-3</v>
          </cell>
          <cell r="L532">
            <v>2.0694886967068095E-6</v>
          </cell>
        </row>
        <row r="533">
          <cell r="H533" t="str">
            <v>48/2.5</v>
          </cell>
          <cell r="I533">
            <v>-6.455738344439936E-2</v>
          </cell>
          <cell r="J533">
            <v>1.1796175520731311</v>
          </cell>
          <cell r="K533">
            <v>1.2844073086680727E-3</v>
          </cell>
          <cell r="L533">
            <v>1.7326657563334129E-6</v>
          </cell>
        </row>
        <row r="534">
          <cell r="H534" t="str">
            <v>48/3</v>
          </cell>
          <cell r="I534">
            <v>-1.9868652057544355E-2</v>
          </cell>
          <cell r="J534">
            <v>1.0022463532522365</v>
          </cell>
          <cell r="K534">
            <v>1.0226932830486376E-3</v>
          </cell>
          <cell r="L534">
            <v>1.6992869063867196E-6</v>
          </cell>
        </row>
        <row r="535">
          <cell r="H535" t="str">
            <v>48/3.5</v>
          </cell>
          <cell r="I535">
            <v>-5.7925222705193326E-2</v>
          </cell>
          <cell r="J535">
            <v>0.87518477577641962</v>
          </cell>
          <cell r="K535">
            <v>8.9587099291308617E-4</v>
          </cell>
          <cell r="L535">
            <v>1.4079805795766237E-6</v>
          </cell>
        </row>
        <row r="536">
          <cell r="H536" t="str">
            <v>48/4</v>
          </cell>
          <cell r="I536">
            <v>-0.11572429936943314</v>
          </cell>
          <cell r="J536">
            <v>0.76601913865227089</v>
          </cell>
          <cell r="K536">
            <v>6.3435203849411125E-4</v>
          </cell>
          <cell r="L536">
            <v>1.5870125929295822E-6</v>
          </cell>
        </row>
        <row r="537">
          <cell r="H537" t="str">
            <v>48/4.5</v>
          </cell>
          <cell r="I537">
            <v>6.0453865660935337E-2</v>
          </cell>
          <cell r="J537">
            <v>0.69284348787307259</v>
          </cell>
          <cell r="K537">
            <v>7.7956954288317085E-4</v>
          </cell>
          <cell r="L537">
            <v>1.0013654984068649E-6</v>
          </cell>
        </row>
        <row r="538">
          <cell r="H538" t="str">
            <v>48/5</v>
          </cell>
          <cell r="I538">
            <v>6.6358800962065964E-2</v>
          </cell>
          <cell r="J538">
            <v>0.63156544638794265</v>
          </cell>
          <cell r="K538">
            <v>6.9054554912534153E-4</v>
          </cell>
          <cell r="L538">
            <v>9.7405553026874467E-7</v>
          </cell>
        </row>
        <row r="539">
          <cell r="H539" t="str">
            <v>48/5.5</v>
          </cell>
          <cell r="I539">
            <v>-8.7835359906517002E-2</v>
          </cell>
          <cell r="J539">
            <v>0.59835717536901833</v>
          </cell>
          <cell r="K539">
            <v>4.9297743676434129E-4</v>
          </cell>
          <cell r="L539">
            <v>1.2289485662268532E-6</v>
          </cell>
        </row>
        <row r="540">
          <cell r="H540" t="str">
            <v>48/6</v>
          </cell>
          <cell r="I540">
            <v>-6.3926653227799307E-2</v>
          </cell>
          <cell r="J540">
            <v>0.55287534950252559</v>
          </cell>
          <cell r="K540">
            <v>4.6787177319762265E-4</v>
          </cell>
          <cell r="L540">
            <v>1.1106053709594344E-6</v>
          </cell>
        </row>
        <row r="541">
          <cell r="H541" t="str">
            <v>48/6.5</v>
          </cell>
          <cell r="I541">
            <v>-5.1058196242408191E-2</v>
          </cell>
          <cell r="J541">
            <v>0.50763790450184942</v>
          </cell>
          <cell r="K541">
            <v>4.4119903764838997E-4</v>
          </cell>
          <cell r="L541">
            <v>9.9529661659920554E-7</v>
          </cell>
        </row>
        <row r="542">
          <cell r="H542" t="str">
            <v>48/7</v>
          </cell>
          <cell r="I542">
            <v>-4.8871318031391366E-2</v>
          </cell>
          <cell r="J542">
            <v>0.47631878969158187</v>
          </cell>
          <cell r="K542">
            <v>4.2392873398781959E-4</v>
          </cell>
          <cell r="L542">
            <v>8.6178121681098661E-7</v>
          </cell>
        </row>
        <row r="543">
          <cell r="H543" t="str">
            <v>48/7.5</v>
          </cell>
          <cell r="I543">
            <v>-4.9324143311804174E-2</v>
          </cell>
          <cell r="J543">
            <v>0.44924041441789497</v>
          </cell>
          <cell r="K543">
            <v>3.8925157682586384E-4</v>
          </cell>
          <cell r="L543">
            <v>8.4054013048019338E-7</v>
          </cell>
        </row>
        <row r="544">
          <cell r="H544" t="str">
            <v>48/8</v>
          </cell>
          <cell r="I544">
            <v>-8.9260159958646321E-2</v>
          </cell>
          <cell r="J544">
            <v>0.43238951383923252</v>
          </cell>
          <cell r="K544">
            <v>2.8149424539944157E-4</v>
          </cell>
          <cell r="L544">
            <v>1.0590198755882203E-6</v>
          </cell>
        </row>
        <row r="545">
          <cell r="H545" t="str">
            <v>48/8.5</v>
          </cell>
          <cell r="I545">
            <v>-2.340412250486051E-2</v>
          </cell>
          <cell r="J545">
            <v>0.40309003619655143</v>
          </cell>
          <cell r="K545">
            <v>3.6596007542747912E-4</v>
          </cell>
          <cell r="L545">
            <v>7.252313761190643E-7</v>
          </cell>
        </row>
        <row r="546">
          <cell r="H546" t="str">
            <v>48/9</v>
          </cell>
          <cell r="I546">
            <v>2.8602639961175804E-3</v>
          </cell>
          <cell r="J546">
            <v>0.38086253982705115</v>
          </cell>
          <cell r="K546">
            <v>3.9021392808361748E-4</v>
          </cell>
          <cell r="L546">
            <v>5.7350933090609619E-7</v>
          </cell>
        </row>
        <row r="547">
          <cell r="H547" t="str">
            <v>48/9.5</v>
          </cell>
          <cell r="I547">
            <v>-8.3865010728625504E-3</v>
          </cell>
          <cell r="J547">
            <v>0.36521826299932464</v>
          </cell>
          <cell r="K547">
            <v>3.5738994733081417E-4</v>
          </cell>
          <cell r="L547">
            <v>5.9778485813978843E-7</v>
          </cell>
        </row>
        <row r="548">
          <cell r="H548" t="str">
            <v>48/10</v>
          </cell>
          <cell r="I548">
            <v>-2.4461928604040298E-2</v>
          </cell>
          <cell r="J548">
            <v>0.35114799401781638</v>
          </cell>
          <cell r="K548">
            <v>3.1689316600560439E-4</v>
          </cell>
          <cell r="L548">
            <v>6.8274920345922158E-7</v>
          </cell>
        </row>
        <row r="616">
          <cell r="H616" t="str">
            <v>Tank/0</v>
          </cell>
          <cell r="I616">
            <v>-1.4899318984800913</v>
          </cell>
          <cell r="J616">
            <v>1.4330991033952001</v>
          </cell>
          <cell r="K616">
            <v>4.8953854823654795E-3</v>
          </cell>
          <cell r="L616">
            <v>-3.4794922368350384E-7</v>
          </cell>
        </row>
        <row r="617">
          <cell r="H617" t="str">
            <v>Tank/0.5</v>
          </cell>
          <cell r="I617">
            <v>-6.9986778507057174E-2</v>
          </cell>
          <cell r="J617">
            <v>0.34872725072426208</v>
          </cell>
          <cell r="K617">
            <v>4.7533974900867726E-4</v>
          </cell>
          <cell r="L617">
            <v>4.9815404844921166E-7</v>
          </cell>
        </row>
        <row r="618">
          <cell r="H618" t="str">
            <v>Tank/1</v>
          </cell>
          <cell r="I618">
            <v>-2.2972846088757774E-2</v>
          </cell>
          <cell r="J618">
            <v>0.19886408052827828</v>
          </cell>
          <cell r="K618">
            <v>2.3917647441319012E-4</v>
          </cell>
          <cell r="L618">
            <v>2.9853841096438177E-7</v>
          </cell>
        </row>
        <row r="619">
          <cell r="H619" t="str">
            <v>Tank/1.5</v>
          </cell>
          <cell r="I619">
            <v>-2.8439473741856658E-3</v>
          </cell>
          <cell r="J619">
            <v>0.13827044093316537</v>
          </cell>
          <cell r="K619">
            <v>1.7191538244790713E-4</v>
          </cell>
          <cell r="L619">
            <v>1.7943660547214997E-7</v>
          </cell>
        </row>
        <row r="620">
          <cell r="H620" t="str">
            <v>Tank/2</v>
          </cell>
          <cell r="I620">
            <v>-6.8810412469052775E-3</v>
          </cell>
          <cell r="J620">
            <v>0.10790979221305924</v>
          </cell>
          <cell r="K620">
            <v>1.1323785681761743E-4</v>
          </cell>
          <cell r="L620">
            <v>1.8049865978889191E-7</v>
          </cell>
        </row>
        <row r="621">
          <cell r="H621" t="str">
            <v>Tank/2.5</v>
          </cell>
          <cell r="I621">
            <v>-7.9549298826146198E-3</v>
          </cell>
          <cell r="J621">
            <v>8.8149260174399516E-2</v>
          </cell>
          <cell r="K621">
            <v>8.845406073224923E-5</v>
          </cell>
          <cell r="L621">
            <v>1.4964851059505985E-7</v>
          </cell>
        </row>
        <row r="622">
          <cell r="H622" t="str">
            <v>Tank/3</v>
          </cell>
          <cell r="I622">
            <v>-8.2923423716367451E-3</v>
          </cell>
          <cell r="J622">
            <v>7.477249098698871E-2</v>
          </cell>
          <cell r="K622">
            <v>6.5673212389180536E-5</v>
          </cell>
          <cell r="L622">
            <v>1.5207606331868895E-7</v>
          </cell>
        </row>
        <row r="623">
          <cell r="H623" t="str">
            <v>Tank/3.5</v>
          </cell>
          <cell r="I623">
            <v>1.6799445129832024E-3</v>
          </cell>
          <cell r="J623">
            <v>6.3456564145918909E-2</v>
          </cell>
          <cell r="K623">
            <v>7.2110670394641993E-5</v>
          </cell>
          <cell r="L623">
            <v>8.5267789409924012E-8</v>
          </cell>
        </row>
        <row r="624">
          <cell r="H624" t="str">
            <v>Tank/4</v>
          </cell>
          <cell r="I624">
            <v>-3.4873875629612863E-3</v>
          </cell>
          <cell r="J624">
            <v>5.6553091878524801E-2</v>
          </cell>
          <cell r="K624">
            <v>5.4473199384544179E-5</v>
          </cell>
          <cell r="L624">
            <v>9.9833105750022927E-8</v>
          </cell>
        </row>
        <row r="625">
          <cell r="H625" t="str">
            <v>Tank/4.5</v>
          </cell>
          <cell r="I625">
            <v>8.172139498266492E-4</v>
          </cell>
          <cell r="J625">
            <v>4.9971062632300466E-2</v>
          </cell>
          <cell r="K625">
            <v>5.4921971519650811E-5</v>
          </cell>
          <cell r="L625">
            <v>7.3484043898133726E-8</v>
          </cell>
        </row>
        <row r="626">
          <cell r="H626" t="str">
            <v>Tank/5</v>
          </cell>
          <cell r="I626">
            <v>-4.7234930749839874E-3</v>
          </cell>
          <cell r="J626">
            <v>4.5857498681464215E-2</v>
          </cell>
          <cell r="K626">
            <v>4.0514446106151157E-5</v>
          </cell>
          <cell r="L626">
            <v>8.9870024781295069E-8</v>
          </cell>
        </row>
        <row r="627">
          <cell r="H627" t="str">
            <v>Tank/5.5</v>
          </cell>
          <cell r="I627">
            <v>-4.3483061316410476E-3</v>
          </cell>
          <cell r="J627">
            <v>4.184822196212111E-2</v>
          </cell>
          <cell r="K627">
            <v>3.693163838140073E-5</v>
          </cell>
          <cell r="L627">
            <v>8.0766702068338514E-8</v>
          </cell>
        </row>
        <row r="628">
          <cell r="H628" t="str">
            <v>Tank/6</v>
          </cell>
          <cell r="I628">
            <v>-2.0101783817715086E-3</v>
          </cell>
          <cell r="J628">
            <v>3.8325628020894023E-2</v>
          </cell>
          <cell r="K628">
            <v>3.5299867785077041E-5</v>
          </cell>
          <cell r="L628">
            <v>7.2523137611890527E-8</v>
          </cell>
        </row>
        <row r="629">
          <cell r="H629" t="str">
            <v>Tank/6.5</v>
          </cell>
          <cell r="I629">
            <v>-1.855343889915032E-6</v>
          </cell>
          <cell r="J629">
            <v>3.5182722110237964E-2</v>
          </cell>
          <cell r="K629">
            <v>3.6500097535591541E-5</v>
          </cell>
          <cell r="L629">
            <v>5.3557881960268878E-8</v>
          </cell>
        </row>
        <row r="630">
          <cell r="H630" t="str">
            <v>Tank/7</v>
          </cell>
          <cell r="I630">
            <v>-4.4129440577932315E-5</v>
          </cell>
          <cell r="J630">
            <v>3.2775106386052383E-2</v>
          </cell>
          <cell r="K630">
            <v>3.3635151830426872E-5</v>
          </cell>
          <cell r="L630">
            <v>5.0321144995678247E-8</v>
          </cell>
        </row>
        <row r="631">
          <cell r="H631" t="str">
            <v>Tank/7.5</v>
          </cell>
          <cell r="I631">
            <v>1.2646249209579869E-4</v>
          </cell>
          <cell r="J631">
            <v>3.0671427848944798E-2</v>
          </cell>
          <cell r="K631">
            <v>3.1471920584328376E-5</v>
          </cell>
          <cell r="L631">
            <v>4.6325797805128499E-8</v>
          </cell>
        </row>
        <row r="632">
          <cell r="H632" t="str">
            <v>Tank/8</v>
          </cell>
          <cell r="I632">
            <v>4.0032078375314492E-4</v>
          </cell>
          <cell r="J632">
            <v>2.861723779179352E-2</v>
          </cell>
          <cell r="K632">
            <v>3.1396059561745647E-5</v>
          </cell>
          <cell r="L632">
            <v>3.8233955393704129E-8</v>
          </cell>
        </row>
        <row r="633">
          <cell r="H633" t="str">
            <v>Tank/8.5</v>
          </cell>
          <cell r="I633">
            <v>-7.8664846001772566E-4</v>
          </cell>
          <cell r="J633">
            <v>2.7196657057603341E-2</v>
          </cell>
          <cell r="K633">
            <v>2.6572598998639459E-5</v>
          </cell>
          <cell r="L633">
            <v>4.57189096242225E-8</v>
          </cell>
        </row>
        <row r="634">
          <cell r="H634" t="str">
            <v>Tank/9</v>
          </cell>
          <cell r="I634">
            <v>3.2341938137720616E-4</v>
          </cell>
          <cell r="J634">
            <v>2.5644190129398923E-2</v>
          </cell>
          <cell r="K634">
            <v>2.6216919175483754E-5</v>
          </cell>
          <cell r="L634">
            <v>3.9751175845885968E-8</v>
          </cell>
        </row>
        <row r="635">
          <cell r="H635" t="str">
            <v>Tank/9.5</v>
          </cell>
          <cell r="I635">
            <v>-6.0680581743119237E-4</v>
          </cell>
          <cell r="J635">
            <v>2.439988512473552E-2</v>
          </cell>
          <cell r="K635">
            <v>2.3902941240235061E-5</v>
          </cell>
          <cell r="L635">
            <v>4.0358064026665924E-8</v>
          </cell>
        </row>
        <row r="636">
          <cell r="H636" t="str">
            <v>Tank/10</v>
          </cell>
          <cell r="I636">
            <v>-3.9022043046796069E-4</v>
          </cell>
          <cell r="J636">
            <v>2.3183182695017446E-2</v>
          </cell>
          <cell r="K636">
            <v>2.2974619069290108E-5</v>
          </cell>
          <cell r="L636">
            <v>3.7627067212873781E-8</v>
          </cell>
        </row>
      </sheetData>
      <sheetData sheetId="62" refreshError="1"/>
      <sheetData sheetId="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Pipeline&quot;"/>
      <sheetName val="Apr 17 07"/>
      <sheetName val="Prioritization"/>
      <sheetName val="Enviro Data"/>
      <sheetName val="1"/>
      <sheetName val="4"/>
      <sheetName val="5"/>
      <sheetName val="6"/>
      <sheetName val="7"/>
      <sheetName val="8"/>
      <sheetName val="10"/>
      <sheetName val="11"/>
      <sheetName val="12-Coolmiser"/>
      <sheetName val="12-VMa"/>
      <sheetName val="12-VMb"/>
      <sheetName val="12-VMc"/>
      <sheetName val="Lighting"/>
      <sheetName val="Utility Data"/>
      <sheetName val="Ranking Criteria"/>
      <sheetName val="Management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8">
          <cell r="D28" t="str">
            <v>High</v>
          </cell>
        </row>
        <row r="29">
          <cell r="D29" t="str">
            <v>Medium</v>
          </cell>
        </row>
        <row r="30">
          <cell r="D30" t="str">
            <v>Low</v>
          </cell>
        </row>
        <row r="38">
          <cell r="D38" t="str">
            <v>High</v>
          </cell>
        </row>
        <row r="39">
          <cell r="D39" t="str">
            <v>Medium</v>
          </cell>
        </row>
        <row r="40">
          <cell r="D40" t="str">
            <v>Low</v>
          </cell>
        </row>
        <row r="41">
          <cell r="D41" t="str">
            <v>None</v>
          </cell>
        </row>
      </sheetData>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zed Daily Log"/>
      <sheetName val="Revised Daily Log"/>
      <sheetName val="Chiller #1 Log"/>
      <sheetName val="Chiller #2 Log"/>
      <sheetName val="Chiller #5 Log (2)"/>
      <sheetName val="Chiller #5 Log"/>
      <sheetName val="Boiler Log"/>
      <sheetName val="Daily Plant Log"/>
      <sheetName val="Daily Plant Log (2)"/>
      <sheetName val="Sheet2"/>
    </sheetNames>
    <sheetDataSet>
      <sheetData sheetId="0"/>
      <sheetData sheetId="1">
        <row r="4">
          <cell r="A4">
            <v>40876</v>
          </cell>
          <cell r="B4">
            <v>0</v>
          </cell>
          <cell r="C4">
            <v>0</v>
          </cell>
          <cell r="D4">
            <v>0</v>
          </cell>
          <cell r="E4">
            <v>0</v>
          </cell>
          <cell r="F4">
            <v>0</v>
          </cell>
          <cell r="G4">
            <v>0</v>
          </cell>
          <cell r="H4">
            <v>0</v>
          </cell>
          <cell r="I4">
            <v>0</v>
          </cell>
          <cell r="J4">
            <v>1</v>
          </cell>
          <cell r="K4">
            <v>3</v>
          </cell>
          <cell r="L4">
            <v>40876</v>
          </cell>
          <cell r="M4">
            <v>0</v>
          </cell>
          <cell r="N4">
            <v>0</v>
          </cell>
          <cell r="O4">
            <v>1</v>
          </cell>
          <cell r="P4">
            <v>3</v>
          </cell>
          <cell r="Q4">
            <v>0</v>
          </cell>
          <cell r="R4">
            <v>0</v>
          </cell>
          <cell r="S4">
            <v>0</v>
          </cell>
          <cell r="T4">
            <v>0</v>
          </cell>
          <cell r="U4">
            <v>0</v>
          </cell>
          <cell r="V4">
            <v>0</v>
          </cell>
          <cell r="W4">
            <v>0</v>
          </cell>
          <cell r="X4">
            <v>0</v>
          </cell>
          <cell r="Y4">
            <v>0</v>
          </cell>
          <cell r="Z4">
            <v>0</v>
          </cell>
          <cell r="AA4">
            <v>0</v>
          </cell>
          <cell r="AB4">
            <v>0</v>
          </cell>
          <cell r="AC4">
            <v>40876</v>
          </cell>
          <cell r="AD4">
            <v>1</v>
          </cell>
          <cell r="AE4">
            <v>3</v>
          </cell>
          <cell r="AF4">
            <v>0</v>
          </cell>
          <cell r="AG4">
            <v>0</v>
          </cell>
          <cell r="AH4">
            <v>0</v>
          </cell>
          <cell r="AI4">
            <v>0</v>
          </cell>
          <cell r="AJ4">
            <v>0</v>
          </cell>
          <cell r="AK4">
            <v>0</v>
          </cell>
          <cell r="AL4">
            <v>1</v>
          </cell>
          <cell r="AM4">
            <v>3</v>
          </cell>
          <cell r="AN4">
            <v>40876</v>
          </cell>
          <cell r="AO4">
            <v>0</v>
          </cell>
          <cell r="AP4">
            <v>0</v>
          </cell>
          <cell r="AQ4">
            <v>0</v>
          </cell>
          <cell r="AR4">
            <v>0</v>
          </cell>
          <cell r="AS4">
            <v>0</v>
          </cell>
          <cell r="AT4">
            <v>0</v>
          </cell>
          <cell r="AU4">
            <v>40876</v>
          </cell>
          <cell r="AV4">
            <v>0</v>
          </cell>
          <cell r="AW4">
            <v>0</v>
          </cell>
          <cell r="AX4">
            <v>1</v>
          </cell>
          <cell r="AY4">
            <v>3</v>
          </cell>
          <cell r="AZ4">
            <v>40876</v>
          </cell>
          <cell r="BA4">
            <v>0</v>
          </cell>
          <cell r="BB4">
            <v>0</v>
          </cell>
          <cell r="BC4">
            <v>0</v>
          </cell>
          <cell r="BD4">
            <v>0</v>
          </cell>
          <cell r="BE4">
            <v>0</v>
          </cell>
          <cell r="BF4">
            <v>0</v>
          </cell>
          <cell r="BG4">
            <v>0</v>
          </cell>
          <cell r="BH4">
            <v>0</v>
          </cell>
          <cell r="BI4">
            <v>40876</v>
          </cell>
          <cell r="BJ4">
            <v>0</v>
          </cell>
          <cell r="BK4">
            <v>0</v>
          </cell>
          <cell r="BL4">
            <v>0</v>
          </cell>
          <cell r="BM4">
            <v>0</v>
          </cell>
          <cell r="BN4">
            <v>1</v>
          </cell>
          <cell r="BO4">
            <v>3</v>
          </cell>
        </row>
        <row r="5">
          <cell r="A5">
            <v>40876</v>
          </cell>
          <cell r="B5">
            <v>0</v>
          </cell>
          <cell r="C5">
            <v>0</v>
          </cell>
          <cell r="D5">
            <v>0</v>
          </cell>
          <cell r="E5">
            <v>0</v>
          </cell>
          <cell r="F5">
            <v>0</v>
          </cell>
          <cell r="G5">
            <v>0</v>
          </cell>
          <cell r="H5">
            <v>0</v>
          </cell>
          <cell r="I5">
            <v>0</v>
          </cell>
          <cell r="J5">
            <v>1</v>
          </cell>
          <cell r="K5">
            <v>0</v>
          </cell>
          <cell r="L5">
            <v>40876</v>
          </cell>
          <cell r="M5">
            <v>0</v>
          </cell>
          <cell r="N5">
            <v>0</v>
          </cell>
          <cell r="O5">
            <v>1</v>
          </cell>
          <cell r="P5">
            <v>0</v>
          </cell>
          <cell r="Q5">
            <v>0</v>
          </cell>
          <cell r="R5">
            <v>0</v>
          </cell>
          <cell r="S5">
            <v>0</v>
          </cell>
          <cell r="T5">
            <v>0</v>
          </cell>
          <cell r="U5">
            <v>0</v>
          </cell>
          <cell r="V5">
            <v>0</v>
          </cell>
          <cell r="W5">
            <v>0</v>
          </cell>
          <cell r="X5">
            <v>0</v>
          </cell>
          <cell r="Y5">
            <v>0</v>
          </cell>
          <cell r="Z5">
            <v>0</v>
          </cell>
          <cell r="AA5">
            <v>0</v>
          </cell>
          <cell r="AB5">
            <v>0</v>
          </cell>
          <cell r="AC5">
            <v>40876</v>
          </cell>
          <cell r="AD5">
            <v>1</v>
          </cell>
          <cell r="AE5">
            <v>0</v>
          </cell>
          <cell r="AF5">
            <v>0</v>
          </cell>
          <cell r="AG5">
            <v>0</v>
          </cell>
          <cell r="AH5">
            <v>0</v>
          </cell>
          <cell r="AI5">
            <v>0</v>
          </cell>
          <cell r="AJ5">
            <v>0</v>
          </cell>
          <cell r="AK5">
            <v>0</v>
          </cell>
          <cell r="AL5">
            <v>1</v>
          </cell>
          <cell r="AM5">
            <v>0</v>
          </cell>
          <cell r="AN5">
            <v>40876</v>
          </cell>
          <cell r="AO5">
            <v>0</v>
          </cell>
          <cell r="AP5">
            <v>0</v>
          </cell>
          <cell r="AQ5">
            <v>0</v>
          </cell>
          <cell r="AR5">
            <v>0</v>
          </cell>
          <cell r="AS5">
            <v>0</v>
          </cell>
          <cell r="AT5">
            <v>0</v>
          </cell>
          <cell r="AU5">
            <v>40876</v>
          </cell>
          <cell r="AV5">
            <v>0</v>
          </cell>
          <cell r="AW5">
            <v>0</v>
          </cell>
          <cell r="AX5">
            <v>1</v>
          </cell>
          <cell r="AY5">
            <v>0</v>
          </cell>
          <cell r="AZ5">
            <v>40876</v>
          </cell>
          <cell r="BA5">
            <v>0</v>
          </cell>
          <cell r="BB5">
            <v>0</v>
          </cell>
          <cell r="BC5">
            <v>0</v>
          </cell>
          <cell r="BD5">
            <v>0</v>
          </cell>
          <cell r="BE5">
            <v>0</v>
          </cell>
          <cell r="BF5">
            <v>0</v>
          </cell>
          <cell r="BG5">
            <v>0</v>
          </cell>
          <cell r="BH5">
            <v>0</v>
          </cell>
          <cell r="BI5">
            <v>40876</v>
          </cell>
          <cell r="BJ5">
            <v>0</v>
          </cell>
          <cell r="BK5">
            <v>0</v>
          </cell>
          <cell r="BL5">
            <v>0</v>
          </cell>
          <cell r="BM5">
            <v>0</v>
          </cell>
          <cell r="BN5">
            <v>1</v>
          </cell>
          <cell r="BO5">
            <v>0</v>
          </cell>
        </row>
        <row r="6">
          <cell r="A6">
            <v>40876</v>
          </cell>
          <cell r="B6">
            <v>0</v>
          </cell>
          <cell r="C6">
            <v>0</v>
          </cell>
          <cell r="D6">
            <v>0</v>
          </cell>
          <cell r="E6">
            <v>0</v>
          </cell>
          <cell r="F6">
            <v>0</v>
          </cell>
          <cell r="G6">
            <v>0</v>
          </cell>
          <cell r="H6">
            <v>0</v>
          </cell>
          <cell r="I6">
            <v>0</v>
          </cell>
          <cell r="J6">
            <v>1</v>
          </cell>
          <cell r="K6">
            <v>0</v>
          </cell>
          <cell r="L6">
            <v>40876</v>
          </cell>
          <cell r="M6">
            <v>0</v>
          </cell>
          <cell r="N6">
            <v>0</v>
          </cell>
          <cell r="O6">
            <v>1</v>
          </cell>
          <cell r="P6">
            <v>0</v>
          </cell>
          <cell r="Q6">
            <v>0</v>
          </cell>
          <cell r="R6">
            <v>0</v>
          </cell>
          <cell r="S6">
            <v>0</v>
          </cell>
          <cell r="T6">
            <v>0</v>
          </cell>
          <cell r="U6">
            <v>0</v>
          </cell>
          <cell r="V6">
            <v>0</v>
          </cell>
          <cell r="W6">
            <v>0</v>
          </cell>
          <cell r="X6">
            <v>0</v>
          </cell>
          <cell r="Y6">
            <v>0</v>
          </cell>
          <cell r="Z6">
            <v>0</v>
          </cell>
          <cell r="AA6">
            <v>0</v>
          </cell>
          <cell r="AB6">
            <v>0</v>
          </cell>
          <cell r="AC6">
            <v>40876</v>
          </cell>
          <cell r="AD6">
            <v>1</v>
          </cell>
          <cell r="AE6">
            <v>0</v>
          </cell>
          <cell r="AF6">
            <v>0</v>
          </cell>
          <cell r="AG6">
            <v>0</v>
          </cell>
          <cell r="AH6">
            <v>0</v>
          </cell>
          <cell r="AI6">
            <v>0</v>
          </cell>
          <cell r="AJ6">
            <v>0</v>
          </cell>
          <cell r="AK6">
            <v>0</v>
          </cell>
          <cell r="AL6">
            <v>1</v>
          </cell>
          <cell r="AM6">
            <v>0</v>
          </cell>
          <cell r="AN6">
            <v>40876</v>
          </cell>
          <cell r="AO6">
            <v>0</v>
          </cell>
          <cell r="AP6">
            <v>0</v>
          </cell>
          <cell r="AQ6">
            <v>0</v>
          </cell>
          <cell r="AR6">
            <v>0</v>
          </cell>
          <cell r="AS6">
            <v>0</v>
          </cell>
          <cell r="AT6">
            <v>0</v>
          </cell>
          <cell r="AU6">
            <v>40876</v>
          </cell>
          <cell r="AV6">
            <v>0</v>
          </cell>
          <cell r="AW6">
            <v>0</v>
          </cell>
          <cell r="AX6">
            <v>1</v>
          </cell>
          <cell r="AY6">
            <v>0</v>
          </cell>
          <cell r="AZ6">
            <v>40876</v>
          </cell>
          <cell r="BA6">
            <v>0</v>
          </cell>
          <cell r="BB6">
            <v>0</v>
          </cell>
          <cell r="BC6">
            <v>0</v>
          </cell>
          <cell r="BD6">
            <v>0</v>
          </cell>
          <cell r="BE6">
            <v>0</v>
          </cell>
          <cell r="BF6">
            <v>0</v>
          </cell>
          <cell r="BG6">
            <v>0</v>
          </cell>
          <cell r="BH6">
            <v>0</v>
          </cell>
          <cell r="BI6">
            <v>40876</v>
          </cell>
          <cell r="BJ6">
            <v>0</v>
          </cell>
          <cell r="BK6">
            <v>0</v>
          </cell>
          <cell r="BL6">
            <v>0</v>
          </cell>
          <cell r="BM6">
            <v>0</v>
          </cell>
          <cell r="BN6">
            <v>1</v>
          </cell>
          <cell r="BO6">
            <v>0</v>
          </cell>
        </row>
        <row r="7">
          <cell r="A7">
            <v>40877</v>
          </cell>
          <cell r="B7">
            <v>0</v>
          </cell>
          <cell r="C7">
            <v>0</v>
          </cell>
          <cell r="D7">
            <v>0</v>
          </cell>
          <cell r="E7">
            <v>0</v>
          </cell>
          <cell r="F7">
            <v>0</v>
          </cell>
          <cell r="G7">
            <v>0</v>
          </cell>
          <cell r="H7">
            <v>0</v>
          </cell>
          <cell r="I7">
            <v>0</v>
          </cell>
          <cell r="J7">
            <v>0</v>
          </cell>
          <cell r="K7">
            <v>2</v>
          </cell>
          <cell r="L7">
            <v>40877</v>
          </cell>
          <cell r="M7">
            <v>0</v>
          </cell>
          <cell r="N7">
            <v>0</v>
          </cell>
          <cell r="O7">
            <v>0</v>
          </cell>
          <cell r="P7">
            <v>2</v>
          </cell>
          <cell r="Q7">
            <v>0</v>
          </cell>
          <cell r="R7">
            <v>0</v>
          </cell>
          <cell r="S7">
            <v>0</v>
          </cell>
          <cell r="T7">
            <v>0</v>
          </cell>
          <cell r="U7">
            <v>0</v>
          </cell>
          <cell r="V7">
            <v>0</v>
          </cell>
          <cell r="W7">
            <v>0</v>
          </cell>
          <cell r="X7">
            <v>0</v>
          </cell>
          <cell r="Y7">
            <v>0</v>
          </cell>
          <cell r="Z7">
            <v>0</v>
          </cell>
          <cell r="AA7">
            <v>0</v>
          </cell>
          <cell r="AB7">
            <v>0</v>
          </cell>
          <cell r="AC7">
            <v>40877</v>
          </cell>
          <cell r="AD7">
            <v>0</v>
          </cell>
          <cell r="AE7">
            <v>2</v>
          </cell>
          <cell r="AF7">
            <v>0</v>
          </cell>
          <cell r="AG7">
            <v>0</v>
          </cell>
          <cell r="AH7">
            <v>0</v>
          </cell>
          <cell r="AI7">
            <v>0</v>
          </cell>
          <cell r="AJ7">
            <v>0</v>
          </cell>
          <cell r="AK7">
            <v>0</v>
          </cell>
          <cell r="AL7">
            <v>0</v>
          </cell>
          <cell r="AM7">
            <v>2</v>
          </cell>
          <cell r="AN7">
            <v>40877</v>
          </cell>
          <cell r="AO7">
            <v>0</v>
          </cell>
          <cell r="AP7">
            <v>0</v>
          </cell>
          <cell r="AQ7">
            <v>0</v>
          </cell>
          <cell r="AR7">
            <v>0</v>
          </cell>
          <cell r="AS7">
            <v>0</v>
          </cell>
          <cell r="AT7">
            <v>0</v>
          </cell>
          <cell r="AU7">
            <v>40877</v>
          </cell>
          <cell r="AV7">
            <v>0</v>
          </cell>
          <cell r="AW7">
            <v>0</v>
          </cell>
          <cell r="AX7">
            <v>0</v>
          </cell>
          <cell r="AY7">
            <v>2</v>
          </cell>
          <cell r="AZ7">
            <v>40877</v>
          </cell>
          <cell r="BA7">
            <v>0</v>
          </cell>
          <cell r="BB7">
            <v>0</v>
          </cell>
          <cell r="BC7">
            <v>0</v>
          </cell>
          <cell r="BD7">
            <v>0</v>
          </cell>
          <cell r="BE7">
            <v>0</v>
          </cell>
          <cell r="BF7">
            <v>0</v>
          </cell>
          <cell r="BG7">
            <v>0</v>
          </cell>
          <cell r="BH7">
            <v>0</v>
          </cell>
          <cell r="BI7">
            <v>40877</v>
          </cell>
          <cell r="BJ7">
            <v>0</v>
          </cell>
          <cell r="BK7">
            <v>0</v>
          </cell>
          <cell r="BL7">
            <v>0</v>
          </cell>
          <cell r="BM7">
            <v>0</v>
          </cell>
          <cell r="BN7">
            <v>0</v>
          </cell>
          <cell r="BO7">
            <v>2</v>
          </cell>
        </row>
        <row r="8">
          <cell r="A8">
            <v>40877</v>
          </cell>
          <cell r="B8">
            <v>0</v>
          </cell>
          <cell r="C8">
            <v>0</v>
          </cell>
          <cell r="D8">
            <v>0</v>
          </cell>
          <cell r="E8">
            <v>0</v>
          </cell>
          <cell r="F8">
            <v>0</v>
          </cell>
          <cell r="G8">
            <v>0</v>
          </cell>
          <cell r="H8">
            <v>0</v>
          </cell>
          <cell r="I8">
            <v>0</v>
          </cell>
          <cell r="J8">
            <v>1</v>
          </cell>
          <cell r="K8">
            <v>0</v>
          </cell>
          <cell r="L8">
            <v>40877</v>
          </cell>
          <cell r="M8">
            <v>0</v>
          </cell>
          <cell r="N8">
            <v>0</v>
          </cell>
          <cell r="O8">
            <v>1</v>
          </cell>
          <cell r="P8">
            <v>0</v>
          </cell>
          <cell r="Q8">
            <v>0</v>
          </cell>
          <cell r="R8">
            <v>0</v>
          </cell>
          <cell r="S8">
            <v>0</v>
          </cell>
          <cell r="T8">
            <v>0</v>
          </cell>
          <cell r="U8">
            <v>0</v>
          </cell>
          <cell r="V8">
            <v>0</v>
          </cell>
          <cell r="W8">
            <v>0</v>
          </cell>
          <cell r="X8">
            <v>0</v>
          </cell>
          <cell r="Y8">
            <v>0</v>
          </cell>
          <cell r="Z8">
            <v>0</v>
          </cell>
          <cell r="AA8">
            <v>0</v>
          </cell>
          <cell r="AB8">
            <v>0</v>
          </cell>
          <cell r="AC8">
            <v>40877</v>
          </cell>
          <cell r="AD8">
            <v>1</v>
          </cell>
          <cell r="AE8">
            <v>0</v>
          </cell>
          <cell r="AF8">
            <v>0</v>
          </cell>
          <cell r="AG8">
            <v>0</v>
          </cell>
          <cell r="AH8">
            <v>0</v>
          </cell>
          <cell r="AI8">
            <v>0</v>
          </cell>
          <cell r="AJ8">
            <v>0</v>
          </cell>
          <cell r="AK8">
            <v>0</v>
          </cell>
          <cell r="AL8">
            <v>1</v>
          </cell>
          <cell r="AM8">
            <v>0</v>
          </cell>
          <cell r="AN8">
            <v>40877</v>
          </cell>
          <cell r="AO8">
            <v>0</v>
          </cell>
          <cell r="AP8">
            <v>0</v>
          </cell>
          <cell r="AQ8">
            <v>0</v>
          </cell>
          <cell r="AR8">
            <v>0</v>
          </cell>
          <cell r="AS8">
            <v>0</v>
          </cell>
          <cell r="AT8">
            <v>0</v>
          </cell>
          <cell r="AU8">
            <v>40877</v>
          </cell>
          <cell r="AV8">
            <v>0</v>
          </cell>
          <cell r="AW8">
            <v>0</v>
          </cell>
          <cell r="AX8">
            <v>1</v>
          </cell>
          <cell r="AY8">
            <v>0</v>
          </cell>
          <cell r="AZ8">
            <v>40877</v>
          </cell>
          <cell r="BA8">
            <v>0</v>
          </cell>
          <cell r="BB8">
            <v>0</v>
          </cell>
          <cell r="BC8">
            <v>0</v>
          </cell>
          <cell r="BD8">
            <v>0</v>
          </cell>
          <cell r="BE8">
            <v>0</v>
          </cell>
          <cell r="BF8">
            <v>0</v>
          </cell>
          <cell r="BG8">
            <v>0</v>
          </cell>
          <cell r="BH8">
            <v>0</v>
          </cell>
          <cell r="BI8">
            <v>40877</v>
          </cell>
          <cell r="BJ8">
            <v>0</v>
          </cell>
          <cell r="BK8">
            <v>0</v>
          </cell>
          <cell r="BL8">
            <v>0</v>
          </cell>
          <cell r="BM8">
            <v>0</v>
          </cell>
          <cell r="BN8">
            <v>1</v>
          </cell>
          <cell r="BO8">
            <v>0</v>
          </cell>
        </row>
        <row r="9">
          <cell r="A9">
            <v>40877</v>
          </cell>
          <cell r="B9">
            <v>0</v>
          </cell>
          <cell r="C9">
            <v>0</v>
          </cell>
          <cell r="D9">
            <v>0</v>
          </cell>
          <cell r="E9">
            <v>0</v>
          </cell>
          <cell r="F9">
            <v>0</v>
          </cell>
          <cell r="G9">
            <v>0</v>
          </cell>
          <cell r="H9">
            <v>0</v>
          </cell>
          <cell r="I9">
            <v>0</v>
          </cell>
          <cell r="J9">
            <v>1</v>
          </cell>
          <cell r="K9">
            <v>0</v>
          </cell>
          <cell r="L9">
            <v>40877</v>
          </cell>
          <cell r="M9">
            <v>0</v>
          </cell>
          <cell r="N9">
            <v>0</v>
          </cell>
          <cell r="O9">
            <v>1</v>
          </cell>
          <cell r="P9">
            <v>0</v>
          </cell>
          <cell r="Q9">
            <v>0</v>
          </cell>
          <cell r="R9">
            <v>0</v>
          </cell>
          <cell r="S9">
            <v>0</v>
          </cell>
          <cell r="T9">
            <v>0</v>
          </cell>
          <cell r="U9">
            <v>0</v>
          </cell>
          <cell r="V9">
            <v>0</v>
          </cell>
          <cell r="W9">
            <v>0</v>
          </cell>
          <cell r="X9">
            <v>0</v>
          </cell>
          <cell r="Y9">
            <v>0</v>
          </cell>
          <cell r="Z9">
            <v>0</v>
          </cell>
          <cell r="AA9">
            <v>0</v>
          </cell>
          <cell r="AB9">
            <v>0</v>
          </cell>
          <cell r="AC9">
            <v>40877</v>
          </cell>
          <cell r="AD9">
            <v>1</v>
          </cell>
          <cell r="AE9">
            <v>0</v>
          </cell>
          <cell r="AF9">
            <v>0</v>
          </cell>
          <cell r="AG9">
            <v>0</v>
          </cell>
          <cell r="AH9">
            <v>0</v>
          </cell>
          <cell r="AI9">
            <v>0</v>
          </cell>
          <cell r="AJ9">
            <v>0</v>
          </cell>
          <cell r="AK9">
            <v>0</v>
          </cell>
          <cell r="AL9">
            <v>1</v>
          </cell>
          <cell r="AM9">
            <v>0</v>
          </cell>
          <cell r="AN9">
            <v>40877</v>
          </cell>
          <cell r="AO9">
            <v>0</v>
          </cell>
          <cell r="AP9">
            <v>0</v>
          </cell>
          <cell r="AQ9">
            <v>0</v>
          </cell>
          <cell r="AR9">
            <v>0</v>
          </cell>
          <cell r="AS9">
            <v>0</v>
          </cell>
          <cell r="AT9">
            <v>0</v>
          </cell>
          <cell r="AU9">
            <v>40877</v>
          </cell>
          <cell r="AV9">
            <v>0</v>
          </cell>
          <cell r="AW9">
            <v>0</v>
          </cell>
          <cell r="AX9">
            <v>1</v>
          </cell>
          <cell r="AY9">
            <v>0</v>
          </cell>
          <cell r="AZ9">
            <v>40877</v>
          </cell>
          <cell r="BA9">
            <v>0</v>
          </cell>
          <cell r="BB9">
            <v>0</v>
          </cell>
          <cell r="BC9">
            <v>0</v>
          </cell>
          <cell r="BD9">
            <v>0</v>
          </cell>
          <cell r="BE9">
            <v>0</v>
          </cell>
          <cell r="BF9">
            <v>0</v>
          </cell>
          <cell r="BG9">
            <v>0</v>
          </cell>
          <cell r="BH9">
            <v>0</v>
          </cell>
          <cell r="BI9">
            <v>40877</v>
          </cell>
          <cell r="BJ9">
            <v>0</v>
          </cell>
          <cell r="BK9">
            <v>0</v>
          </cell>
          <cell r="BL9">
            <v>0</v>
          </cell>
          <cell r="BM9">
            <v>0</v>
          </cell>
          <cell r="BN9">
            <v>1</v>
          </cell>
          <cell r="BO9">
            <v>0</v>
          </cell>
        </row>
        <row r="10">
          <cell r="A10">
            <v>40878</v>
          </cell>
          <cell r="B10">
            <v>0</v>
          </cell>
          <cell r="C10">
            <v>1</v>
          </cell>
          <cell r="D10">
            <v>0</v>
          </cell>
          <cell r="E10">
            <v>0</v>
          </cell>
          <cell r="F10">
            <v>0</v>
          </cell>
          <cell r="G10">
            <v>0</v>
          </cell>
          <cell r="H10">
            <v>0</v>
          </cell>
          <cell r="I10">
            <v>0</v>
          </cell>
          <cell r="J10">
            <v>1</v>
          </cell>
          <cell r="K10">
            <v>3</v>
          </cell>
          <cell r="L10">
            <v>40878</v>
          </cell>
          <cell r="M10">
            <v>0</v>
          </cell>
          <cell r="N10">
            <v>0</v>
          </cell>
          <cell r="O10">
            <v>1</v>
          </cell>
          <cell r="P10">
            <v>3</v>
          </cell>
          <cell r="Q10">
            <v>0</v>
          </cell>
          <cell r="R10">
            <v>0</v>
          </cell>
          <cell r="S10">
            <v>0</v>
          </cell>
          <cell r="T10">
            <v>0</v>
          </cell>
          <cell r="U10">
            <v>0</v>
          </cell>
          <cell r="V10">
            <v>1</v>
          </cell>
          <cell r="W10">
            <v>0</v>
          </cell>
          <cell r="X10">
            <v>0</v>
          </cell>
          <cell r="Y10">
            <v>0</v>
          </cell>
          <cell r="Z10">
            <v>0</v>
          </cell>
          <cell r="AA10">
            <v>0</v>
          </cell>
          <cell r="AB10">
            <v>1</v>
          </cell>
          <cell r="AC10">
            <v>40878</v>
          </cell>
          <cell r="AD10">
            <v>1</v>
          </cell>
          <cell r="AE10">
            <v>2</v>
          </cell>
          <cell r="AF10">
            <v>0</v>
          </cell>
          <cell r="AG10">
            <v>0</v>
          </cell>
          <cell r="AH10">
            <v>0</v>
          </cell>
          <cell r="AI10">
            <v>0</v>
          </cell>
          <cell r="AJ10">
            <v>0</v>
          </cell>
          <cell r="AK10">
            <v>0</v>
          </cell>
          <cell r="AL10">
            <v>1</v>
          </cell>
          <cell r="AM10">
            <v>2</v>
          </cell>
          <cell r="AN10">
            <v>40878</v>
          </cell>
          <cell r="AO10">
            <v>0</v>
          </cell>
          <cell r="AP10">
            <v>0</v>
          </cell>
          <cell r="AQ10">
            <v>0</v>
          </cell>
          <cell r="AR10">
            <v>0</v>
          </cell>
          <cell r="AS10">
            <v>0</v>
          </cell>
          <cell r="AT10">
            <v>1</v>
          </cell>
          <cell r="AU10">
            <v>40878</v>
          </cell>
          <cell r="AV10">
            <v>0</v>
          </cell>
          <cell r="AW10">
            <v>0</v>
          </cell>
          <cell r="AX10">
            <v>1</v>
          </cell>
          <cell r="AY10">
            <v>2</v>
          </cell>
          <cell r="AZ10">
            <v>40878</v>
          </cell>
          <cell r="BA10">
            <v>0</v>
          </cell>
          <cell r="BB10">
            <v>0</v>
          </cell>
          <cell r="BC10">
            <v>0</v>
          </cell>
          <cell r="BD10">
            <v>0</v>
          </cell>
          <cell r="BE10">
            <v>0</v>
          </cell>
          <cell r="BF10">
            <v>1</v>
          </cell>
          <cell r="BG10">
            <v>0</v>
          </cell>
          <cell r="BH10">
            <v>0</v>
          </cell>
          <cell r="BI10">
            <v>40878</v>
          </cell>
          <cell r="BJ10">
            <v>0</v>
          </cell>
          <cell r="BK10">
            <v>0</v>
          </cell>
          <cell r="BL10">
            <v>0</v>
          </cell>
          <cell r="BM10">
            <v>0</v>
          </cell>
          <cell r="BN10">
            <v>1</v>
          </cell>
          <cell r="BO10">
            <v>2</v>
          </cell>
        </row>
        <row r="11">
          <cell r="A11">
            <v>40878</v>
          </cell>
          <cell r="B11">
            <v>0</v>
          </cell>
          <cell r="C11">
            <v>0</v>
          </cell>
          <cell r="D11">
            <v>0</v>
          </cell>
          <cell r="E11">
            <v>0</v>
          </cell>
          <cell r="F11">
            <v>0</v>
          </cell>
          <cell r="G11">
            <v>0</v>
          </cell>
          <cell r="H11">
            <v>0</v>
          </cell>
          <cell r="I11">
            <v>0</v>
          </cell>
          <cell r="J11">
            <v>1</v>
          </cell>
          <cell r="K11">
            <v>0</v>
          </cell>
          <cell r="L11">
            <v>40878</v>
          </cell>
          <cell r="M11">
            <v>0</v>
          </cell>
          <cell r="N11">
            <v>0</v>
          </cell>
          <cell r="O11">
            <v>1</v>
          </cell>
          <cell r="P11">
            <v>0</v>
          </cell>
          <cell r="Q11">
            <v>0</v>
          </cell>
          <cell r="R11">
            <v>0</v>
          </cell>
          <cell r="S11">
            <v>0</v>
          </cell>
          <cell r="T11">
            <v>0</v>
          </cell>
          <cell r="U11">
            <v>0</v>
          </cell>
          <cell r="V11">
            <v>0</v>
          </cell>
          <cell r="W11">
            <v>0</v>
          </cell>
          <cell r="X11">
            <v>0</v>
          </cell>
          <cell r="Y11">
            <v>0</v>
          </cell>
          <cell r="Z11">
            <v>0</v>
          </cell>
          <cell r="AA11">
            <v>0</v>
          </cell>
          <cell r="AB11">
            <v>0</v>
          </cell>
          <cell r="AC11">
            <v>40878</v>
          </cell>
          <cell r="AD11">
            <v>0</v>
          </cell>
          <cell r="AE11">
            <v>0</v>
          </cell>
          <cell r="AF11">
            <v>0</v>
          </cell>
          <cell r="AG11">
            <v>0</v>
          </cell>
          <cell r="AH11">
            <v>0</v>
          </cell>
          <cell r="AI11">
            <v>0</v>
          </cell>
          <cell r="AJ11">
            <v>0</v>
          </cell>
          <cell r="AK11">
            <v>0</v>
          </cell>
          <cell r="AL11">
            <v>0</v>
          </cell>
          <cell r="AM11">
            <v>0</v>
          </cell>
          <cell r="AN11">
            <v>40878</v>
          </cell>
          <cell r="AO11">
            <v>0</v>
          </cell>
          <cell r="AP11">
            <v>0</v>
          </cell>
          <cell r="AQ11">
            <v>0</v>
          </cell>
          <cell r="AR11">
            <v>0</v>
          </cell>
          <cell r="AS11">
            <v>0</v>
          </cell>
          <cell r="AT11">
            <v>0</v>
          </cell>
          <cell r="AU11">
            <v>40878</v>
          </cell>
          <cell r="AV11">
            <v>0</v>
          </cell>
          <cell r="AW11">
            <v>0</v>
          </cell>
          <cell r="AX11">
            <v>0</v>
          </cell>
          <cell r="AY11">
            <v>0</v>
          </cell>
          <cell r="AZ11">
            <v>40878</v>
          </cell>
          <cell r="BA11">
            <v>0</v>
          </cell>
          <cell r="BB11">
            <v>0</v>
          </cell>
          <cell r="BC11">
            <v>0</v>
          </cell>
          <cell r="BD11">
            <v>0</v>
          </cell>
          <cell r="BE11">
            <v>0</v>
          </cell>
          <cell r="BF11">
            <v>0</v>
          </cell>
          <cell r="BG11">
            <v>0</v>
          </cell>
          <cell r="BH11">
            <v>0</v>
          </cell>
          <cell r="BI11">
            <v>40878</v>
          </cell>
          <cell r="BJ11">
            <v>0</v>
          </cell>
          <cell r="BK11">
            <v>0</v>
          </cell>
          <cell r="BL11">
            <v>0</v>
          </cell>
          <cell r="BM11">
            <v>0</v>
          </cell>
          <cell r="BN11">
            <v>0</v>
          </cell>
          <cell r="BO11">
            <v>0</v>
          </cell>
        </row>
        <row r="12">
          <cell r="A12">
            <v>40878</v>
          </cell>
          <cell r="B12">
            <v>1</v>
          </cell>
          <cell r="C12">
            <v>0</v>
          </cell>
          <cell r="D12">
            <v>0</v>
          </cell>
          <cell r="E12">
            <v>0</v>
          </cell>
          <cell r="F12">
            <v>0</v>
          </cell>
          <cell r="G12">
            <v>0</v>
          </cell>
          <cell r="H12">
            <v>0</v>
          </cell>
          <cell r="I12">
            <v>0</v>
          </cell>
          <cell r="J12">
            <v>1</v>
          </cell>
          <cell r="K12">
            <v>0</v>
          </cell>
          <cell r="L12">
            <v>40878</v>
          </cell>
          <cell r="M12">
            <v>0</v>
          </cell>
          <cell r="N12">
            <v>0</v>
          </cell>
          <cell r="O12">
            <v>1</v>
          </cell>
          <cell r="P12">
            <v>0</v>
          </cell>
          <cell r="Q12">
            <v>0</v>
          </cell>
          <cell r="R12">
            <v>0</v>
          </cell>
          <cell r="S12">
            <v>0</v>
          </cell>
          <cell r="T12">
            <v>0</v>
          </cell>
          <cell r="U12">
            <v>1</v>
          </cell>
          <cell r="V12">
            <v>0</v>
          </cell>
          <cell r="W12">
            <v>0</v>
          </cell>
          <cell r="X12">
            <v>0</v>
          </cell>
          <cell r="Y12">
            <v>0</v>
          </cell>
          <cell r="Z12">
            <v>0</v>
          </cell>
          <cell r="AA12">
            <v>1</v>
          </cell>
          <cell r="AB12">
            <v>0</v>
          </cell>
          <cell r="AC12">
            <v>40878</v>
          </cell>
          <cell r="AD12">
            <v>1</v>
          </cell>
          <cell r="AE12">
            <v>0</v>
          </cell>
          <cell r="AF12">
            <v>0</v>
          </cell>
          <cell r="AG12">
            <v>0</v>
          </cell>
          <cell r="AH12">
            <v>0</v>
          </cell>
          <cell r="AI12">
            <v>0</v>
          </cell>
          <cell r="AJ12">
            <v>0</v>
          </cell>
          <cell r="AK12">
            <v>0</v>
          </cell>
          <cell r="AL12">
            <v>1</v>
          </cell>
          <cell r="AM12">
            <v>0</v>
          </cell>
          <cell r="AN12">
            <v>40878</v>
          </cell>
          <cell r="AO12">
            <v>0</v>
          </cell>
          <cell r="AP12">
            <v>0</v>
          </cell>
          <cell r="AQ12">
            <v>0</v>
          </cell>
          <cell r="AR12">
            <v>0</v>
          </cell>
          <cell r="AS12">
            <v>1</v>
          </cell>
          <cell r="AT12">
            <v>0</v>
          </cell>
          <cell r="AU12">
            <v>40878</v>
          </cell>
          <cell r="AV12">
            <v>0</v>
          </cell>
          <cell r="AW12">
            <v>0</v>
          </cell>
          <cell r="AX12">
            <v>1</v>
          </cell>
          <cell r="AY12">
            <v>0</v>
          </cell>
          <cell r="AZ12">
            <v>40878</v>
          </cell>
          <cell r="BA12">
            <v>0</v>
          </cell>
          <cell r="BB12">
            <v>0</v>
          </cell>
          <cell r="BC12">
            <v>0</v>
          </cell>
          <cell r="BD12">
            <v>0</v>
          </cell>
          <cell r="BE12">
            <v>1</v>
          </cell>
          <cell r="BF12">
            <v>0</v>
          </cell>
          <cell r="BG12">
            <v>0</v>
          </cell>
          <cell r="BH12">
            <v>0</v>
          </cell>
          <cell r="BI12">
            <v>40878</v>
          </cell>
          <cell r="BJ12">
            <v>0</v>
          </cell>
          <cell r="BK12">
            <v>0</v>
          </cell>
          <cell r="BL12">
            <v>0</v>
          </cell>
          <cell r="BM12">
            <v>0</v>
          </cell>
          <cell r="BN12">
            <v>1</v>
          </cell>
          <cell r="BO12">
            <v>0</v>
          </cell>
        </row>
        <row r="13">
          <cell r="A13">
            <v>40879</v>
          </cell>
          <cell r="B13">
            <v>1</v>
          </cell>
          <cell r="C13">
            <v>2</v>
          </cell>
          <cell r="D13">
            <v>0</v>
          </cell>
          <cell r="E13">
            <v>0</v>
          </cell>
          <cell r="F13">
            <v>0</v>
          </cell>
          <cell r="G13">
            <v>0</v>
          </cell>
          <cell r="H13">
            <v>0</v>
          </cell>
          <cell r="I13">
            <v>0</v>
          </cell>
          <cell r="J13">
            <v>1</v>
          </cell>
          <cell r="K13">
            <v>2</v>
          </cell>
          <cell r="L13">
            <v>40879</v>
          </cell>
          <cell r="M13">
            <v>0</v>
          </cell>
          <cell r="N13">
            <v>0</v>
          </cell>
          <cell r="O13">
            <v>1</v>
          </cell>
          <cell r="P13">
            <v>2</v>
          </cell>
          <cell r="Q13">
            <v>0</v>
          </cell>
          <cell r="R13">
            <v>0</v>
          </cell>
          <cell r="S13">
            <v>0</v>
          </cell>
          <cell r="T13">
            <v>0</v>
          </cell>
          <cell r="U13">
            <v>1</v>
          </cell>
          <cell r="V13">
            <v>2</v>
          </cell>
          <cell r="W13">
            <v>0</v>
          </cell>
          <cell r="X13">
            <v>0</v>
          </cell>
          <cell r="Y13">
            <v>0</v>
          </cell>
          <cell r="Z13">
            <v>0</v>
          </cell>
          <cell r="AA13">
            <v>1</v>
          </cell>
          <cell r="AB13">
            <v>2</v>
          </cell>
          <cell r="AC13">
            <v>40879</v>
          </cell>
          <cell r="AD13">
            <v>1</v>
          </cell>
          <cell r="AE13">
            <v>2</v>
          </cell>
          <cell r="AF13">
            <v>0</v>
          </cell>
          <cell r="AG13">
            <v>0</v>
          </cell>
          <cell r="AH13">
            <v>0</v>
          </cell>
          <cell r="AI13">
            <v>0</v>
          </cell>
          <cell r="AJ13">
            <v>0</v>
          </cell>
          <cell r="AK13">
            <v>0</v>
          </cell>
          <cell r="AL13">
            <v>1</v>
          </cell>
          <cell r="AM13">
            <v>2</v>
          </cell>
          <cell r="AN13">
            <v>40879</v>
          </cell>
          <cell r="AO13">
            <v>0</v>
          </cell>
          <cell r="AP13">
            <v>0</v>
          </cell>
          <cell r="AQ13">
            <v>0</v>
          </cell>
          <cell r="AR13">
            <v>0</v>
          </cell>
          <cell r="AS13">
            <v>1</v>
          </cell>
          <cell r="AT13">
            <v>2</v>
          </cell>
          <cell r="AU13">
            <v>40879</v>
          </cell>
          <cell r="AV13">
            <v>0</v>
          </cell>
          <cell r="AW13">
            <v>0</v>
          </cell>
          <cell r="AX13">
            <v>1</v>
          </cell>
          <cell r="AY13">
            <v>2</v>
          </cell>
          <cell r="AZ13">
            <v>40879</v>
          </cell>
          <cell r="BA13">
            <v>0</v>
          </cell>
          <cell r="BB13">
            <v>0</v>
          </cell>
          <cell r="BC13">
            <v>0</v>
          </cell>
          <cell r="BD13">
            <v>0</v>
          </cell>
          <cell r="BE13">
            <v>1</v>
          </cell>
          <cell r="BF13">
            <v>2</v>
          </cell>
          <cell r="BG13">
            <v>0</v>
          </cell>
          <cell r="BH13">
            <v>0</v>
          </cell>
          <cell r="BI13">
            <v>40879</v>
          </cell>
          <cell r="BJ13">
            <v>0</v>
          </cell>
          <cell r="BK13">
            <v>0</v>
          </cell>
          <cell r="BL13">
            <v>0</v>
          </cell>
          <cell r="BM13">
            <v>0</v>
          </cell>
          <cell r="BN13">
            <v>1</v>
          </cell>
          <cell r="BO13">
            <v>2</v>
          </cell>
        </row>
        <row r="14">
          <cell r="A14">
            <v>40879</v>
          </cell>
          <cell r="B14">
            <v>0</v>
          </cell>
          <cell r="C14">
            <v>0</v>
          </cell>
          <cell r="D14">
            <v>0</v>
          </cell>
          <cell r="E14">
            <v>0</v>
          </cell>
          <cell r="F14">
            <v>0</v>
          </cell>
          <cell r="G14">
            <v>0</v>
          </cell>
          <cell r="H14">
            <v>0</v>
          </cell>
          <cell r="I14">
            <v>0</v>
          </cell>
          <cell r="J14">
            <v>0</v>
          </cell>
          <cell r="K14">
            <v>0</v>
          </cell>
          <cell r="L14">
            <v>40879</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40879</v>
          </cell>
          <cell r="AD14">
            <v>0</v>
          </cell>
          <cell r="AE14">
            <v>0</v>
          </cell>
          <cell r="AF14">
            <v>0</v>
          </cell>
          <cell r="AG14">
            <v>0</v>
          </cell>
          <cell r="AH14">
            <v>0</v>
          </cell>
          <cell r="AI14">
            <v>0</v>
          </cell>
          <cell r="AJ14">
            <v>0</v>
          </cell>
          <cell r="AK14">
            <v>0</v>
          </cell>
          <cell r="AL14">
            <v>0</v>
          </cell>
          <cell r="AM14">
            <v>0</v>
          </cell>
          <cell r="AN14">
            <v>40879</v>
          </cell>
          <cell r="AO14">
            <v>0</v>
          </cell>
          <cell r="AP14">
            <v>0</v>
          </cell>
          <cell r="AQ14">
            <v>0</v>
          </cell>
          <cell r="AR14">
            <v>0</v>
          </cell>
          <cell r="AS14">
            <v>0</v>
          </cell>
          <cell r="AT14">
            <v>0</v>
          </cell>
          <cell r="AU14">
            <v>40879</v>
          </cell>
          <cell r="AV14">
            <v>0</v>
          </cell>
          <cell r="AW14">
            <v>0</v>
          </cell>
          <cell r="AX14">
            <v>0</v>
          </cell>
          <cell r="AY14">
            <v>0</v>
          </cell>
          <cell r="AZ14">
            <v>40879</v>
          </cell>
          <cell r="BA14">
            <v>0</v>
          </cell>
          <cell r="BB14">
            <v>0</v>
          </cell>
          <cell r="BC14">
            <v>0</v>
          </cell>
          <cell r="BD14">
            <v>0</v>
          </cell>
          <cell r="BE14">
            <v>0</v>
          </cell>
          <cell r="BF14">
            <v>0</v>
          </cell>
          <cell r="BG14">
            <v>0</v>
          </cell>
          <cell r="BH14">
            <v>0</v>
          </cell>
          <cell r="BI14">
            <v>40879</v>
          </cell>
          <cell r="BJ14">
            <v>0</v>
          </cell>
          <cell r="BK14">
            <v>0</v>
          </cell>
          <cell r="BL14">
            <v>0</v>
          </cell>
          <cell r="BM14">
            <v>0</v>
          </cell>
          <cell r="BN14">
            <v>0</v>
          </cell>
          <cell r="BO14">
            <v>0</v>
          </cell>
        </row>
        <row r="15">
          <cell r="A15">
            <v>40879</v>
          </cell>
          <cell r="B15">
            <v>1</v>
          </cell>
          <cell r="C15">
            <v>0</v>
          </cell>
          <cell r="D15">
            <v>0</v>
          </cell>
          <cell r="E15">
            <v>0</v>
          </cell>
          <cell r="F15">
            <v>0</v>
          </cell>
          <cell r="G15">
            <v>0</v>
          </cell>
          <cell r="H15">
            <v>0</v>
          </cell>
          <cell r="I15">
            <v>0</v>
          </cell>
          <cell r="J15">
            <v>1</v>
          </cell>
          <cell r="K15">
            <v>0</v>
          </cell>
          <cell r="L15">
            <v>40879</v>
          </cell>
          <cell r="M15">
            <v>0</v>
          </cell>
          <cell r="N15">
            <v>0</v>
          </cell>
          <cell r="O15">
            <v>1</v>
          </cell>
          <cell r="P15">
            <v>0</v>
          </cell>
          <cell r="Q15">
            <v>0</v>
          </cell>
          <cell r="R15">
            <v>0</v>
          </cell>
          <cell r="S15">
            <v>0</v>
          </cell>
          <cell r="T15">
            <v>0</v>
          </cell>
          <cell r="U15">
            <v>1</v>
          </cell>
          <cell r="V15">
            <v>0</v>
          </cell>
          <cell r="W15">
            <v>0</v>
          </cell>
          <cell r="X15">
            <v>0</v>
          </cell>
          <cell r="Y15">
            <v>0</v>
          </cell>
          <cell r="Z15">
            <v>0</v>
          </cell>
          <cell r="AA15">
            <v>1</v>
          </cell>
          <cell r="AB15">
            <v>0</v>
          </cell>
          <cell r="AC15">
            <v>40879</v>
          </cell>
          <cell r="AD15">
            <v>1</v>
          </cell>
          <cell r="AE15">
            <v>0</v>
          </cell>
          <cell r="AF15">
            <v>0</v>
          </cell>
          <cell r="AG15">
            <v>0</v>
          </cell>
          <cell r="AH15">
            <v>0</v>
          </cell>
          <cell r="AI15">
            <v>0</v>
          </cell>
          <cell r="AJ15">
            <v>0</v>
          </cell>
          <cell r="AK15">
            <v>0</v>
          </cell>
          <cell r="AL15">
            <v>1</v>
          </cell>
          <cell r="AM15">
            <v>0</v>
          </cell>
          <cell r="AN15">
            <v>40879</v>
          </cell>
          <cell r="AO15">
            <v>0</v>
          </cell>
          <cell r="AP15">
            <v>0</v>
          </cell>
          <cell r="AQ15">
            <v>0</v>
          </cell>
          <cell r="AR15">
            <v>0</v>
          </cell>
          <cell r="AS15">
            <v>1</v>
          </cell>
          <cell r="AT15">
            <v>0</v>
          </cell>
          <cell r="AU15">
            <v>40879</v>
          </cell>
          <cell r="AV15">
            <v>0</v>
          </cell>
          <cell r="AW15">
            <v>0</v>
          </cell>
          <cell r="AX15">
            <v>1</v>
          </cell>
          <cell r="AY15">
            <v>0</v>
          </cell>
          <cell r="AZ15">
            <v>40879</v>
          </cell>
          <cell r="BA15">
            <v>0</v>
          </cell>
          <cell r="BB15">
            <v>0</v>
          </cell>
          <cell r="BC15">
            <v>0</v>
          </cell>
          <cell r="BD15">
            <v>0</v>
          </cell>
          <cell r="BE15">
            <v>1</v>
          </cell>
          <cell r="BF15">
            <v>0</v>
          </cell>
          <cell r="BG15">
            <v>0</v>
          </cell>
          <cell r="BH15">
            <v>0</v>
          </cell>
          <cell r="BI15">
            <v>40879</v>
          </cell>
          <cell r="BJ15">
            <v>0</v>
          </cell>
          <cell r="BK15">
            <v>0</v>
          </cell>
          <cell r="BL15">
            <v>0</v>
          </cell>
          <cell r="BM15">
            <v>0</v>
          </cell>
          <cell r="BN15">
            <v>1</v>
          </cell>
          <cell r="BO15">
            <v>0</v>
          </cell>
        </row>
        <row r="16">
          <cell r="A16">
            <v>40880</v>
          </cell>
          <cell r="B16">
            <v>0</v>
          </cell>
          <cell r="C16">
            <v>2</v>
          </cell>
          <cell r="D16">
            <v>0</v>
          </cell>
          <cell r="E16">
            <v>0</v>
          </cell>
          <cell r="F16">
            <v>0</v>
          </cell>
          <cell r="G16">
            <v>0</v>
          </cell>
          <cell r="H16">
            <v>0</v>
          </cell>
          <cell r="I16">
            <v>0</v>
          </cell>
          <cell r="J16">
            <v>0</v>
          </cell>
          <cell r="K16">
            <v>2</v>
          </cell>
          <cell r="L16">
            <v>40880</v>
          </cell>
          <cell r="M16">
            <v>0</v>
          </cell>
          <cell r="N16">
            <v>0</v>
          </cell>
          <cell r="O16">
            <v>0</v>
          </cell>
          <cell r="P16">
            <v>2</v>
          </cell>
          <cell r="Q16">
            <v>0</v>
          </cell>
          <cell r="R16">
            <v>0</v>
          </cell>
          <cell r="S16">
            <v>0</v>
          </cell>
          <cell r="T16">
            <v>0</v>
          </cell>
          <cell r="U16">
            <v>0</v>
          </cell>
          <cell r="V16">
            <v>2</v>
          </cell>
          <cell r="W16">
            <v>0</v>
          </cell>
          <cell r="X16">
            <v>0</v>
          </cell>
          <cell r="Y16">
            <v>0</v>
          </cell>
          <cell r="Z16">
            <v>0</v>
          </cell>
          <cell r="AA16">
            <v>0</v>
          </cell>
          <cell r="AB16">
            <v>2</v>
          </cell>
          <cell r="AC16">
            <v>40880</v>
          </cell>
          <cell r="AD16">
            <v>0</v>
          </cell>
          <cell r="AE16">
            <v>2</v>
          </cell>
          <cell r="AF16">
            <v>0</v>
          </cell>
          <cell r="AG16">
            <v>0</v>
          </cell>
          <cell r="AH16">
            <v>0</v>
          </cell>
          <cell r="AI16">
            <v>0</v>
          </cell>
          <cell r="AJ16">
            <v>0</v>
          </cell>
          <cell r="AK16">
            <v>0</v>
          </cell>
          <cell r="AL16">
            <v>0</v>
          </cell>
          <cell r="AM16">
            <v>2</v>
          </cell>
          <cell r="AN16">
            <v>40880</v>
          </cell>
          <cell r="AO16">
            <v>0</v>
          </cell>
          <cell r="AP16">
            <v>0</v>
          </cell>
          <cell r="AQ16">
            <v>0</v>
          </cell>
          <cell r="AR16">
            <v>0</v>
          </cell>
          <cell r="AS16">
            <v>0</v>
          </cell>
          <cell r="AT16">
            <v>2</v>
          </cell>
          <cell r="AU16">
            <v>40880</v>
          </cell>
          <cell r="AV16">
            <v>0</v>
          </cell>
          <cell r="AW16">
            <v>0</v>
          </cell>
          <cell r="AX16">
            <v>0</v>
          </cell>
          <cell r="AY16">
            <v>2</v>
          </cell>
          <cell r="AZ16">
            <v>40880</v>
          </cell>
          <cell r="BA16">
            <v>0</v>
          </cell>
          <cell r="BB16">
            <v>0</v>
          </cell>
          <cell r="BC16">
            <v>0</v>
          </cell>
          <cell r="BD16">
            <v>0</v>
          </cell>
          <cell r="BE16">
            <v>0</v>
          </cell>
          <cell r="BF16">
            <v>2</v>
          </cell>
          <cell r="BG16">
            <v>0</v>
          </cell>
          <cell r="BH16">
            <v>0</v>
          </cell>
          <cell r="BI16">
            <v>40880</v>
          </cell>
          <cell r="BJ16">
            <v>0</v>
          </cell>
          <cell r="BK16">
            <v>0</v>
          </cell>
          <cell r="BL16">
            <v>0</v>
          </cell>
          <cell r="BM16">
            <v>0</v>
          </cell>
          <cell r="BN16">
            <v>0</v>
          </cell>
          <cell r="BO16">
            <v>2</v>
          </cell>
        </row>
        <row r="17">
          <cell r="A17">
            <v>40880</v>
          </cell>
          <cell r="B17">
            <v>1</v>
          </cell>
          <cell r="C17">
            <v>0</v>
          </cell>
          <cell r="D17">
            <v>0</v>
          </cell>
          <cell r="E17">
            <v>0</v>
          </cell>
          <cell r="F17">
            <v>0</v>
          </cell>
          <cell r="G17">
            <v>0</v>
          </cell>
          <cell r="H17">
            <v>0</v>
          </cell>
          <cell r="I17">
            <v>0</v>
          </cell>
          <cell r="J17">
            <v>1</v>
          </cell>
          <cell r="K17">
            <v>0</v>
          </cell>
          <cell r="L17">
            <v>40880</v>
          </cell>
          <cell r="M17">
            <v>0</v>
          </cell>
          <cell r="N17">
            <v>0</v>
          </cell>
          <cell r="O17">
            <v>1</v>
          </cell>
          <cell r="P17">
            <v>0</v>
          </cell>
          <cell r="Q17">
            <v>0</v>
          </cell>
          <cell r="R17">
            <v>0</v>
          </cell>
          <cell r="S17">
            <v>0</v>
          </cell>
          <cell r="T17">
            <v>0</v>
          </cell>
          <cell r="U17">
            <v>1</v>
          </cell>
          <cell r="V17">
            <v>0</v>
          </cell>
          <cell r="W17">
            <v>0</v>
          </cell>
          <cell r="X17">
            <v>0</v>
          </cell>
          <cell r="Y17">
            <v>0</v>
          </cell>
          <cell r="Z17">
            <v>0</v>
          </cell>
          <cell r="AA17">
            <v>1</v>
          </cell>
          <cell r="AB17">
            <v>0</v>
          </cell>
          <cell r="AC17">
            <v>40880</v>
          </cell>
          <cell r="AD17">
            <v>1</v>
          </cell>
          <cell r="AE17">
            <v>0</v>
          </cell>
          <cell r="AF17">
            <v>0</v>
          </cell>
          <cell r="AG17">
            <v>0</v>
          </cell>
          <cell r="AH17">
            <v>0</v>
          </cell>
          <cell r="AI17">
            <v>0</v>
          </cell>
          <cell r="AJ17">
            <v>0</v>
          </cell>
          <cell r="AK17">
            <v>0</v>
          </cell>
          <cell r="AL17">
            <v>1</v>
          </cell>
          <cell r="AM17">
            <v>0</v>
          </cell>
          <cell r="AN17">
            <v>40880</v>
          </cell>
          <cell r="AO17">
            <v>0</v>
          </cell>
          <cell r="AP17">
            <v>0</v>
          </cell>
          <cell r="AQ17">
            <v>0</v>
          </cell>
          <cell r="AR17">
            <v>0</v>
          </cell>
          <cell r="AS17">
            <v>1</v>
          </cell>
          <cell r="AT17">
            <v>0</v>
          </cell>
          <cell r="AU17">
            <v>40880</v>
          </cell>
          <cell r="AV17">
            <v>0</v>
          </cell>
          <cell r="AW17">
            <v>0</v>
          </cell>
          <cell r="AX17">
            <v>1</v>
          </cell>
          <cell r="AY17">
            <v>0</v>
          </cell>
          <cell r="AZ17">
            <v>40880</v>
          </cell>
          <cell r="BA17">
            <v>0</v>
          </cell>
          <cell r="BB17">
            <v>0</v>
          </cell>
          <cell r="BC17">
            <v>0</v>
          </cell>
          <cell r="BD17">
            <v>0</v>
          </cell>
          <cell r="BE17">
            <v>1</v>
          </cell>
          <cell r="BF17">
            <v>0</v>
          </cell>
          <cell r="BG17">
            <v>0</v>
          </cell>
          <cell r="BH17">
            <v>0</v>
          </cell>
          <cell r="BI17">
            <v>40880</v>
          </cell>
          <cell r="BJ17">
            <v>0</v>
          </cell>
          <cell r="BK17">
            <v>0</v>
          </cell>
          <cell r="BL17">
            <v>0</v>
          </cell>
          <cell r="BM17">
            <v>0</v>
          </cell>
          <cell r="BN17">
            <v>1</v>
          </cell>
          <cell r="BO17">
            <v>0</v>
          </cell>
        </row>
        <row r="18">
          <cell r="A18">
            <v>40880</v>
          </cell>
          <cell r="B18">
            <v>1</v>
          </cell>
          <cell r="C18">
            <v>0</v>
          </cell>
          <cell r="D18">
            <v>0</v>
          </cell>
          <cell r="E18">
            <v>0</v>
          </cell>
          <cell r="F18">
            <v>0</v>
          </cell>
          <cell r="G18">
            <v>0</v>
          </cell>
          <cell r="H18">
            <v>0</v>
          </cell>
          <cell r="I18">
            <v>0</v>
          </cell>
          <cell r="J18">
            <v>1</v>
          </cell>
          <cell r="K18">
            <v>0</v>
          </cell>
          <cell r="L18">
            <v>40880</v>
          </cell>
          <cell r="M18">
            <v>0</v>
          </cell>
          <cell r="N18">
            <v>0</v>
          </cell>
          <cell r="O18">
            <v>1</v>
          </cell>
          <cell r="P18">
            <v>0</v>
          </cell>
          <cell r="Q18">
            <v>0</v>
          </cell>
          <cell r="R18">
            <v>0</v>
          </cell>
          <cell r="S18">
            <v>0</v>
          </cell>
          <cell r="T18">
            <v>0</v>
          </cell>
          <cell r="U18">
            <v>1</v>
          </cell>
          <cell r="V18">
            <v>0</v>
          </cell>
          <cell r="W18">
            <v>0</v>
          </cell>
          <cell r="X18">
            <v>0</v>
          </cell>
          <cell r="Y18">
            <v>0</v>
          </cell>
          <cell r="Z18">
            <v>0</v>
          </cell>
          <cell r="AA18">
            <v>1</v>
          </cell>
          <cell r="AB18">
            <v>0</v>
          </cell>
          <cell r="AC18">
            <v>40880</v>
          </cell>
          <cell r="AD18">
            <v>1</v>
          </cell>
          <cell r="AE18">
            <v>0</v>
          </cell>
          <cell r="AF18">
            <v>0</v>
          </cell>
          <cell r="AG18">
            <v>0</v>
          </cell>
          <cell r="AH18">
            <v>0</v>
          </cell>
          <cell r="AI18">
            <v>0</v>
          </cell>
          <cell r="AJ18">
            <v>0</v>
          </cell>
          <cell r="AK18">
            <v>0</v>
          </cell>
          <cell r="AL18">
            <v>1</v>
          </cell>
          <cell r="AM18">
            <v>0</v>
          </cell>
          <cell r="AN18">
            <v>40880</v>
          </cell>
          <cell r="AO18">
            <v>0</v>
          </cell>
          <cell r="AP18">
            <v>0</v>
          </cell>
          <cell r="AQ18">
            <v>0</v>
          </cell>
          <cell r="AR18">
            <v>0</v>
          </cell>
          <cell r="AS18">
            <v>1</v>
          </cell>
          <cell r="AT18">
            <v>0</v>
          </cell>
          <cell r="AU18">
            <v>40880</v>
          </cell>
          <cell r="AV18">
            <v>0</v>
          </cell>
          <cell r="AW18">
            <v>0</v>
          </cell>
          <cell r="AX18">
            <v>1</v>
          </cell>
          <cell r="AY18">
            <v>0</v>
          </cell>
          <cell r="AZ18">
            <v>40880</v>
          </cell>
          <cell r="BA18">
            <v>0</v>
          </cell>
          <cell r="BB18">
            <v>0</v>
          </cell>
          <cell r="BC18">
            <v>0</v>
          </cell>
          <cell r="BD18">
            <v>0</v>
          </cell>
          <cell r="BE18">
            <v>1</v>
          </cell>
          <cell r="BF18">
            <v>0</v>
          </cell>
          <cell r="BG18">
            <v>0</v>
          </cell>
          <cell r="BH18">
            <v>0</v>
          </cell>
          <cell r="BI18">
            <v>40880</v>
          </cell>
          <cell r="BJ18">
            <v>0</v>
          </cell>
          <cell r="BK18">
            <v>0</v>
          </cell>
          <cell r="BL18">
            <v>0</v>
          </cell>
          <cell r="BM18">
            <v>0</v>
          </cell>
          <cell r="BN18">
            <v>1</v>
          </cell>
          <cell r="BO18">
            <v>0</v>
          </cell>
        </row>
        <row r="19">
          <cell r="A19">
            <v>40881</v>
          </cell>
          <cell r="B19">
            <v>0</v>
          </cell>
          <cell r="C19">
            <v>2</v>
          </cell>
          <cell r="D19">
            <v>0</v>
          </cell>
          <cell r="E19">
            <v>0</v>
          </cell>
          <cell r="F19">
            <v>0</v>
          </cell>
          <cell r="G19">
            <v>0</v>
          </cell>
          <cell r="H19">
            <v>0</v>
          </cell>
          <cell r="I19">
            <v>0</v>
          </cell>
          <cell r="J19">
            <v>0</v>
          </cell>
          <cell r="K19">
            <v>2</v>
          </cell>
          <cell r="L19">
            <v>40881</v>
          </cell>
          <cell r="M19">
            <v>0</v>
          </cell>
          <cell r="N19">
            <v>0</v>
          </cell>
          <cell r="O19">
            <v>0</v>
          </cell>
          <cell r="P19">
            <v>2</v>
          </cell>
          <cell r="Q19">
            <v>0</v>
          </cell>
          <cell r="R19">
            <v>1</v>
          </cell>
          <cell r="S19">
            <v>0</v>
          </cell>
          <cell r="T19">
            <v>0</v>
          </cell>
          <cell r="U19">
            <v>0</v>
          </cell>
          <cell r="V19">
            <v>1</v>
          </cell>
          <cell r="W19">
            <v>0</v>
          </cell>
          <cell r="X19">
            <v>0</v>
          </cell>
          <cell r="Y19">
            <v>0</v>
          </cell>
          <cell r="Z19">
            <v>1</v>
          </cell>
          <cell r="AA19">
            <v>0</v>
          </cell>
          <cell r="AB19">
            <v>2</v>
          </cell>
          <cell r="AC19">
            <v>40881</v>
          </cell>
          <cell r="AD19">
            <v>0</v>
          </cell>
          <cell r="AE19">
            <v>2</v>
          </cell>
          <cell r="AF19">
            <v>0</v>
          </cell>
          <cell r="AG19">
            <v>0</v>
          </cell>
          <cell r="AH19">
            <v>0</v>
          </cell>
          <cell r="AI19">
            <v>0</v>
          </cell>
          <cell r="AJ19">
            <v>0</v>
          </cell>
          <cell r="AK19">
            <v>0</v>
          </cell>
          <cell r="AL19">
            <v>0</v>
          </cell>
          <cell r="AM19">
            <v>2</v>
          </cell>
          <cell r="AN19">
            <v>40881</v>
          </cell>
          <cell r="AO19">
            <v>0</v>
          </cell>
          <cell r="AP19">
            <v>0</v>
          </cell>
          <cell r="AQ19">
            <v>0</v>
          </cell>
          <cell r="AR19">
            <v>0</v>
          </cell>
          <cell r="AS19">
            <v>0</v>
          </cell>
          <cell r="AT19">
            <v>2</v>
          </cell>
          <cell r="AU19">
            <v>40881</v>
          </cell>
          <cell r="AV19">
            <v>0</v>
          </cell>
          <cell r="AW19">
            <v>0</v>
          </cell>
          <cell r="AX19">
            <v>0</v>
          </cell>
          <cell r="AY19">
            <v>2</v>
          </cell>
          <cell r="AZ19">
            <v>40881</v>
          </cell>
          <cell r="BA19">
            <v>0</v>
          </cell>
          <cell r="BB19">
            <v>0</v>
          </cell>
          <cell r="BC19">
            <v>0</v>
          </cell>
          <cell r="BD19">
            <v>0</v>
          </cell>
          <cell r="BE19">
            <v>0</v>
          </cell>
          <cell r="BF19">
            <v>2</v>
          </cell>
          <cell r="BG19">
            <v>0</v>
          </cell>
          <cell r="BH19">
            <v>0</v>
          </cell>
          <cell r="BI19">
            <v>40881</v>
          </cell>
          <cell r="BJ19">
            <v>0</v>
          </cell>
          <cell r="BK19">
            <v>0</v>
          </cell>
          <cell r="BL19">
            <v>0</v>
          </cell>
          <cell r="BM19">
            <v>0</v>
          </cell>
          <cell r="BN19">
            <v>0</v>
          </cell>
          <cell r="BO19">
            <v>2</v>
          </cell>
        </row>
        <row r="20">
          <cell r="A20">
            <v>40881</v>
          </cell>
          <cell r="B20">
            <v>1</v>
          </cell>
          <cell r="C20">
            <v>0</v>
          </cell>
          <cell r="D20">
            <v>0</v>
          </cell>
          <cell r="E20">
            <v>0</v>
          </cell>
          <cell r="F20">
            <v>0</v>
          </cell>
          <cell r="G20">
            <v>0</v>
          </cell>
          <cell r="H20">
            <v>0</v>
          </cell>
          <cell r="I20">
            <v>0</v>
          </cell>
          <cell r="J20">
            <v>1</v>
          </cell>
          <cell r="K20">
            <v>0</v>
          </cell>
          <cell r="L20">
            <v>40881</v>
          </cell>
          <cell r="M20">
            <v>0</v>
          </cell>
          <cell r="N20">
            <v>0</v>
          </cell>
          <cell r="O20">
            <v>1</v>
          </cell>
          <cell r="P20">
            <v>0</v>
          </cell>
          <cell r="Q20">
            <v>0</v>
          </cell>
          <cell r="R20">
            <v>0</v>
          </cell>
          <cell r="S20">
            <v>0</v>
          </cell>
          <cell r="T20">
            <v>0</v>
          </cell>
          <cell r="U20">
            <v>1</v>
          </cell>
          <cell r="V20">
            <v>0</v>
          </cell>
          <cell r="W20">
            <v>0</v>
          </cell>
          <cell r="X20">
            <v>0</v>
          </cell>
          <cell r="Y20">
            <v>0</v>
          </cell>
          <cell r="Z20">
            <v>0</v>
          </cell>
          <cell r="AA20">
            <v>1</v>
          </cell>
          <cell r="AB20">
            <v>0</v>
          </cell>
          <cell r="AC20">
            <v>40881</v>
          </cell>
          <cell r="AD20">
            <v>1</v>
          </cell>
          <cell r="AE20">
            <v>0</v>
          </cell>
          <cell r="AF20">
            <v>0</v>
          </cell>
          <cell r="AG20">
            <v>0</v>
          </cell>
          <cell r="AH20">
            <v>0</v>
          </cell>
          <cell r="AI20">
            <v>0</v>
          </cell>
          <cell r="AJ20">
            <v>0</v>
          </cell>
          <cell r="AK20">
            <v>0</v>
          </cell>
          <cell r="AL20">
            <v>1</v>
          </cell>
          <cell r="AM20">
            <v>0</v>
          </cell>
          <cell r="AN20">
            <v>40881</v>
          </cell>
          <cell r="AO20">
            <v>0</v>
          </cell>
          <cell r="AP20">
            <v>0</v>
          </cell>
          <cell r="AQ20">
            <v>0</v>
          </cell>
          <cell r="AR20">
            <v>0</v>
          </cell>
          <cell r="AS20">
            <v>1</v>
          </cell>
          <cell r="AT20">
            <v>0</v>
          </cell>
          <cell r="AU20">
            <v>40881</v>
          </cell>
          <cell r="AV20">
            <v>0</v>
          </cell>
          <cell r="AW20">
            <v>0</v>
          </cell>
          <cell r="AX20">
            <v>1</v>
          </cell>
          <cell r="AY20">
            <v>0</v>
          </cell>
          <cell r="AZ20">
            <v>40881</v>
          </cell>
          <cell r="BA20">
            <v>0</v>
          </cell>
          <cell r="BB20">
            <v>0</v>
          </cell>
          <cell r="BC20">
            <v>0</v>
          </cell>
          <cell r="BD20">
            <v>0</v>
          </cell>
          <cell r="BE20">
            <v>1</v>
          </cell>
          <cell r="BF20">
            <v>0</v>
          </cell>
          <cell r="BG20">
            <v>0</v>
          </cell>
          <cell r="BH20">
            <v>0</v>
          </cell>
          <cell r="BI20">
            <v>40881</v>
          </cell>
          <cell r="BJ20">
            <v>0</v>
          </cell>
          <cell r="BK20">
            <v>0</v>
          </cell>
          <cell r="BL20">
            <v>0</v>
          </cell>
          <cell r="BM20">
            <v>0</v>
          </cell>
          <cell r="BN20">
            <v>1</v>
          </cell>
          <cell r="BO20">
            <v>0</v>
          </cell>
        </row>
        <row r="21">
          <cell r="A21">
            <v>40881</v>
          </cell>
          <cell r="B21">
            <v>1</v>
          </cell>
          <cell r="C21">
            <v>0</v>
          </cell>
          <cell r="D21">
            <v>0</v>
          </cell>
          <cell r="E21">
            <v>0</v>
          </cell>
          <cell r="F21">
            <v>0</v>
          </cell>
          <cell r="G21">
            <v>0</v>
          </cell>
          <cell r="H21">
            <v>0</v>
          </cell>
          <cell r="I21">
            <v>0</v>
          </cell>
          <cell r="J21">
            <v>1</v>
          </cell>
          <cell r="K21">
            <v>0</v>
          </cell>
          <cell r="L21">
            <v>40881</v>
          </cell>
          <cell r="M21">
            <v>0</v>
          </cell>
          <cell r="N21">
            <v>0</v>
          </cell>
          <cell r="O21">
            <v>1</v>
          </cell>
          <cell r="P21">
            <v>0</v>
          </cell>
          <cell r="Q21">
            <v>1</v>
          </cell>
          <cell r="R21">
            <v>0</v>
          </cell>
          <cell r="S21">
            <v>0</v>
          </cell>
          <cell r="T21">
            <v>0</v>
          </cell>
          <cell r="U21">
            <v>0</v>
          </cell>
          <cell r="V21">
            <v>0</v>
          </cell>
          <cell r="W21">
            <v>0</v>
          </cell>
          <cell r="X21">
            <v>0</v>
          </cell>
          <cell r="Y21">
            <v>1</v>
          </cell>
          <cell r="Z21">
            <v>0</v>
          </cell>
          <cell r="AA21">
            <v>1</v>
          </cell>
          <cell r="AB21">
            <v>0</v>
          </cell>
          <cell r="AC21">
            <v>40881</v>
          </cell>
          <cell r="AD21">
            <v>1</v>
          </cell>
          <cell r="AE21">
            <v>0</v>
          </cell>
          <cell r="AF21">
            <v>0</v>
          </cell>
          <cell r="AG21">
            <v>0</v>
          </cell>
          <cell r="AH21">
            <v>0</v>
          </cell>
          <cell r="AI21">
            <v>0</v>
          </cell>
          <cell r="AJ21">
            <v>0</v>
          </cell>
          <cell r="AK21">
            <v>0</v>
          </cell>
          <cell r="AL21">
            <v>1</v>
          </cell>
          <cell r="AM21">
            <v>0</v>
          </cell>
          <cell r="AN21">
            <v>40881</v>
          </cell>
          <cell r="AO21">
            <v>0</v>
          </cell>
          <cell r="AP21">
            <v>0</v>
          </cell>
          <cell r="AQ21">
            <v>0</v>
          </cell>
          <cell r="AR21">
            <v>0</v>
          </cell>
          <cell r="AS21">
            <v>1</v>
          </cell>
          <cell r="AT21">
            <v>0</v>
          </cell>
          <cell r="AU21">
            <v>40881</v>
          </cell>
          <cell r="AV21">
            <v>0</v>
          </cell>
          <cell r="AW21">
            <v>0</v>
          </cell>
          <cell r="AX21">
            <v>1</v>
          </cell>
          <cell r="AY21">
            <v>0</v>
          </cell>
          <cell r="AZ21">
            <v>40881</v>
          </cell>
          <cell r="BA21">
            <v>0</v>
          </cell>
          <cell r="BB21">
            <v>0</v>
          </cell>
          <cell r="BC21">
            <v>0</v>
          </cell>
          <cell r="BD21">
            <v>0</v>
          </cell>
          <cell r="BE21">
            <v>1</v>
          </cell>
          <cell r="BF21">
            <v>0</v>
          </cell>
          <cell r="BG21">
            <v>0</v>
          </cell>
          <cell r="BH21">
            <v>0</v>
          </cell>
          <cell r="BI21">
            <v>40881</v>
          </cell>
          <cell r="BJ21">
            <v>0</v>
          </cell>
          <cell r="BK21">
            <v>0</v>
          </cell>
          <cell r="BL21">
            <v>0</v>
          </cell>
          <cell r="BM21">
            <v>0</v>
          </cell>
          <cell r="BN21">
            <v>1</v>
          </cell>
          <cell r="BO21">
            <v>0</v>
          </cell>
        </row>
        <row r="22">
          <cell r="A22">
            <v>40882</v>
          </cell>
          <cell r="B22">
            <v>1</v>
          </cell>
          <cell r="C22">
            <v>3</v>
          </cell>
          <cell r="D22">
            <v>0</v>
          </cell>
          <cell r="E22">
            <v>0</v>
          </cell>
          <cell r="F22">
            <v>0</v>
          </cell>
          <cell r="G22">
            <v>0</v>
          </cell>
          <cell r="H22">
            <v>0</v>
          </cell>
          <cell r="I22">
            <v>0</v>
          </cell>
          <cell r="J22">
            <v>1</v>
          </cell>
          <cell r="K22">
            <v>3</v>
          </cell>
          <cell r="L22">
            <v>40882</v>
          </cell>
          <cell r="M22">
            <v>0</v>
          </cell>
          <cell r="N22">
            <v>0</v>
          </cell>
          <cell r="O22">
            <v>1</v>
          </cell>
          <cell r="P22">
            <v>3</v>
          </cell>
          <cell r="Q22">
            <v>1</v>
          </cell>
          <cell r="R22">
            <v>3</v>
          </cell>
          <cell r="S22">
            <v>0</v>
          </cell>
          <cell r="T22">
            <v>0</v>
          </cell>
          <cell r="U22">
            <v>0</v>
          </cell>
          <cell r="V22">
            <v>0</v>
          </cell>
          <cell r="W22">
            <v>0</v>
          </cell>
          <cell r="X22">
            <v>0</v>
          </cell>
          <cell r="Y22">
            <v>1</v>
          </cell>
          <cell r="Z22">
            <v>3</v>
          </cell>
          <cell r="AA22">
            <v>0</v>
          </cell>
          <cell r="AB22">
            <v>0</v>
          </cell>
          <cell r="AC22">
            <v>40882</v>
          </cell>
          <cell r="AD22">
            <v>1</v>
          </cell>
          <cell r="AE22">
            <v>3</v>
          </cell>
          <cell r="AF22">
            <v>0</v>
          </cell>
          <cell r="AG22">
            <v>0</v>
          </cell>
          <cell r="AH22">
            <v>0</v>
          </cell>
          <cell r="AI22">
            <v>0</v>
          </cell>
          <cell r="AJ22">
            <v>0</v>
          </cell>
          <cell r="AK22">
            <v>0</v>
          </cell>
          <cell r="AL22">
            <v>1</v>
          </cell>
          <cell r="AM22">
            <v>3</v>
          </cell>
          <cell r="AN22">
            <v>40882</v>
          </cell>
          <cell r="AO22">
            <v>0</v>
          </cell>
          <cell r="AP22">
            <v>0</v>
          </cell>
          <cell r="AQ22">
            <v>0</v>
          </cell>
          <cell r="AR22">
            <v>0</v>
          </cell>
          <cell r="AS22">
            <v>1</v>
          </cell>
          <cell r="AT22">
            <v>3</v>
          </cell>
          <cell r="AU22">
            <v>40882</v>
          </cell>
          <cell r="AV22">
            <v>0</v>
          </cell>
          <cell r="AW22">
            <v>0</v>
          </cell>
          <cell r="AX22">
            <v>1</v>
          </cell>
          <cell r="AY22">
            <v>3</v>
          </cell>
          <cell r="AZ22">
            <v>40882</v>
          </cell>
          <cell r="BA22">
            <v>0</v>
          </cell>
          <cell r="BB22">
            <v>0</v>
          </cell>
          <cell r="BC22">
            <v>0</v>
          </cell>
          <cell r="BD22">
            <v>0</v>
          </cell>
          <cell r="BE22">
            <v>1</v>
          </cell>
          <cell r="BF22">
            <v>3</v>
          </cell>
          <cell r="BG22">
            <v>0</v>
          </cell>
          <cell r="BH22">
            <v>0</v>
          </cell>
          <cell r="BI22">
            <v>40882</v>
          </cell>
          <cell r="BJ22">
            <v>0</v>
          </cell>
          <cell r="BK22">
            <v>0</v>
          </cell>
          <cell r="BL22">
            <v>0</v>
          </cell>
          <cell r="BM22">
            <v>0</v>
          </cell>
          <cell r="BN22">
            <v>1</v>
          </cell>
          <cell r="BO22">
            <v>3</v>
          </cell>
        </row>
        <row r="23">
          <cell r="A23">
            <v>40882</v>
          </cell>
          <cell r="B23">
            <v>1</v>
          </cell>
          <cell r="C23">
            <v>0</v>
          </cell>
          <cell r="D23">
            <v>0</v>
          </cell>
          <cell r="E23">
            <v>0</v>
          </cell>
          <cell r="F23">
            <v>0</v>
          </cell>
          <cell r="G23">
            <v>0</v>
          </cell>
          <cell r="H23">
            <v>0</v>
          </cell>
          <cell r="I23">
            <v>0</v>
          </cell>
          <cell r="J23">
            <v>1</v>
          </cell>
          <cell r="K23">
            <v>0</v>
          </cell>
          <cell r="L23">
            <v>40882</v>
          </cell>
          <cell r="M23">
            <v>0</v>
          </cell>
          <cell r="N23">
            <v>0</v>
          </cell>
          <cell r="O23">
            <v>1</v>
          </cell>
          <cell r="P23">
            <v>0</v>
          </cell>
          <cell r="Q23">
            <v>1</v>
          </cell>
          <cell r="R23">
            <v>0</v>
          </cell>
          <cell r="S23">
            <v>0</v>
          </cell>
          <cell r="T23">
            <v>0</v>
          </cell>
          <cell r="U23">
            <v>0</v>
          </cell>
          <cell r="V23">
            <v>0</v>
          </cell>
          <cell r="W23">
            <v>0</v>
          </cell>
          <cell r="X23">
            <v>0</v>
          </cell>
          <cell r="Y23">
            <v>1</v>
          </cell>
          <cell r="Z23">
            <v>0</v>
          </cell>
          <cell r="AA23">
            <v>0</v>
          </cell>
          <cell r="AB23">
            <v>0</v>
          </cell>
          <cell r="AC23">
            <v>40882</v>
          </cell>
          <cell r="AD23">
            <v>1</v>
          </cell>
          <cell r="AE23">
            <v>0</v>
          </cell>
          <cell r="AF23">
            <v>0</v>
          </cell>
          <cell r="AG23">
            <v>0</v>
          </cell>
          <cell r="AH23">
            <v>0</v>
          </cell>
          <cell r="AI23">
            <v>0</v>
          </cell>
          <cell r="AJ23">
            <v>0</v>
          </cell>
          <cell r="AK23">
            <v>0</v>
          </cell>
          <cell r="AL23">
            <v>1</v>
          </cell>
          <cell r="AM23">
            <v>0</v>
          </cell>
          <cell r="AN23">
            <v>40882</v>
          </cell>
          <cell r="AO23">
            <v>0</v>
          </cell>
          <cell r="AP23">
            <v>0</v>
          </cell>
          <cell r="AQ23">
            <v>0</v>
          </cell>
          <cell r="AR23">
            <v>0</v>
          </cell>
          <cell r="AS23">
            <v>1</v>
          </cell>
          <cell r="AT23">
            <v>0</v>
          </cell>
          <cell r="AU23">
            <v>40882</v>
          </cell>
          <cell r="AV23">
            <v>0</v>
          </cell>
          <cell r="AW23">
            <v>0</v>
          </cell>
          <cell r="AX23">
            <v>1</v>
          </cell>
          <cell r="AY23">
            <v>0</v>
          </cell>
          <cell r="AZ23">
            <v>40882</v>
          </cell>
          <cell r="BA23">
            <v>0</v>
          </cell>
          <cell r="BB23">
            <v>0</v>
          </cell>
          <cell r="BC23">
            <v>0</v>
          </cell>
          <cell r="BD23">
            <v>0</v>
          </cell>
          <cell r="BE23">
            <v>1</v>
          </cell>
          <cell r="BF23">
            <v>0</v>
          </cell>
          <cell r="BG23">
            <v>0</v>
          </cell>
          <cell r="BH23">
            <v>0</v>
          </cell>
          <cell r="BI23">
            <v>40882</v>
          </cell>
          <cell r="BJ23">
            <v>0</v>
          </cell>
          <cell r="BK23">
            <v>0</v>
          </cell>
          <cell r="BL23">
            <v>0</v>
          </cell>
          <cell r="BM23">
            <v>0</v>
          </cell>
          <cell r="BN23">
            <v>1</v>
          </cell>
          <cell r="BO23">
            <v>0</v>
          </cell>
        </row>
        <row r="24">
          <cell r="A24">
            <v>40882</v>
          </cell>
          <cell r="B24">
            <v>1</v>
          </cell>
          <cell r="C24">
            <v>0</v>
          </cell>
          <cell r="D24">
            <v>0</v>
          </cell>
          <cell r="E24">
            <v>0</v>
          </cell>
          <cell r="F24">
            <v>0</v>
          </cell>
          <cell r="G24">
            <v>0</v>
          </cell>
          <cell r="H24">
            <v>0</v>
          </cell>
          <cell r="I24">
            <v>0</v>
          </cell>
          <cell r="J24">
            <v>1</v>
          </cell>
          <cell r="K24">
            <v>0</v>
          </cell>
          <cell r="L24">
            <v>40882</v>
          </cell>
          <cell r="M24">
            <v>0</v>
          </cell>
          <cell r="N24">
            <v>0</v>
          </cell>
          <cell r="O24">
            <v>1</v>
          </cell>
          <cell r="P24">
            <v>0</v>
          </cell>
          <cell r="Q24">
            <v>1</v>
          </cell>
          <cell r="R24">
            <v>0</v>
          </cell>
          <cell r="S24">
            <v>0</v>
          </cell>
          <cell r="T24">
            <v>0</v>
          </cell>
          <cell r="U24">
            <v>0</v>
          </cell>
          <cell r="V24">
            <v>0</v>
          </cell>
          <cell r="W24">
            <v>0</v>
          </cell>
          <cell r="X24">
            <v>0</v>
          </cell>
          <cell r="Y24">
            <v>1</v>
          </cell>
          <cell r="Z24">
            <v>0</v>
          </cell>
          <cell r="AA24">
            <v>0</v>
          </cell>
          <cell r="AB24">
            <v>0</v>
          </cell>
          <cell r="AC24">
            <v>40882</v>
          </cell>
          <cell r="AD24">
            <v>1</v>
          </cell>
          <cell r="AE24">
            <v>0</v>
          </cell>
          <cell r="AF24">
            <v>0</v>
          </cell>
          <cell r="AG24">
            <v>0</v>
          </cell>
          <cell r="AH24">
            <v>0</v>
          </cell>
          <cell r="AI24">
            <v>0</v>
          </cell>
          <cell r="AJ24">
            <v>0</v>
          </cell>
          <cell r="AK24">
            <v>0</v>
          </cell>
          <cell r="AL24">
            <v>1</v>
          </cell>
          <cell r="AM24">
            <v>0</v>
          </cell>
          <cell r="AN24">
            <v>40882</v>
          </cell>
          <cell r="AO24">
            <v>0</v>
          </cell>
          <cell r="AP24">
            <v>0</v>
          </cell>
          <cell r="AQ24">
            <v>0</v>
          </cell>
          <cell r="AR24">
            <v>0</v>
          </cell>
          <cell r="AS24">
            <v>1</v>
          </cell>
          <cell r="AT24">
            <v>0</v>
          </cell>
          <cell r="AU24">
            <v>40882</v>
          </cell>
          <cell r="AV24">
            <v>0</v>
          </cell>
          <cell r="AW24">
            <v>0</v>
          </cell>
          <cell r="AX24">
            <v>1</v>
          </cell>
          <cell r="AY24">
            <v>0</v>
          </cell>
          <cell r="AZ24">
            <v>40882</v>
          </cell>
          <cell r="BA24">
            <v>0</v>
          </cell>
          <cell r="BB24">
            <v>0</v>
          </cell>
          <cell r="BC24">
            <v>0</v>
          </cell>
          <cell r="BD24">
            <v>0</v>
          </cell>
          <cell r="BE24">
            <v>1</v>
          </cell>
          <cell r="BF24">
            <v>0</v>
          </cell>
          <cell r="BG24">
            <v>0</v>
          </cell>
          <cell r="BH24">
            <v>0</v>
          </cell>
          <cell r="BI24">
            <v>40882</v>
          </cell>
          <cell r="BJ24">
            <v>0</v>
          </cell>
          <cell r="BK24">
            <v>0</v>
          </cell>
          <cell r="BL24">
            <v>0</v>
          </cell>
          <cell r="BM24">
            <v>0</v>
          </cell>
          <cell r="BN24">
            <v>1</v>
          </cell>
          <cell r="BO24">
            <v>0</v>
          </cell>
        </row>
        <row r="25">
          <cell r="A25">
            <v>40883</v>
          </cell>
          <cell r="B25">
            <v>0</v>
          </cell>
          <cell r="C25">
            <v>0</v>
          </cell>
          <cell r="D25">
            <v>0</v>
          </cell>
          <cell r="E25">
            <v>0</v>
          </cell>
          <cell r="F25">
            <v>0</v>
          </cell>
          <cell r="G25">
            <v>0</v>
          </cell>
          <cell r="H25">
            <v>0</v>
          </cell>
          <cell r="I25">
            <v>0</v>
          </cell>
          <cell r="J25">
            <v>1</v>
          </cell>
          <cell r="K25">
            <v>3</v>
          </cell>
          <cell r="L25">
            <v>40883</v>
          </cell>
          <cell r="M25">
            <v>0</v>
          </cell>
          <cell r="N25">
            <v>0</v>
          </cell>
          <cell r="O25">
            <v>1</v>
          </cell>
          <cell r="P25">
            <v>3</v>
          </cell>
          <cell r="Q25">
            <v>0</v>
          </cell>
          <cell r="R25">
            <v>0</v>
          </cell>
          <cell r="S25">
            <v>0</v>
          </cell>
          <cell r="T25">
            <v>0</v>
          </cell>
          <cell r="U25">
            <v>0</v>
          </cell>
          <cell r="V25">
            <v>0</v>
          </cell>
          <cell r="W25">
            <v>0</v>
          </cell>
          <cell r="X25">
            <v>0</v>
          </cell>
          <cell r="Y25">
            <v>0</v>
          </cell>
          <cell r="Z25">
            <v>0</v>
          </cell>
          <cell r="AA25">
            <v>0</v>
          </cell>
          <cell r="AB25">
            <v>0</v>
          </cell>
          <cell r="AC25">
            <v>40883</v>
          </cell>
          <cell r="AD25">
            <v>1</v>
          </cell>
          <cell r="AE25">
            <v>3</v>
          </cell>
          <cell r="AF25">
            <v>0</v>
          </cell>
          <cell r="AG25">
            <v>0</v>
          </cell>
          <cell r="AH25">
            <v>0</v>
          </cell>
          <cell r="AI25">
            <v>0</v>
          </cell>
          <cell r="AJ25">
            <v>0</v>
          </cell>
          <cell r="AK25">
            <v>0</v>
          </cell>
          <cell r="AL25">
            <v>1</v>
          </cell>
          <cell r="AM25">
            <v>3</v>
          </cell>
          <cell r="AN25">
            <v>40883</v>
          </cell>
          <cell r="AO25">
            <v>0</v>
          </cell>
          <cell r="AP25">
            <v>0</v>
          </cell>
          <cell r="AQ25">
            <v>0</v>
          </cell>
          <cell r="AR25">
            <v>0</v>
          </cell>
          <cell r="AS25">
            <v>0</v>
          </cell>
          <cell r="AT25">
            <v>0</v>
          </cell>
          <cell r="AU25">
            <v>40883</v>
          </cell>
          <cell r="AV25">
            <v>0</v>
          </cell>
          <cell r="AW25">
            <v>0</v>
          </cell>
          <cell r="AX25">
            <v>1</v>
          </cell>
          <cell r="AY25">
            <v>3</v>
          </cell>
          <cell r="AZ25">
            <v>40883</v>
          </cell>
          <cell r="BA25">
            <v>0</v>
          </cell>
          <cell r="BB25">
            <v>0</v>
          </cell>
          <cell r="BC25">
            <v>0</v>
          </cell>
          <cell r="BD25">
            <v>0</v>
          </cell>
          <cell r="BE25">
            <v>0</v>
          </cell>
          <cell r="BF25">
            <v>0</v>
          </cell>
          <cell r="BG25">
            <v>0</v>
          </cell>
          <cell r="BH25">
            <v>0</v>
          </cell>
          <cell r="BI25">
            <v>40883</v>
          </cell>
          <cell r="BJ25">
            <v>0</v>
          </cell>
          <cell r="BK25">
            <v>0</v>
          </cell>
          <cell r="BL25">
            <v>0</v>
          </cell>
          <cell r="BM25">
            <v>0</v>
          </cell>
          <cell r="BN25">
            <v>1</v>
          </cell>
          <cell r="BO25">
            <v>3</v>
          </cell>
        </row>
        <row r="26">
          <cell r="A26">
            <v>40883</v>
          </cell>
          <cell r="B26">
            <v>0</v>
          </cell>
          <cell r="C26">
            <v>0</v>
          </cell>
          <cell r="D26">
            <v>0</v>
          </cell>
          <cell r="E26">
            <v>0</v>
          </cell>
          <cell r="F26">
            <v>0</v>
          </cell>
          <cell r="G26">
            <v>0</v>
          </cell>
          <cell r="H26">
            <v>0</v>
          </cell>
          <cell r="I26">
            <v>0</v>
          </cell>
          <cell r="J26">
            <v>1</v>
          </cell>
          <cell r="K26">
            <v>0</v>
          </cell>
          <cell r="L26">
            <v>40883</v>
          </cell>
          <cell r="M26">
            <v>0</v>
          </cell>
          <cell r="N26">
            <v>0</v>
          </cell>
          <cell r="O26">
            <v>1</v>
          </cell>
          <cell r="P26">
            <v>0</v>
          </cell>
          <cell r="Q26">
            <v>0</v>
          </cell>
          <cell r="R26">
            <v>0</v>
          </cell>
          <cell r="S26">
            <v>0</v>
          </cell>
          <cell r="T26">
            <v>0</v>
          </cell>
          <cell r="U26">
            <v>0</v>
          </cell>
          <cell r="V26">
            <v>0</v>
          </cell>
          <cell r="W26">
            <v>0</v>
          </cell>
          <cell r="X26">
            <v>0</v>
          </cell>
          <cell r="Y26">
            <v>0</v>
          </cell>
          <cell r="Z26">
            <v>0</v>
          </cell>
          <cell r="AA26">
            <v>0</v>
          </cell>
          <cell r="AB26">
            <v>0</v>
          </cell>
          <cell r="AC26">
            <v>40883</v>
          </cell>
          <cell r="AD26">
            <v>1</v>
          </cell>
          <cell r="AE26">
            <v>0</v>
          </cell>
          <cell r="AF26">
            <v>0</v>
          </cell>
          <cell r="AG26">
            <v>0</v>
          </cell>
          <cell r="AH26">
            <v>0</v>
          </cell>
          <cell r="AI26">
            <v>0</v>
          </cell>
          <cell r="AJ26">
            <v>0</v>
          </cell>
          <cell r="AK26">
            <v>0</v>
          </cell>
          <cell r="AL26">
            <v>1</v>
          </cell>
          <cell r="AM26">
            <v>0</v>
          </cell>
          <cell r="AN26">
            <v>40883</v>
          </cell>
          <cell r="AO26">
            <v>0</v>
          </cell>
          <cell r="AP26">
            <v>0</v>
          </cell>
          <cell r="AQ26">
            <v>0</v>
          </cell>
          <cell r="AR26">
            <v>0</v>
          </cell>
          <cell r="AS26">
            <v>0</v>
          </cell>
          <cell r="AT26">
            <v>0</v>
          </cell>
          <cell r="AU26">
            <v>40883</v>
          </cell>
          <cell r="AV26">
            <v>0</v>
          </cell>
          <cell r="AW26">
            <v>0</v>
          </cell>
          <cell r="AX26">
            <v>1</v>
          </cell>
          <cell r="AY26">
            <v>0</v>
          </cell>
          <cell r="AZ26">
            <v>40883</v>
          </cell>
          <cell r="BA26">
            <v>0</v>
          </cell>
          <cell r="BB26">
            <v>0</v>
          </cell>
          <cell r="BC26">
            <v>0</v>
          </cell>
          <cell r="BD26">
            <v>0</v>
          </cell>
          <cell r="BE26">
            <v>0</v>
          </cell>
          <cell r="BF26">
            <v>0</v>
          </cell>
          <cell r="BG26">
            <v>0</v>
          </cell>
          <cell r="BH26">
            <v>0</v>
          </cell>
          <cell r="BI26">
            <v>40883</v>
          </cell>
          <cell r="BJ26">
            <v>0</v>
          </cell>
          <cell r="BK26">
            <v>0</v>
          </cell>
          <cell r="BL26">
            <v>0</v>
          </cell>
          <cell r="BM26">
            <v>0</v>
          </cell>
          <cell r="BN26">
            <v>1</v>
          </cell>
          <cell r="BO26">
            <v>0</v>
          </cell>
        </row>
        <row r="27">
          <cell r="A27">
            <v>40883</v>
          </cell>
          <cell r="B27">
            <v>0</v>
          </cell>
          <cell r="C27">
            <v>0</v>
          </cell>
          <cell r="D27">
            <v>0</v>
          </cell>
          <cell r="E27">
            <v>0</v>
          </cell>
          <cell r="F27">
            <v>0</v>
          </cell>
          <cell r="G27">
            <v>0</v>
          </cell>
          <cell r="H27">
            <v>0</v>
          </cell>
          <cell r="I27">
            <v>0</v>
          </cell>
          <cell r="J27">
            <v>1</v>
          </cell>
          <cell r="K27">
            <v>0</v>
          </cell>
          <cell r="L27">
            <v>40883</v>
          </cell>
          <cell r="M27">
            <v>0</v>
          </cell>
          <cell r="N27">
            <v>0</v>
          </cell>
          <cell r="O27">
            <v>1</v>
          </cell>
          <cell r="P27">
            <v>0</v>
          </cell>
          <cell r="Q27">
            <v>0</v>
          </cell>
          <cell r="R27">
            <v>0</v>
          </cell>
          <cell r="S27">
            <v>0</v>
          </cell>
          <cell r="T27">
            <v>0</v>
          </cell>
          <cell r="U27">
            <v>0</v>
          </cell>
          <cell r="V27">
            <v>0</v>
          </cell>
          <cell r="W27">
            <v>0</v>
          </cell>
          <cell r="X27">
            <v>0</v>
          </cell>
          <cell r="Y27">
            <v>0</v>
          </cell>
          <cell r="Z27">
            <v>0</v>
          </cell>
          <cell r="AA27">
            <v>0</v>
          </cell>
          <cell r="AB27">
            <v>0</v>
          </cell>
          <cell r="AC27">
            <v>40883</v>
          </cell>
          <cell r="AD27">
            <v>1</v>
          </cell>
          <cell r="AE27">
            <v>0</v>
          </cell>
          <cell r="AF27">
            <v>0</v>
          </cell>
          <cell r="AG27">
            <v>0</v>
          </cell>
          <cell r="AH27">
            <v>0</v>
          </cell>
          <cell r="AI27">
            <v>0</v>
          </cell>
          <cell r="AJ27">
            <v>0</v>
          </cell>
          <cell r="AK27">
            <v>0</v>
          </cell>
          <cell r="AL27">
            <v>1</v>
          </cell>
          <cell r="AM27">
            <v>0</v>
          </cell>
          <cell r="AN27">
            <v>40883</v>
          </cell>
          <cell r="AO27">
            <v>0</v>
          </cell>
          <cell r="AP27">
            <v>0</v>
          </cell>
          <cell r="AQ27">
            <v>0</v>
          </cell>
          <cell r="AR27">
            <v>0</v>
          </cell>
          <cell r="AS27">
            <v>0</v>
          </cell>
          <cell r="AT27">
            <v>0</v>
          </cell>
          <cell r="AU27">
            <v>40883</v>
          </cell>
          <cell r="AV27">
            <v>0</v>
          </cell>
          <cell r="AW27">
            <v>0</v>
          </cell>
          <cell r="AX27">
            <v>1</v>
          </cell>
          <cell r="AY27">
            <v>0</v>
          </cell>
          <cell r="AZ27">
            <v>40883</v>
          </cell>
          <cell r="BA27">
            <v>0</v>
          </cell>
          <cell r="BB27">
            <v>0</v>
          </cell>
          <cell r="BC27">
            <v>0</v>
          </cell>
          <cell r="BD27">
            <v>0</v>
          </cell>
          <cell r="BE27">
            <v>0</v>
          </cell>
          <cell r="BF27">
            <v>0</v>
          </cell>
          <cell r="BG27">
            <v>0</v>
          </cell>
          <cell r="BH27">
            <v>0</v>
          </cell>
          <cell r="BI27">
            <v>40883</v>
          </cell>
          <cell r="BJ27">
            <v>0</v>
          </cell>
          <cell r="BK27">
            <v>0</v>
          </cell>
          <cell r="BL27">
            <v>0</v>
          </cell>
          <cell r="BM27">
            <v>0</v>
          </cell>
          <cell r="BN27">
            <v>1</v>
          </cell>
          <cell r="BO27">
            <v>0</v>
          </cell>
        </row>
        <row r="28">
          <cell r="A28">
            <v>40884</v>
          </cell>
          <cell r="B28">
            <v>0</v>
          </cell>
          <cell r="C28">
            <v>0</v>
          </cell>
          <cell r="D28">
            <v>0</v>
          </cell>
          <cell r="E28">
            <v>0</v>
          </cell>
          <cell r="F28">
            <v>0</v>
          </cell>
          <cell r="G28">
            <v>0</v>
          </cell>
          <cell r="H28">
            <v>0</v>
          </cell>
          <cell r="I28">
            <v>0</v>
          </cell>
          <cell r="J28">
            <v>1</v>
          </cell>
          <cell r="K28">
            <v>2</v>
          </cell>
          <cell r="L28">
            <v>40884</v>
          </cell>
          <cell r="M28">
            <v>0</v>
          </cell>
          <cell r="N28">
            <v>0</v>
          </cell>
          <cell r="O28">
            <v>1</v>
          </cell>
          <cell r="P28">
            <v>2</v>
          </cell>
          <cell r="Q28">
            <v>0</v>
          </cell>
          <cell r="R28">
            <v>0</v>
          </cell>
          <cell r="S28">
            <v>0</v>
          </cell>
          <cell r="T28">
            <v>0</v>
          </cell>
          <cell r="U28">
            <v>0</v>
          </cell>
          <cell r="V28">
            <v>0</v>
          </cell>
          <cell r="W28">
            <v>0</v>
          </cell>
          <cell r="X28">
            <v>0</v>
          </cell>
          <cell r="Y28">
            <v>0</v>
          </cell>
          <cell r="Z28">
            <v>0</v>
          </cell>
          <cell r="AA28">
            <v>0</v>
          </cell>
          <cell r="AB28">
            <v>0</v>
          </cell>
          <cell r="AC28">
            <v>40884</v>
          </cell>
          <cell r="AD28">
            <v>1</v>
          </cell>
          <cell r="AE28">
            <v>2</v>
          </cell>
          <cell r="AF28">
            <v>0</v>
          </cell>
          <cell r="AG28">
            <v>0</v>
          </cell>
          <cell r="AH28">
            <v>0</v>
          </cell>
          <cell r="AI28">
            <v>0</v>
          </cell>
          <cell r="AJ28">
            <v>0</v>
          </cell>
          <cell r="AK28">
            <v>0</v>
          </cell>
          <cell r="AL28">
            <v>1</v>
          </cell>
          <cell r="AM28">
            <v>2</v>
          </cell>
          <cell r="AN28">
            <v>40884</v>
          </cell>
          <cell r="AO28">
            <v>0</v>
          </cell>
          <cell r="AP28">
            <v>0</v>
          </cell>
          <cell r="AQ28">
            <v>0</v>
          </cell>
          <cell r="AR28">
            <v>0</v>
          </cell>
          <cell r="AS28">
            <v>0</v>
          </cell>
          <cell r="AT28">
            <v>0</v>
          </cell>
          <cell r="AU28">
            <v>40884</v>
          </cell>
          <cell r="AV28">
            <v>0</v>
          </cell>
          <cell r="AW28">
            <v>0</v>
          </cell>
          <cell r="AX28">
            <v>1</v>
          </cell>
          <cell r="AY28">
            <v>2</v>
          </cell>
          <cell r="AZ28">
            <v>40884</v>
          </cell>
          <cell r="BA28">
            <v>0</v>
          </cell>
          <cell r="BB28">
            <v>0</v>
          </cell>
          <cell r="BC28">
            <v>0</v>
          </cell>
          <cell r="BD28">
            <v>0</v>
          </cell>
          <cell r="BE28">
            <v>0</v>
          </cell>
          <cell r="BF28">
            <v>0</v>
          </cell>
          <cell r="BG28">
            <v>0</v>
          </cell>
          <cell r="BH28">
            <v>0</v>
          </cell>
          <cell r="BI28">
            <v>40884</v>
          </cell>
          <cell r="BJ28">
            <v>0</v>
          </cell>
          <cell r="BK28">
            <v>0</v>
          </cell>
          <cell r="BL28">
            <v>0</v>
          </cell>
          <cell r="BM28">
            <v>0</v>
          </cell>
          <cell r="BN28">
            <v>1</v>
          </cell>
          <cell r="BO28">
            <v>2</v>
          </cell>
        </row>
        <row r="29">
          <cell r="A29">
            <v>40884</v>
          </cell>
          <cell r="B29">
            <v>0</v>
          </cell>
          <cell r="C29">
            <v>0</v>
          </cell>
          <cell r="D29">
            <v>0</v>
          </cell>
          <cell r="E29">
            <v>0</v>
          </cell>
          <cell r="F29">
            <v>0</v>
          </cell>
          <cell r="G29">
            <v>0</v>
          </cell>
          <cell r="H29">
            <v>0</v>
          </cell>
          <cell r="I29">
            <v>0</v>
          </cell>
          <cell r="J29">
            <v>0</v>
          </cell>
          <cell r="K29">
            <v>0</v>
          </cell>
          <cell r="L29">
            <v>40884</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40884</v>
          </cell>
          <cell r="AD29">
            <v>0</v>
          </cell>
          <cell r="AE29">
            <v>0</v>
          </cell>
          <cell r="AF29">
            <v>0</v>
          </cell>
          <cell r="AG29">
            <v>0</v>
          </cell>
          <cell r="AH29">
            <v>0</v>
          </cell>
          <cell r="AI29">
            <v>0</v>
          </cell>
          <cell r="AJ29">
            <v>0</v>
          </cell>
          <cell r="AK29">
            <v>0</v>
          </cell>
          <cell r="AL29">
            <v>0</v>
          </cell>
          <cell r="AM29">
            <v>0</v>
          </cell>
          <cell r="AN29">
            <v>40884</v>
          </cell>
          <cell r="AO29">
            <v>0</v>
          </cell>
          <cell r="AP29">
            <v>0</v>
          </cell>
          <cell r="AQ29">
            <v>0</v>
          </cell>
          <cell r="AR29">
            <v>0</v>
          </cell>
          <cell r="AS29">
            <v>0</v>
          </cell>
          <cell r="AT29">
            <v>0</v>
          </cell>
          <cell r="AU29">
            <v>40884</v>
          </cell>
          <cell r="AV29">
            <v>0</v>
          </cell>
          <cell r="AW29">
            <v>0</v>
          </cell>
          <cell r="AX29">
            <v>0</v>
          </cell>
          <cell r="AY29">
            <v>0</v>
          </cell>
          <cell r="AZ29">
            <v>40884</v>
          </cell>
          <cell r="BA29">
            <v>0</v>
          </cell>
          <cell r="BB29">
            <v>0</v>
          </cell>
          <cell r="BC29">
            <v>0</v>
          </cell>
          <cell r="BD29">
            <v>0</v>
          </cell>
          <cell r="BE29">
            <v>0</v>
          </cell>
          <cell r="BF29">
            <v>0</v>
          </cell>
          <cell r="BG29">
            <v>0</v>
          </cell>
          <cell r="BH29">
            <v>0</v>
          </cell>
          <cell r="BI29">
            <v>40884</v>
          </cell>
          <cell r="BJ29">
            <v>0</v>
          </cell>
          <cell r="BK29">
            <v>0</v>
          </cell>
          <cell r="BL29">
            <v>0</v>
          </cell>
          <cell r="BM29">
            <v>0</v>
          </cell>
          <cell r="BN29">
            <v>0</v>
          </cell>
          <cell r="BO29">
            <v>0</v>
          </cell>
        </row>
        <row r="30">
          <cell r="A30">
            <v>40884</v>
          </cell>
          <cell r="B30">
            <v>0</v>
          </cell>
          <cell r="C30">
            <v>0</v>
          </cell>
          <cell r="D30">
            <v>0</v>
          </cell>
          <cell r="E30">
            <v>0</v>
          </cell>
          <cell r="F30">
            <v>0</v>
          </cell>
          <cell r="G30">
            <v>0</v>
          </cell>
          <cell r="H30">
            <v>0</v>
          </cell>
          <cell r="I30">
            <v>0</v>
          </cell>
          <cell r="J30">
            <v>1</v>
          </cell>
          <cell r="K30">
            <v>0</v>
          </cell>
          <cell r="L30">
            <v>40884</v>
          </cell>
          <cell r="M30">
            <v>0</v>
          </cell>
          <cell r="N30">
            <v>0</v>
          </cell>
          <cell r="O30">
            <v>1</v>
          </cell>
          <cell r="P30">
            <v>0</v>
          </cell>
          <cell r="Q30">
            <v>0</v>
          </cell>
          <cell r="R30">
            <v>0</v>
          </cell>
          <cell r="S30">
            <v>0</v>
          </cell>
          <cell r="T30">
            <v>0</v>
          </cell>
          <cell r="U30">
            <v>0</v>
          </cell>
          <cell r="V30">
            <v>0</v>
          </cell>
          <cell r="W30">
            <v>0</v>
          </cell>
          <cell r="X30">
            <v>0</v>
          </cell>
          <cell r="Y30">
            <v>0</v>
          </cell>
          <cell r="Z30">
            <v>0</v>
          </cell>
          <cell r="AA30">
            <v>0</v>
          </cell>
          <cell r="AB30">
            <v>0</v>
          </cell>
          <cell r="AC30">
            <v>40884</v>
          </cell>
          <cell r="AD30">
            <v>1</v>
          </cell>
          <cell r="AE30">
            <v>0</v>
          </cell>
          <cell r="AF30">
            <v>0</v>
          </cell>
          <cell r="AG30">
            <v>0</v>
          </cell>
          <cell r="AH30">
            <v>0</v>
          </cell>
          <cell r="AI30">
            <v>0</v>
          </cell>
          <cell r="AJ30">
            <v>0</v>
          </cell>
          <cell r="AK30">
            <v>0</v>
          </cell>
          <cell r="AL30">
            <v>1</v>
          </cell>
          <cell r="AM30">
            <v>0</v>
          </cell>
          <cell r="AN30">
            <v>40884</v>
          </cell>
          <cell r="AO30">
            <v>0</v>
          </cell>
          <cell r="AP30">
            <v>0</v>
          </cell>
          <cell r="AQ30">
            <v>0</v>
          </cell>
          <cell r="AR30">
            <v>0</v>
          </cell>
          <cell r="AS30">
            <v>0</v>
          </cell>
          <cell r="AT30">
            <v>0</v>
          </cell>
          <cell r="AU30">
            <v>40884</v>
          </cell>
          <cell r="AV30">
            <v>0</v>
          </cell>
          <cell r="AW30">
            <v>0</v>
          </cell>
          <cell r="AX30">
            <v>1</v>
          </cell>
          <cell r="AY30">
            <v>0</v>
          </cell>
          <cell r="AZ30">
            <v>40884</v>
          </cell>
          <cell r="BA30">
            <v>0</v>
          </cell>
          <cell r="BB30">
            <v>0</v>
          </cell>
          <cell r="BC30">
            <v>0</v>
          </cell>
          <cell r="BD30">
            <v>0</v>
          </cell>
          <cell r="BE30">
            <v>0</v>
          </cell>
          <cell r="BF30">
            <v>0</v>
          </cell>
          <cell r="BG30">
            <v>0</v>
          </cell>
          <cell r="BH30">
            <v>0</v>
          </cell>
          <cell r="BI30">
            <v>40884</v>
          </cell>
          <cell r="BJ30">
            <v>0</v>
          </cell>
          <cell r="BK30">
            <v>0</v>
          </cell>
          <cell r="BL30">
            <v>0</v>
          </cell>
          <cell r="BM30">
            <v>0</v>
          </cell>
          <cell r="BN30">
            <v>1</v>
          </cell>
          <cell r="BO30">
            <v>0</v>
          </cell>
        </row>
        <row r="31">
          <cell r="A31">
            <v>40885</v>
          </cell>
          <cell r="B31">
            <v>0</v>
          </cell>
          <cell r="C31">
            <v>0</v>
          </cell>
          <cell r="D31">
            <v>0</v>
          </cell>
          <cell r="E31">
            <v>0</v>
          </cell>
          <cell r="F31">
            <v>0</v>
          </cell>
          <cell r="G31">
            <v>0</v>
          </cell>
          <cell r="H31">
            <v>0</v>
          </cell>
          <cell r="I31">
            <v>0</v>
          </cell>
          <cell r="J31">
            <v>0</v>
          </cell>
          <cell r="K31">
            <v>2</v>
          </cell>
          <cell r="L31">
            <v>40885</v>
          </cell>
          <cell r="M31">
            <v>0</v>
          </cell>
          <cell r="N31">
            <v>0</v>
          </cell>
          <cell r="O31">
            <v>0</v>
          </cell>
          <cell r="P31">
            <v>2</v>
          </cell>
          <cell r="Q31">
            <v>0</v>
          </cell>
          <cell r="R31">
            <v>0</v>
          </cell>
          <cell r="S31">
            <v>0</v>
          </cell>
          <cell r="T31">
            <v>0</v>
          </cell>
          <cell r="U31">
            <v>0</v>
          </cell>
          <cell r="V31">
            <v>0</v>
          </cell>
          <cell r="W31">
            <v>0</v>
          </cell>
          <cell r="X31">
            <v>0</v>
          </cell>
          <cell r="Y31">
            <v>0</v>
          </cell>
          <cell r="Z31">
            <v>0</v>
          </cell>
          <cell r="AA31">
            <v>0</v>
          </cell>
          <cell r="AB31">
            <v>0</v>
          </cell>
          <cell r="AC31">
            <v>40885</v>
          </cell>
          <cell r="AD31">
            <v>0</v>
          </cell>
          <cell r="AE31">
            <v>2</v>
          </cell>
          <cell r="AF31">
            <v>0</v>
          </cell>
          <cell r="AG31">
            <v>0</v>
          </cell>
          <cell r="AH31">
            <v>0</v>
          </cell>
          <cell r="AI31">
            <v>0</v>
          </cell>
          <cell r="AJ31">
            <v>0</v>
          </cell>
          <cell r="AK31">
            <v>0</v>
          </cell>
          <cell r="AL31">
            <v>0</v>
          </cell>
          <cell r="AM31">
            <v>2</v>
          </cell>
          <cell r="AN31">
            <v>40885</v>
          </cell>
          <cell r="AO31">
            <v>0</v>
          </cell>
          <cell r="AP31">
            <v>0</v>
          </cell>
          <cell r="AQ31">
            <v>0</v>
          </cell>
          <cell r="AR31">
            <v>0</v>
          </cell>
          <cell r="AS31">
            <v>0</v>
          </cell>
          <cell r="AT31">
            <v>0</v>
          </cell>
          <cell r="AU31">
            <v>40885</v>
          </cell>
          <cell r="AV31">
            <v>0</v>
          </cell>
          <cell r="AW31">
            <v>0</v>
          </cell>
          <cell r="AX31">
            <v>0</v>
          </cell>
          <cell r="AY31">
            <v>2</v>
          </cell>
          <cell r="AZ31">
            <v>40885</v>
          </cell>
          <cell r="BA31">
            <v>0</v>
          </cell>
          <cell r="BB31">
            <v>0</v>
          </cell>
          <cell r="BC31">
            <v>0</v>
          </cell>
          <cell r="BD31">
            <v>0</v>
          </cell>
          <cell r="BE31">
            <v>0</v>
          </cell>
          <cell r="BF31">
            <v>0</v>
          </cell>
          <cell r="BG31">
            <v>0</v>
          </cell>
          <cell r="BH31">
            <v>0</v>
          </cell>
          <cell r="BI31">
            <v>40885</v>
          </cell>
          <cell r="BJ31">
            <v>0</v>
          </cell>
          <cell r="BK31">
            <v>0</v>
          </cell>
          <cell r="BL31">
            <v>0</v>
          </cell>
          <cell r="BM31">
            <v>0</v>
          </cell>
          <cell r="BN31">
            <v>0</v>
          </cell>
          <cell r="BO31">
            <v>2</v>
          </cell>
        </row>
        <row r="32">
          <cell r="A32">
            <v>40885</v>
          </cell>
          <cell r="B32">
            <v>0</v>
          </cell>
          <cell r="C32">
            <v>0</v>
          </cell>
          <cell r="D32">
            <v>0</v>
          </cell>
          <cell r="E32">
            <v>0</v>
          </cell>
          <cell r="F32">
            <v>0</v>
          </cell>
          <cell r="G32">
            <v>0</v>
          </cell>
          <cell r="H32">
            <v>0</v>
          </cell>
          <cell r="I32">
            <v>0</v>
          </cell>
          <cell r="J32">
            <v>1</v>
          </cell>
          <cell r="K32">
            <v>0</v>
          </cell>
          <cell r="L32">
            <v>40885</v>
          </cell>
          <cell r="M32">
            <v>0</v>
          </cell>
          <cell r="N32">
            <v>0</v>
          </cell>
          <cell r="O32">
            <v>1</v>
          </cell>
          <cell r="P32">
            <v>0</v>
          </cell>
          <cell r="Q32">
            <v>0</v>
          </cell>
          <cell r="R32">
            <v>0</v>
          </cell>
          <cell r="S32">
            <v>0</v>
          </cell>
          <cell r="T32">
            <v>0</v>
          </cell>
          <cell r="U32">
            <v>0</v>
          </cell>
          <cell r="V32">
            <v>0</v>
          </cell>
          <cell r="W32">
            <v>0</v>
          </cell>
          <cell r="X32">
            <v>0</v>
          </cell>
          <cell r="Y32">
            <v>0</v>
          </cell>
          <cell r="Z32">
            <v>0</v>
          </cell>
          <cell r="AA32">
            <v>0</v>
          </cell>
          <cell r="AB32">
            <v>0</v>
          </cell>
          <cell r="AC32">
            <v>40885</v>
          </cell>
          <cell r="AD32">
            <v>1</v>
          </cell>
          <cell r="AE32">
            <v>0</v>
          </cell>
          <cell r="AF32">
            <v>0</v>
          </cell>
          <cell r="AG32">
            <v>0</v>
          </cell>
          <cell r="AH32">
            <v>0</v>
          </cell>
          <cell r="AI32">
            <v>0</v>
          </cell>
          <cell r="AJ32">
            <v>0</v>
          </cell>
          <cell r="AK32">
            <v>0</v>
          </cell>
          <cell r="AL32">
            <v>1</v>
          </cell>
          <cell r="AM32">
            <v>0</v>
          </cell>
          <cell r="AN32">
            <v>40885</v>
          </cell>
          <cell r="AO32">
            <v>0</v>
          </cell>
          <cell r="AP32">
            <v>0</v>
          </cell>
          <cell r="AQ32">
            <v>0</v>
          </cell>
          <cell r="AR32">
            <v>0</v>
          </cell>
          <cell r="AS32">
            <v>0</v>
          </cell>
          <cell r="AT32">
            <v>0</v>
          </cell>
          <cell r="AU32">
            <v>40885</v>
          </cell>
          <cell r="AV32">
            <v>0</v>
          </cell>
          <cell r="AW32">
            <v>0</v>
          </cell>
          <cell r="AX32">
            <v>1</v>
          </cell>
          <cell r="AY32">
            <v>0</v>
          </cell>
          <cell r="AZ32">
            <v>40885</v>
          </cell>
          <cell r="BA32">
            <v>0</v>
          </cell>
          <cell r="BB32">
            <v>0</v>
          </cell>
          <cell r="BC32">
            <v>0</v>
          </cell>
          <cell r="BD32">
            <v>0</v>
          </cell>
          <cell r="BE32">
            <v>0</v>
          </cell>
          <cell r="BF32">
            <v>0</v>
          </cell>
          <cell r="BG32">
            <v>0</v>
          </cell>
          <cell r="BH32">
            <v>0</v>
          </cell>
          <cell r="BI32">
            <v>40885</v>
          </cell>
          <cell r="BJ32">
            <v>0</v>
          </cell>
          <cell r="BK32">
            <v>0</v>
          </cell>
          <cell r="BL32">
            <v>0</v>
          </cell>
          <cell r="BM32">
            <v>0</v>
          </cell>
          <cell r="BN32">
            <v>1</v>
          </cell>
          <cell r="BO32">
            <v>0</v>
          </cell>
        </row>
        <row r="33">
          <cell r="A33">
            <v>40885</v>
          </cell>
          <cell r="B33">
            <v>0</v>
          </cell>
          <cell r="C33">
            <v>0</v>
          </cell>
          <cell r="D33">
            <v>0</v>
          </cell>
          <cell r="E33">
            <v>0</v>
          </cell>
          <cell r="F33">
            <v>0</v>
          </cell>
          <cell r="G33">
            <v>0</v>
          </cell>
          <cell r="H33">
            <v>0</v>
          </cell>
          <cell r="I33">
            <v>0</v>
          </cell>
          <cell r="J33">
            <v>1</v>
          </cell>
          <cell r="K33">
            <v>0</v>
          </cell>
          <cell r="L33">
            <v>40885</v>
          </cell>
          <cell r="M33">
            <v>0</v>
          </cell>
          <cell r="N33">
            <v>0</v>
          </cell>
          <cell r="O33">
            <v>1</v>
          </cell>
          <cell r="P33">
            <v>0</v>
          </cell>
          <cell r="Q33">
            <v>0</v>
          </cell>
          <cell r="R33">
            <v>0</v>
          </cell>
          <cell r="S33">
            <v>0</v>
          </cell>
          <cell r="T33">
            <v>0</v>
          </cell>
          <cell r="U33">
            <v>0</v>
          </cell>
          <cell r="V33">
            <v>0</v>
          </cell>
          <cell r="W33">
            <v>0</v>
          </cell>
          <cell r="X33">
            <v>0</v>
          </cell>
          <cell r="Y33">
            <v>0</v>
          </cell>
          <cell r="Z33">
            <v>0</v>
          </cell>
          <cell r="AA33">
            <v>0</v>
          </cell>
          <cell r="AB33">
            <v>0</v>
          </cell>
          <cell r="AC33">
            <v>40885</v>
          </cell>
          <cell r="AD33">
            <v>1</v>
          </cell>
          <cell r="AE33">
            <v>0</v>
          </cell>
          <cell r="AF33">
            <v>0</v>
          </cell>
          <cell r="AG33">
            <v>0</v>
          </cell>
          <cell r="AH33">
            <v>0</v>
          </cell>
          <cell r="AI33">
            <v>0</v>
          </cell>
          <cell r="AJ33">
            <v>0</v>
          </cell>
          <cell r="AK33">
            <v>0</v>
          </cell>
          <cell r="AL33">
            <v>1</v>
          </cell>
          <cell r="AM33">
            <v>0</v>
          </cell>
          <cell r="AN33">
            <v>40885</v>
          </cell>
          <cell r="AO33">
            <v>0</v>
          </cell>
          <cell r="AP33">
            <v>0</v>
          </cell>
          <cell r="AQ33">
            <v>0</v>
          </cell>
          <cell r="AR33">
            <v>0</v>
          </cell>
          <cell r="AS33">
            <v>0</v>
          </cell>
          <cell r="AT33">
            <v>0</v>
          </cell>
          <cell r="AU33">
            <v>40885</v>
          </cell>
          <cell r="AV33">
            <v>0</v>
          </cell>
          <cell r="AW33">
            <v>0</v>
          </cell>
          <cell r="AX33">
            <v>1</v>
          </cell>
          <cell r="AY33">
            <v>0</v>
          </cell>
          <cell r="AZ33">
            <v>40885</v>
          </cell>
          <cell r="BA33">
            <v>0</v>
          </cell>
          <cell r="BB33">
            <v>0</v>
          </cell>
          <cell r="BC33">
            <v>0</v>
          </cell>
          <cell r="BD33">
            <v>0</v>
          </cell>
          <cell r="BE33">
            <v>0</v>
          </cell>
          <cell r="BF33">
            <v>0</v>
          </cell>
          <cell r="BG33">
            <v>0</v>
          </cell>
          <cell r="BH33">
            <v>0</v>
          </cell>
          <cell r="BI33">
            <v>40885</v>
          </cell>
          <cell r="BJ33">
            <v>0</v>
          </cell>
          <cell r="BK33">
            <v>0</v>
          </cell>
          <cell r="BL33">
            <v>0</v>
          </cell>
          <cell r="BM33">
            <v>0</v>
          </cell>
          <cell r="BN33">
            <v>1</v>
          </cell>
          <cell r="BO33">
            <v>0</v>
          </cell>
        </row>
        <row r="34">
          <cell r="A34">
            <v>40886</v>
          </cell>
          <cell r="B34">
            <v>0</v>
          </cell>
          <cell r="C34">
            <v>0</v>
          </cell>
          <cell r="D34">
            <v>0</v>
          </cell>
          <cell r="E34">
            <v>0</v>
          </cell>
          <cell r="F34">
            <v>0</v>
          </cell>
          <cell r="G34">
            <v>0</v>
          </cell>
          <cell r="H34">
            <v>0</v>
          </cell>
          <cell r="I34">
            <v>0</v>
          </cell>
          <cell r="J34">
            <v>1</v>
          </cell>
          <cell r="K34">
            <v>3</v>
          </cell>
          <cell r="L34">
            <v>40886</v>
          </cell>
          <cell r="M34">
            <v>0</v>
          </cell>
          <cell r="N34">
            <v>0</v>
          </cell>
          <cell r="O34">
            <v>1</v>
          </cell>
          <cell r="P34">
            <v>3</v>
          </cell>
          <cell r="Q34">
            <v>0</v>
          </cell>
          <cell r="R34">
            <v>0</v>
          </cell>
          <cell r="S34">
            <v>0</v>
          </cell>
          <cell r="T34">
            <v>0</v>
          </cell>
          <cell r="U34">
            <v>0</v>
          </cell>
          <cell r="V34">
            <v>0</v>
          </cell>
          <cell r="W34">
            <v>0</v>
          </cell>
          <cell r="X34">
            <v>0</v>
          </cell>
          <cell r="Y34">
            <v>0</v>
          </cell>
          <cell r="Z34">
            <v>0</v>
          </cell>
          <cell r="AA34">
            <v>0</v>
          </cell>
          <cell r="AB34">
            <v>0</v>
          </cell>
          <cell r="AC34">
            <v>40886</v>
          </cell>
          <cell r="AD34">
            <v>1</v>
          </cell>
          <cell r="AE34">
            <v>3</v>
          </cell>
          <cell r="AF34">
            <v>0</v>
          </cell>
          <cell r="AG34">
            <v>0</v>
          </cell>
          <cell r="AH34">
            <v>0</v>
          </cell>
          <cell r="AI34">
            <v>0</v>
          </cell>
          <cell r="AJ34">
            <v>0</v>
          </cell>
          <cell r="AK34">
            <v>0</v>
          </cell>
          <cell r="AL34">
            <v>1</v>
          </cell>
          <cell r="AM34">
            <v>3</v>
          </cell>
          <cell r="AN34">
            <v>40886</v>
          </cell>
          <cell r="AO34">
            <v>0</v>
          </cell>
          <cell r="AP34">
            <v>0</v>
          </cell>
          <cell r="AQ34">
            <v>0</v>
          </cell>
          <cell r="AR34">
            <v>0</v>
          </cell>
          <cell r="AS34">
            <v>0</v>
          </cell>
          <cell r="AT34">
            <v>0</v>
          </cell>
          <cell r="AU34">
            <v>40886</v>
          </cell>
          <cell r="AV34">
            <v>0</v>
          </cell>
          <cell r="AW34">
            <v>0</v>
          </cell>
          <cell r="AX34">
            <v>1</v>
          </cell>
          <cell r="AY34">
            <v>3</v>
          </cell>
          <cell r="AZ34">
            <v>40886</v>
          </cell>
          <cell r="BA34">
            <v>0</v>
          </cell>
          <cell r="BB34">
            <v>0</v>
          </cell>
          <cell r="BC34">
            <v>0</v>
          </cell>
          <cell r="BD34">
            <v>0</v>
          </cell>
          <cell r="BE34">
            <v>0</v>
          </cell>
          <cell r="BF34">
            <v>0</v>
          </cell>
          <cell r="BG34">
            <v>0</v>
          </cell>
          <cell r="BH34">
            <v>0</v>
          </cell>
          <cell r="BI34">
            <v>40886</v>
          </cell>
          <cell r="BJ34">
            <v>0</v>
          </cell>
          <cell r="BK34">
            <v>0</v>
          </cell>
          <cell r="BL34">
            <v>0</v>
          </cell>
          <cell r="BM34">
            <v>0</v>
          </cell>
          <cell r="BN34">
            <v>1</v>
          </cell>
          <cell r="BO34">
            <v>3</v>
          </cell>
        </row>
        <row r="35">
          <cell r="A35">
            <v>40886</v>
          </cell>
          <cell r="B35">
            <v>0</v>
          </cell>
          <cell r="C35">
            <v>0</v>
          </cell>
          <cell r="D35">
            <v>0</v>
          </cell>
          <cell r="E35">
            <v>0</v>
          </cell>
          <cell r="F35">
            <v>0</v>
          </cell>
          <cell r="G35">
            <v>0</v>
          </cell>
          <cell r="H35">
            <v>0</v>
          </cell>
          <cell r="I35">
            <v>0</v>
          </cell>
          <cell r="J35">
            <v>1</v>
          </cell>
          <cell r="K35">
            <v>0</v>
          </cell>
          <cell r="L35">
            <v>40886</v>
          </cell>
          <cell r="M35">
            <v>0</v>
          </cell>
          <cell r="N35">
            <v>0</v>
          </cell>
          <cell r="O35">
            <v>1</v>
          </cell>
          <cell r="P35">
            <v>0</v>
          </cell>
          <cell r="Q35">
            <v>0</v>
          </cell>
          <cell r="R35">
            <v>0</v>
          </cell>
          <cell r="S35">
            <v>0</v>
          </cell>
          <cell r="T35">
            <v>0</v>
          </cell>
          <cell r="U35">
            <v>0</v>
          </cell>
          <cell r="V35">
            <v>0</v>
          </cell>
          <cell r="W35">
            <v>0</v>
          </cell>
          <cell r="X35">
            <v>0</v>
          </cell>
          <cell r="Y35">
            <v>0</v>
          </cell>
          <cell r="Z35">
            <v>0</v>
          </cell>
          <cell r="AA35">
            <v>0</v>
          </cell>
          <cell r="AB35">
            <v>0</v>
          </cell>
          <cell r="AC35">
            <v>40886</v>
          </cell>
          <cell r="AD35">
            <v>1</v>
          </cell>
          <cell r="AE35">
            <v>0</v>
          </cell>
          <cell r="AF35">
            <v>0</v>
          </cell>
          <cell r="AG35">
            <v>0</v>
          </cell>
          <cell r="AH35">
            <v>0</v>
          </cell>
          <cell r="AI35">
            <v>0</v>
          </cell>
          <cell r="AJ35">
            <v>0</v>
          </cell>
          <cell r="AK35">
            <v>0</v>
          </cell>
          <cell r="AL35">
            <v>1</v>
          </cell>
          <cell r="AM35">
            <v>0</v>
          </cell>
          <cell r="AN35">
            <v>40886</v>
          </cell>
          <cell r="AO35">
            <v>0</v>
          </cell>
          <cell r="AP35">
            <v>0</v>
          </cell>
          <cell r="AQ35">
            <v>0</v>
          </cell>
          <cell r="AR35">
            <v>0</v>
          </cell>
          <cell r="AS35">
            <v>0</v>
          </cell>
          <cell r="AT35">
            <v>0</v>
          </cell>
          <cell r="AU35">
            <v>40886</v>
          </cell>
          <cell r="AV35">
            <v>0</v>
          </cell>
          <cell r="AW35">
            <v>0</v>
          </cell>
          <cell r="AX35">
            <v>1</v>
          </cell>
          <cell r="AY35">
            <v>0</v>
          </cell>
          <cell r="AZ35">
            <v>40886</v>
          </cell>
          <cell r="BA35">
            <v>0</v>
          </cell>
          <cell r="BB35">
            <v>0</v>
          </cell>
          <cell r="BC35">
            <v>0</v>
          </cell>
          <cell r="BD35">
            <v>0</v>
          </cell>
          <cell r="BE35">
            <v>0</v>
          </cell>
          <cell r="BF35">
            <v>0</v>
          </cell>
          <cell r="BG35">
            <v>0</v>
          </cell>
          <cell r="BH35">
            <v>0</v>
          </cell>
          <cell r="BI35">
            <v>40886</v>
          </cell>
          <cell r="BJ35">
            <v>0</v>
          </cell>
          <cell r="BK35">
            <v>0</v>
          </cell>
          <cell r="BL35">
            <v>0</v>
          </cell>
          <cell r="BM35">
            <v>0</v>
          </cell>
          <cell r="BN35">
            <v>1</v>
          </cell>
          <cell r="BO35">
            <v>0</v>
          </cell>
        </row>
        <row r="36">
          <cell r="A36">
            <v>40886</v>
          </cell>
          <cell r="B36">
            <v>0</v>
          </cell>
          <cell r="C36">
            <v>0</v>
          </cell>
          <cell r="D36">
            <v>0</v>
          </cell>
          <cell r="E36">
            <v>0</v>
          </cell>
          <cell r="F36">
            <v>0</v>
          </cell>
          <cell r="G36">
            <v>0</v>
          </cell>
          <cell r="H36">
            <v>0</v>
          </cell>
          <cell r="I36">
            <v>0</v>
          </cell>
          <cell r="J36">
            <v>1</v>
          </cell>
          <cell r="K36">
            <v>0</v>
          </cell>
          <cell r="L36">
            <v>40886</v>
          </cell>
          <cell r="M36">
            <v>0</v>
          </cell>
          <cell r="N36">
            <v>0</v>
          </cell>
          <cell r="O36">
            <v>1</v>
          </cell>
          <cell r="P36">
            <v>0</v>
          </cell>
          <cell r="Q36">
            <v>0</v>
          </cell>
          <cell r="R36">
            <v>0</v>
          </cell>
          <cell r="S36">
            <v>0</v>
          </cell>
          <cell r="T36">
            <v>0</v>
          </cell>
          <cell r="U36">
            <v>0</v>
          </cell>
          <cell r="V36">
            <v>0</v>
          </cell>
          <cell r="W36">
            <v>0</v>
          </cell>
          <cell r="X36">
            <v>0</v>
          </cell>
          <cell r="Y36">
            <v>0</v>
          </cell>
          <cell r="Z36">
            <v>0</v>
          </cell>
          <cell r="AA36">
            <v>0</v>
          </cell>
          <cell r="AB36">
            <v>0</v>
          </cell>
          <cell r="AC36">
            <v>40886</v>
          </cell>
          <cell r="AD36">
            <v>1</v>
          </cell>
          <cell r="AE36">
            <v>0</v>
          </cell>
          <cell r="AF36">
            <v>0</v>
          </cell>
          <cell r="AG36">
            <v>0</v>
          </cell>
          <cell r="AH36">
            <v>0</v>
          </cell>
          <cell r="AI36">
            <v>0</v>
          </cell>
          <cell r="AJ36">
            <v>0</v>
          </cell>
          <cell r="AK36">
            <v>0</v>
          </cell>
          <cell r="AL36">
            <v>1</v>
          </cell>
          <cell r="AM36">
            <v>0</v>
          </cell>
          <cell r="AN36">
            <v>40886</v>
          </cell>
          <cell r="AO36">
            <v>0</v>
          </cell>
          <cell r="AP36">
            <v>0</v>
          </cell>
          <cell r="AQ36">
            <v>0</v>
          </cell>
          <cell r="AR36">
            <v>0</v>
          </cell>
          <cell r="AS36">
            <v>0</v>
          </cell>
          <cell r="AT36">
            <v>0</v>
          </cell>
          <cell r="AU36">
            <v>40886</v>
          </cell>
          <cell r="AV36">
            <v>0</v>
          </cell>
          <cell r="AW36">
            <v>0</v>
          </cell>
          <cell r="AX36">
            <v>1</v>
          </cell>
          <cell r="AY36">
            <v>0</v>
          </cell>
          <cell r="AZ36">
            <v>40886</v>
          </cell>
          <cell r="BA36">
            <v>0</v>
          </cell>
          <cell r="BB36">
            <v>0</v>
          </cell>
          <cell r="BC36">
            <v>0</v>
          </cell>
          <cell r="BD36">
            <v>0</v>
          </cell>
          <cell r="BE36">
            <v>0</v>
          </cell>
          <cell r="BF36">
            <v>0</v>
          </cell>
          <cell r="BG36">
            <v>0</v>
          </cell>
          <cell r="BH36">
            <v>0</v>
          </cell>
          <cell r="BI36">
            <v>40886</v>
          </cell>
          <cell r="BJ36">
            <v>0</v>
          </cell>
          <cell r="BK36">
            <v>0</v>
          </cell>
          <cell r="BL36">
            <v>0</v>
          </cell>
          <cell r="BM36">
            <v>0</v>
          </cell>
          <cell r="BN36">
            <v>1</v>
          </cell>
          <cell r="BO36">
            <v>0</v>
          </cell>
        </row>
        <row r="37">
          <cell r="A37">
            <v>40887</v>
          </cell>
          <cell r="B37">
            <v>0</v>
          </cell>
          <cell r="C37">
            <v>0</v>
          </cell>
          <cell r="D37">
            <v>0</v>
          </cell>
          <cell r="E37">
            <v>0</v>
          </cell>
          <cell r="F37">
            <v>0</v>
          </cell>
          <cell r="G37">
            <v>0</v>
          </cell>
          <cell r="H37">
            <v>0</v>
          </cell>
          <cell r="I37">
            <v>0</v>
          </cell>
          <cell r="J37">
            <v>1</v>
          </cell>
          <cell r="K37">
            <v>3</v>
          </cell>
          <cell r="L37">
            <v>40887</v>
          </cell>
          <cell r="M37">
            <v>0</v>
          </cell>
          <cell r="N37">
            <v>0</v>
          </cell>
          <cell r="O37">
            <v>1</v>
          </cell>
          <cell r="P37">
            <v>3</v>
          </cell>
          <cell r="Q37">
            <v>0</v>
          </cell>
          <cell r="R37">
            <v>0</v>
          </cell>
          <cell r="S37">
            <v>0</v>
          </cell>
          <cell r="T37">
            <v>0</v>
          </cell>
          <cell r="U37">
            <v>0</v>
          </cell>
          <cell r="V37">
            <v>0</v>
          </cell>
          <cell r="W37">
            <v>0</v>
          </cell>
          <cell r="X37">
            <v>0</v>
          </cell>
          <cell r="Y37">
            <v>0</v>
          </cell>
          <cell r="Z37">
            <v>0</v>
          </cell>
          <cell r="AA37">
            <v>0</v>
          </cell>
          <cell r="AB37">
            <v>0</v>
          </cell>
          <cell r="AC37">
            <v>40887</v>
          </cell>
          <cell r="AD37">
            <v>1</v>
          </cell>
          <cell r="AE37">
            <v>3</v>
          </cell>
          <cell r="AF37">
            <v>0</v>
          </cell>
          <cell r="AG37">
            <v>0</v>
          </cell>
          <cell r="AH37">
            <v>0</v>
          </cell>
          <cell r="AI37">
            <v>0</v>
          </cell>
          <cell r="AJ37">
            <v>0</v>
          </cell>
          <cell r="AK37">
            <v>0</v>
          </cell>
          <cell r="AL37">
            <v>1</v>
          </cell>
          <cell r="AM37">
            <v>3</v>
          </cell>
          <cell r="AN37">
            <v>40887</v>
          </cell>
          <cell r="AO37">
            <v>0</v>
          </cell>
          <cell r="AP37">
            <v>0</v>
          </cell>
          <cell r="AQ37">
            <v>0</v>
          </cell>
          <cell r="AR37">
            <v>0</v>
          </cell>
          <cell r="AS37">
            <v>0</v>
          </cell>
          <cell r="AT37">
            <v>0</v>
          </cell>
          <cell r="AU37">
            <v>40887</v>
          </cell>
          <cell r="AV37">
            <v>0</v>
          </cell>
          <cell r="AW37">
            <v>0</v>
          </cell>
          <cell r="AX37">
            <v>1</v>
          </cell>
          <cell r="AY37">
            <v>3</v>
          </cell>
          <cell r="AZ37">
            <v>40887</v>
          </cell>
          <cell r="BA37">
            <v>0</v>
          </cell>
          <cell r="BB37">
            <v>0</v>
          </cell>
          <cell r="BC37">
            <v>0</v>
          </cell>
          <cell r="BD37">
            <v>0</v>
          </cell>
          <cell r="BE37">
            <v>0</v>
          </cell>
          <cell r="BF37">
            <v>0</v>
          </cell>
          <cell r="BG37">
            <v>0</v>
          </cell>
          <cell r="BH37">
            <v>0</v>
          </cell>
          <cell r="BI37">
            <v>40887</v>
          </cell>
          <cell r="BJ37">
            <v>0</v>
          </cell>
          <cell r="BK37">
            <v>0</v>
          </cell>
          <cell r="BL37">
            <v>0</v>
          </cell>
          <cell r="BM37">
            <v>0</v>
          </cell>
          <cell r="BN37">
            <v>1</v>
          </cell>
          <cell r="BO37">
            <v>2</v>
          </cell>
        </row>
        <row r="38">
          <cell r="A38">
            <v>40887</v>
          </cell>
          <cell r="B38">
            <v>0</v>
          </cell>
          <cell r="C38">
            <v>0</v>
          </cell>
          <cell r="D38">
            <v>0</v>
          </cell>
          <cell r="E38">
            <v>0</v>
          </cell>
          <cell r="F38">
            <v>0</v>
          </cell>
          <cell r="G38">
            <v>0</v>
          </cell>
          <cell r="H38">
            <v>0</v>
          </cell>
          <cell r="I38">
            <v>0</v>
          </cell>
          <cell r="J38">
            <v>1</v>
          </cell>
          <cell r="K38">
            <v>0</v>
          </cell>
          <cell r="L38">
            <v>40887</v>
          </cell>
          <cell r="M38">
            <v>0</v>
          </cell>
          <cell r="N38">
            <v>0</v>
          </cell>
          <cell r="O38">
            <v>1</v>
          </cell>
          <cell r="P38">
            <v>0</v>
          </cell>
          <cell r="Q38">
            <v>0</v>
          </cell>
          <cell r="R38">
            <v>0</v>
          </cell>
          <cell r="S38">
            <v>0</v>
          </cell>
          <cell r="T38">
            <v>0</v>
          </cell>
          <cell r="U38">
            <v>0</v>
          </cell>
          <cell r="V38">
            <v>0</v>
          </cell>
          <cell r="W38">
            <v>0</v>
          </cell>
          <cell r="X38">
            <v>0</v>
          </cell>
          <cell r="Y38">
            <v>0</v>
          </cell>
          <cell r="Z38">
            <v>0</v>
          </cell>
          <cell r="AA38">
            <v>0</v>
          </cell>
          <cell r="AB38">
            <v>0</v>
          </cell>
          <cell r="AC38">
            <v>40887</v>
          </cell>
          <cell r="AD38">
            <v>1</v>
          </cell>
          <cell r="AE38">
            <v>0</v>
          </cell>
          <cell r="AF38">
            <v>0</v>
          </cell>
          <cell r="AG38">
            <v>0</v>
          </cell>
          <cell r="AH38">
            <v>0</v>
          </cell>
          <cell r="AI38">
            <v>0</v>
          </cell>
          <cell r="AJ38">
            <v>0</v>
          </cell>
          <cell r="AK38">
            <v>0</v>
          </cell>
          <cell r="AL38">
            <v>1</v>
          </cell>
          <cell r="AM38">
            <v>0</v>
          </cell>
          <cell r="AN38">
            <v>40887</v>
          </cell>
          <cell r="AO38">
            <v>0</v>
          </cell>
          <cell r="AP38">
            <v>0</v>
          </cell>
          <cell r="AQ38">
            <v>0</v>
          </cell>
          <cell r="AR38">
            <v>0</v>
          </cell>
          <cell r="AS38">
            <v>0</v>
          </cell>
          <cell r="AT38">
            <v>0</v>
          </cell>
          <cell r="AU38">
            <v>40887</v>
          </cell>
          <cell r="AV38">
            <v>0</v>
          </cell>
          <cell r="AW38">
            <v>0</v>
          </cell>
          <cell r="AX38">
            <v>1</v>
          </cell>
          <cell r="AY38">
            <v>0</v>
          </cell>
          <cell r="AZ38">
            <v>40887</v>
          </cell>
          <cell r="BA38">
            <v>0</v>
          </cell>
          <cell r="BB38">
            <v>0</v>
          </cell>
          <cell r="BC38">
            <v>0</v>
          </cell>
          <cell r="BD38">
            <v>0</v>
          </cell>
          <cell r="BE38">
            <v>0</v>
          </cell>
          <cell r="BF38">
            <v>0</v>
          </cell>
          <cell r="BG38">
            <v>0</v>
          </cell>
          <cell r="BH38">
            <v>0</v>
          </cell>
          <cell r="BI38">
            <v>40887</v>
          </cell>
          <cell r="BJ38">
            <v>0</v>
          </cell>
          <cell r="BK38">
            <v>0</v>
          </cell>
          <cell r="BL38">
            <v>0</v>
          </cell>
          <cell r="BM38">
            <v>0</v>
          </cell>
          <cell r="BN38">
            <v>0</v>
          </cell>
          <cell r="BO38">
            <v>0</v>
          </cell>
        </row>
        <row r="39">
          <cell r="A39">
            <v>40887</v>
          </cell>
          <cell r="B39">
            <v>0</v>
          </cell>
          <cell r="C39">
            <v>0</v>
          </cell>
          <cell r="D39">
            <v>0</v>
          </cell>
          <cell r="E39">
            <v>0</v>
          </cell>
          <cell r="F39">
            <v>0</v>
          </cell>
          <cell r="G39">
            <v>0</v>
          </cell>
          <cell r="H39">
            <v>0</v>
          </cell>
          <cell r="I39">
            <v>0</v>
          </cell>
          <cell r="J39">
            <v>1</v>
          </cell>
          <cell r="K39">
            <v>0</v>
          </cell>
          <cell r="L39">
            <v>40887</v>
          </cell>
          <cell r="M39">
            <v>0</v>
          </cell>
          <cell r="N39">
            <v>0</v>
          </cell>
          <cell r="O39">
            <v>1</v>
          </cell>
          <cell r="P39">
            <v>0</v>
          </cell>
          <cell r="Q39">
            <v>0</v>
          </cell>
          <cell r="R39">
            <v>0</v>
          </cell>
          <cell r="S39">
            <v>0</v>
          </cell>
          <cell r="T39">
            <v>0</v>
          </cell>
          <cell r="U39">
            <v>0</v>
          </cell>
          <cell r="V39">
            <v>0</v>
          </cell>
          <cell r="W39">
            <v>0</v>
          </cell>
          <cell r="X39">
            <v>0</v>
          </cell>
          <cell r="Y39">
            <v>0</v>
          </cell>
          <cell r="Z39">
            <v>0</v>
          </cell>
          <cell r="AA39">
            <v>0</v>
          </cell>
          <cell r="AB39">
            <v>0</v>
          </cell>
          <cell r="AC39">
            <v>40887</v>
          </cell>
          <cell r="AD39">
            <v>1</v>
          </cell>
          <cell r="AE39">
            <v>0</v>
          </cell>
          <cell r="AF39">
            <v>0</v>
          </cell>
          <cell r="AG39">
            <v>0</v>
          </cell>
          <cell r="AH39">
            <v>0</v>
          </cell>
          <cell r="AI39">
            <v>0</v>
          </cell>
          <cell r="AJ39">
            <v>0</v>
          </cell>
          <cell r="AK39">
            <v>0</v>
          </cell>
          <cell r="AL39">
            <v>1</v>
          </cell>
          <cell r="AM39">
            <v>0</v>
          </cell>
          <cell r="AN39">
            <v>40887</v>
          </cell>
          <cell r="AO39">
            <v>0</v>
          </cell>
          <cell r="AP39">
            <v>0</v>
          </cell>
          <cell r="AQ39">
            <v>0</v>
          </cell>
          <cell r="AR39">
            <v>0</v>
          </cell>
          <cell r="AS39">
            <v>0</v>
          </cell>
          <cell r="AT39">
            <v>0</v>
          </cell>
          <cell r="AU39">
            <v>40887</v>
          </cell>
          <cell r="AV39">
            <v>0</v>
          </cell>
          <cell r="AW39">
            <v>0</v>
          </cell>
          <cell r="AX39">
            <v>1</v>
          </cell>
          <cell r="AY39">
            <v>0</v>
          </cell>
          <cell r="AZ39">
            <v>40887</v>
          </cell>
          <cell r="BA39">
            <v>0</v>
          </cell>
          <cell r="BB39">
            <v>0</v>
          </cell>
          <cell r="BC39">
            <v>0</v>
          </cell>
          <cell r="BD39">
            <v>0</v>
          </cell>
          <cell r="BE39">
            <v>0</v>
          </cell>
          <cell r="BF39">
            <v>0</v>
          </cell>
          <cell r="BG39">
            <v>0</v>
          </cell>
          <cell r="BH39">
            <v>0</v>
          </cell>
          <cell r="BI39">
            <v>40887</v>
          </cell>
          <cell r="BJ39">
            <v>0</v>
          </cell>
          <cell r="BK39">
            <v>0</v>
          </cell>
          <cell r="BL39">
            <v>0</v>
          </cell>
          <cell r="BM39">
            <v>0</v>
          </cell>
          <cell r="BN39">
            <v>1</v>
          </cell>
          <cell r="BO39">
            <v>0</v>
          </cell>
        </row>
        <row r="40">
          <cell r="A40">
            <v>40888</v>
          </cell>
          <cell r="B40">
            <v>0</v>
          </cell>
          <cell r="C40">
            <v>0</v>
          </cell>
          <cell r="D40">
            <v>0</v>
          </cell>
          <cell r="E40">
            <v>0</v>
          </cell>
          <cell r="F40">
            <v>0</v>
          </cell>
          <cell r="G40">
            <v>0</v>
          </cell>
          <cell r="H40">
            <v>0</v>
          </cell>
          <cell r="I40">
            <v>0</v>
          </cell>
          <cell r="J40">
            <v>1</v>
          </cell>
          <cell r="K40">
            <v>3</v>
          </cell>
          <cell r="L40">
            <v>40888</v>
          </cell>
          <cell r="M40">
            <v>0</v>
          </cell>
          <cell r="N40">
            <v>0</v>
          </cell>
          <cell r="O40">
            <v>1</v>
          </cell>
          <cell r="P40">
            <v>3</v>
          </cell>
          <cell r="Q40">
            <v>0</v>
          </cell>
          <cell r="R40">
            <v>0</v>
          </cell>
          <cell r="S40">
            <v>0</v>
          </cell>
          <cell r="T40">
            <v>0</v>
          </cell>
          <cell r="U40">
            <v>0</v>
          </cell>
          <cell r="V40">
            <v>0</v>
          </cell>
          <cell r="W40">
            <v>0</v>
          </cell>
          <cell r="X40">
            <v>0</v>
          </cell>
          <cell r="Y40">
            <v>0</v>
          </cell>
          <cell r="Z40">
            <v>0</v>
          </cell>
          <cell r="AA40">
            <v>0</v>
          </cell>
          <cell r="AB40">
            <v>0</v>
          </cell>
          <cell r="AC40">
            <v>40888</v>
          </cell>
          <cell r="AD40">
            <v>1</v>
          </cell>
          <cell r="AE40">
            <v>3</v>
          </cell>
          <cell r="AF40">
            <v>0</v>
          </cell>
          <cell r="AG40">
            <v>0</v>
          </cell>
          <cell r="AH40">
            <v>0</v>
          </cell>
          <cell r="AI40">
            <v>0</v>
          </cell>
          <cell r="AJ40">
            <v>0</v>
          </cell>
          <cell r="AK40">
            <v>0</v>
          </cell>
          <cell r="AL40">
            <v>1</v>
          </cell>
          <cell r="AM40">
            <v>3</v>
          </cell>
          <cell r="AN40">
            <v>40888</v>
          </cell>
          <cell r="AO40">
            <v>0</v>
          </cell>
          <cell r="AP40">
            <v>0</v>
          </cell>
          <cell r="AQ40">
            <v>0</v>
          </cell>
          <cell r="AR40">
            <v>0</v>
          </cell>
          <cell r="AS40">
            <v>0</v>
          </cell>
          <cell r="AT40">
            <v>0</v>
          </cell>
          <cell r="AU40">
            <v>40888</v>
          </cell>
          <cell r="AV40">
            <v>0</v>
          </cell>
          <cell r="AW40">
            <v>0</v>
          </cell>
          <cell r="AX40">
            <v>1</v>
          </cell>
          <cell r="AY40">
            <v>3</v>
          </cell>
          <cell r="AZ40">
            <v>40888</v>
          </cell>
          <cell r="BA40">
            <v>0</v>
          </cell>
          <cell r="BB40">
            <v>0</v>
          </cell>
          <cell r="BC40">
            <v>0</v>
          </cell>
          <cell r="BD40">
            <v>0</v>
          </cell>
          <cell r="BE40">
            <v>0</v>
          </cell>
          <cell r="BF40">
            <v>0</v>
          </cell>
          <cell r="BG40">
            <v>0</v>
          </cell>
          <cell r="BH40">
            <v>0</v>
          </cell>
          <cell r="BI40">
            <v>40888</v>
          </cell>
          <cell r="BJ40">
            <v>0</v>
          </cell>
          <cell r="BK40">
            <v>0</v>
          </cell>
          <cell r="BL40">
            <v>0</v>
          </cell>
          <cell r="BM40">
            <v>0</v>
          </cell>
          <cell r="BN40">
            <v>1</v>
          </cell>
          <cell r="BO40">
            <v>3</v>
          </cell>
        </row>
        <row r="41">
          <cell r="A41">
            <v>40888</v>
          </cell>
          <cell r="B41">
            <v>0</v>
          </cell>
          <cell r="C41">
            <v>0</v>
          </cell>
          <cell r="D41">
            <v>0</v>
          </cell>
          <cell r="E41">
            <v>0</v>
          </cell>
          <cell r="F41">
            <v>0</v>
          </cell>
          <cell r="G41">
            <v>0</v>
          </cell>
          <cell r="H41">
            <v>0</v>
          </cell>
          <cell r="I41">
            <v>0</v>
          </cell>
          <cell r="J41">
            <v>1</v>
          </cell>
          <cell r="K41">
            <v>0</v>
          </cell>
          <cell r="L41">
            <v>40888</v>
          </cell>
          <cell r="M41">
            <v>0</v>
          </cell>
          <cell r="N41">
            <v>0</v>
          </cell>
          <cell r="O41">
            <v>1</v>
          </cell>
          <cell r="P41">
            <v>0</v>
          </cell>
          <cell r="Q41">
            <v>0</v>
          </cell>
          <cell r="R41">
            <v>0</v>
          </cell>
          <cell r="S41">
            <v>0</v>
          </cell>
          <cell r="T41">
            <v>0</v>
          </cell>
          <cell r="U41">
            <v>0</v>
          </cell>
          <cell r="V41">
            <v>0</v>
          </cell>
          <cell r="W41">
            <v>0</v>
          </cell>
          <cell r="X41">
            <v>0</v>
          </cell>
          <cell r="Y41">
            <v>0</v>
          </cell>
          <cell r="Z41">
            <v>0</v>
          </cell>
          <cell r="AA41">
            <v>0</v>
          </cell>
          <cell r="AB41">
            <v>0</v>
          </cell>
          <cell r="AC41">
            <v>40888</v>
          </cell>
          <cell r="AD41">
            <v>1</v>
          </cell>
          <cell r="AE41">
            <v>0</v>
          </cell>
          <cell r="AF41">
            <v>0</v>
          </cell>
          <cell r="AG41">
            <v>0</v>
          </cell>
          <cell r="AH41">
            <v>0</v>
          </cell>
          <cell r="AI41">
            <v>0</v>
          </cell>
          <cell r="AJ41">
            <v>0</v>
          </cell>
          <cell r="AK41">
            <v>0</v>
          </cell>
          <cell r="AL41">
            <v>1</v>
          </cell>
          <cell r="AM41">
            <v>0</v>
          </cell>
          <cell r="AN41">
            <v>40888</v>
          </cell>
          <cell r="AO41">
            <v>0</v>
          </cell>
          <cell r="AP41">
            <v>0</v>
          </cell>
          <cell r="AQ41">
            <v>0</v>
          </cell>
          <cell r="AR41">
            <v>0</v>
          </cell>
          <cell r="AS41">
            <v>0</v>
          </cell>
          <cell r="AT41">
            <v>0</v>
          </cell>
          <cell r="AU41">
            <v>40888</v>
          </cell>
          <cell r="AV41">
            <v>0</v>
          </cell>
          <cell r="AW41">
            <v>0</v>
          </cell>
          <cell r="AX41">
            <v>1</v>
          </cell>
          <cell r="AY41">
            <v>0</v>
          </cell>
          <cell r="AZ41">
            <v>40888</v>
          </cell>
          <cell r="BA41">
            <v>0</v>
          </cell>
          <cell r="BB41">
            <v>0</v>
          </cell>
          <cell r="BC41">
            <v>0</v>
          </cell>
          <cell r="BD41">
            <v>0</v>
          </cell>
          <cell r="BE41">
            <v>0</v>
          </cell>
          <cell r="BF41">
            <v>0</v>
          </cell>
          <cell r="BG41">
            <v>0</v>
          </cell>
          <cell r="BH41">
            <v>0</v>
          </cell>
          <cell r="BI41">
            <v>40888</v>
          </cell>
          <cell r="BJ41">
            <v>0</v>
          </cell>
          <cell r="BK41">
            <v>0</v>
          </cell>
          <cell r="BL41">
            <v>0</v>
          </cell>
          <cell r="BM41">
            <v>0</v>
          </cell>
          <cell r="BN41">
            <v>1</v>
          </cell>
          <cell r="BO41">
            <v>0</v>
          </cell>
        </row>
        <row r="42">
          <cell r="A42">
            <v>40888</v>
          </cell>
          <cell r="B42">
            <v>0</v>
          </cell>
          <cell r="C42">
            <v>0</v>
          </cell>
          <cell r="D42">
            <v>0</v>
          </cell>
          <cell r="E42">
            <v>0</v>
          </cell>
          <cell r="F42">
            <v>0</v>
          </cell>
          <cell r="G42">
            <v>0</v>
          </cell>
          <cell r="H42">
            <v>0</v>
          </cell>
          <cell r="I42">
            <v>0</v>
          </cell>
          <cell r="J42">
            <v>1</v>
          </cell>
          <cell r="K42">
            <v>0</v>
          </cell>
          <cell r="L42">
            <v>40888</v>
          </cell>
          <cell r="M42">
            <v>0</v>
          </cell>
          <cell r="N42">
            <v>0</v>
          </cell>
          <cell r="O42">
            <v>1</v>
          </cell>
          <cell r="P42">
            <v>0</v>
          </cell>
          <cell r="Q42">
            <v>0</v>
          </cell>
          <cell r="R42">
            <v>0</v>
          </cell>
          <cell r="S42">
            <v>0</v>
          </cell>
          <cell r="T42">
            <v>0</v>
          </cell>
          <cell r="U42">
            <v>0</v>
          </cell>
          <cell r="V42">
            <v>0</v>
          </cell>
          <cell r="W42">
            <v>0</v>
          </cell>
          <cell r="X42">
            <v>0</v>
          </cell>
          <cell r="Y42">
            <v>0</v>
          </cell>
          <cell r="Z42">
            <v>0</v>
          </cell>
          <cell r="AA42">
            <v>0</v>
          </cell>
          <cell r="AB42">
            <v>0</v>
          </cell>
          <cell r="AC42">
            <v>40888</v>
          </cell>
          <cell r="AD42">
            <v>1</v>
          </cell>
          <cell r="AE42">
            <v>0</v>
          </cell>
          <cell r="AF42">
            <v>0</v>
          </cell>
          <cell r="AG42">
            <v>0</v>
          </cell>
          <cell r="AH42">
            <v>0</v>
          </cell>
          <cell r="AI42">
            <v>0</v>
          </cell>
          <cell r="AJ42">
            <v>0</v>
          </cell>
          <cell r="AK42">
            <v>0</v>
          </cell>
          <cell r="AL42">
            <v>1</v>
          </cell>
          <cell r="AM42">
            <v>0</v>
          </cell>
          <cell r="AN42">
            <v>40888</v>
          </cell>
          <cell r="AO42">
            <v>0</v>
          </cell>
          <cell r="AP42">
            <v>0</v>
          </cell>
          <cell r="AQ42">
            <v>0</v>
          </cell>
          <cell r="AR42">
            <v>0</v>
          </cell>
          <cell r="AS42">
            <v>0</v>
          </cell>
          <cell r="AT42">
            <v>0</v>
          </cell>
          <cell r="AU42">
            <v>40888</v>
          </cell>
          <cell r="AV42">
            <v>0</v>
          </cell>
          <cell r="AW42">
            <v>0</v>
          </cell>
          <cell r="AX42">
            <v>1</v>
          </cell>
          <cell r="AY42">
            <v>0</v>
          </cell>
          <cell r="AZ42">
            <v>40888</v>
          </cell>
          <cell r="BA42">
            <v>0</v>
          </cell>
          <cell r="BB42">
            <v>0</v>
          </cell>
          <cell r="BC42">
            <v>0</v>
          </cell>
          <cell r="BD42">
            <v>0</v>
          </cell>
          <cell r="BE42">
            <v>0</v>
          </cell>
          <cell r="BF42">
            <v>0</v>
          </cell>
          <cell r="BG42">
            <v>0</v>
          </cell>
          <cell r="BH42">
            <v>0</v>
          </cell>
          <cell r="BI42">
            <v>40888</v>
          </cell>
          <cell r="BJ42">
            <v>0</v>
          </cell>
          <cell r="BK42">
            <v>0</v>
          </cell>
          <cell r="BL42">
            <v>0</v>
          </cell>
          <cell r="BM42">
            <v>0</v>
          </cell>
          <cell r="BN42">
            <v>1</v>
          </cell>
          <cell r="BO42">
            <v>0</v>
          </cell>
        </row>
        <row r="43">
          <cell r="A43">
            <v>40889</v>
          </cell>
          <cell r="B43">
            <v>0</v>
          </cell>
          <cell r="C43">
            <v>0</v>
          </cell>
          <cell r="D43">
            <v>0</v>
          </cell>
          <cell r="E43">
            <v>0</v>
          </cell>
          <cell r="F43">
            <v>0</v>
          </cell>
          <cell r="G43">
            <v>0</v>
          </cell>
          <cell r="H43">
            <v>0</v>
          </cell>
          <cell r="I43">
            <v>0</v>
          </cell>
          <cell r="J43">
            <v>1</v>
          </cell>
          <cell r="K43">
            <v>3</v>
          </cell>
          <cell r="L43">
            <v>40889</v>
          </cell>
          <cell r="M43">
            <v>0</v>
          </cell>
          <cell r="N43">
            <v>0</v>
          </cell>
          <cell r="O43">
            <v>1</v>
          </cell>
          <cell r="P43">
            <v>3</v>
          </cell>
          <cell r="Q43">
            <v>0</v>
          </cell>
          <cell r="R43">
            <v>0</v>
          </cell>
          <cell r="S43">
            <v>0</v>
          </cell>
          <cell r="T43">
            <v>0</v>
          </cell>
          <cell r="U43">
            <v>0</v>
          </cell>
          <cell r="V43">
            <v>0</v>
          </cell>
          <cell r="W43">
            <v>0</v>
          </cell>
          <cell r="X43">
            <v>0</v>
          </cell>
          <cell r="Y43">
            <v>0</v>
          </cell>
          <cell r="Z43">
            <v>0</v>
          </cell>
          <cell r="AA43">
            <v>0</v>
          </cell>
          <cell r="AB43">
            <v>0</v>
          </cell>
          <cell r="AC43">
            <v>40889</v>
          </cell>
          <cell r="AD43">
            <v>1</v>
          </cell>
          <cell r="AE43">
            <v>3</v>
          </cell>
          <cell r="AF43">
            <v>0</v>
          </cell>
          <cell r="AG43">
            <v>0</v>
          </cell>
          <cell r="AH43">
            <v>0</v>
          </cell>
          <cell r="AI43">
            <v>0</v>
          </cell>
          <cell r="AJ43">
            <v>0</v>
          </cell>
          <cell r="AK43">
            <v>0</v>
          </cell>
          <cell r="AL43">
            <v>1</v>
          </cell>
          <cell r="AM43">
            <v>3</v>
          </cell>
          <cell r="AN43">
            <v>40889</v>
          </cell>
          <cell r="AO43">
            <v>0</v>
          </cell>
          <cell r="AP43">
            <v>0</v>
          </cell>
          <cell r="AQ43">
            <v>0</v>
          </cell>
          <cell r="AR43">
            <v>0</v>
          </cell>
          <cell r="AS43">
            <v>0</v>
          </cell>
          <cell r="AT43">
            <v>0</v>
          </cell>
          <cell r="AU43">
            <v>40889</v>
          </cell>
          <cell r="AV43">
            <v>0</v>
          </cell>
          <cell r="AW43">
            <v>0</v>
          </cell>
          <cell r="AX43">
            <v>1</v>
          </cell>
          <cell r="AY43">
            <v>3</v>
          </cell>
          <cell r="AZ43">
            <v>40889</v>
          </cell>
          <cell r="BA43">
            <v>0</v>
          </cell>
          <cell r="BB43">
            <v>0</v>
          </cell>
          <cell r="BC43">
            <v>0</v>
          </cell>
          <cell r="BD43">
            <v>0</v>
          </cell>
          <cell r="BE43">
            <v>0</v>
          </cell>
          <cell r="BF43">
            <v>0</v>
          </cell>
          <cell r="BG43">
            <v>0</v>
          </cell>
          <cell r="BH43">
            <v>0</v>
          </cell>
          <cell r="BI43">
            <v>40889</v>
          </cell>
          <cell r="BJ43">
            <v>0</v>
          </cell>
          <cell r="BK43">
            <v>0</v>
          </cell>
          <cell r="BL43">
            <v>0</v>
          </cell>
          <cell r="BM43">
            <v>0</v>
          </cell>
          <cell r="BN43">
            <v>1</v>
          </cell>
          <cell r="BO43">
            <v>3</v>
          </cell>
        </row>
        <row r="44">
          <cell r="A44">
            <v>40889</v>
          </cell>
          <cell r="B44">
            <v>0</v>
          </cell>
          <cell r="C44">
            <v>0</v>
          </cell>
          <cell r="D44">
            <v>0</v>
          </cell>
          <cell r="E44">
            <v>0</v>
          </cell>
          <cell r="F44">
            <v>0</v>
          </cell>
          <cell r="G44">
            <v>0</v>
          </cell>
          <cell r="H44">
            <v>0</v>
          </cell>
          <cell r="I44">
            <v>0</v>
          </cell>
          <cell r="J44">
            <v>1</v>
          </cell>
          <cell r="K44">
            <v>0</v>
          </cell>
          <cell r="L44">
            <v>40889</v>
          </cell>
          <cell r="M44">
            <v>0</v>
          </cell>
          <cell r="N44">
            <v>0</v>
          </cell>
          <cell r="O44">
            <v>1</v>
          </cell>
          <cell r="P44">
            <v>0</v>
          </cell>
          <cell r="Q44">
            <v>0</v>
          </cell>
          <cell r="R44">
            <v>0</v>
          </cell>
          <cell r="S44">
            <v>0</v>
          </cell>
          <cell r="T44">
            <v>0</v>
          </cell>
          <cell r="U44">
            <v>0</v>
          </cell>
          <cell r="V44">
            <v>0</v>
          </cell>
          <cell r="W44">
            <v>0</v>
          </cell>
          <cell r="X44">
            <v>0</v>
          </cell>
          <cell r="Y44">
            <v>0</v>
          </cell>
          <cell r="Z44">
            <v>0</v>
          </cell>
          <cell r="AA44">
            <v>0</v>
          </cell>
          <cell r="AB44">
            <v>0</v>
          </cell>
          <cell r="AC44">
            <v>40889</v>
          </cell>
          <cell r="AD44">
            <v>1</v>
          </cell>
          <cell r="AE44">
            <v>0</v>
          </cell>
          <cell r="AF44">
            <v>0</v>
          </cell>
          <cell r="AG44">
            <v>0</v>
          </cell>
          <cell r="AH44">
            <v>0</v>
          </cell>
          <cell r="AI44">
            <v>0</v>
          </cell>
          <cell r="AJ44">
            <v>0</v>
          </cell>
          <cell r="AK44">
            <v>0</v>
          </cell>
          <cell r="AL44">
            <v>1</v>
          </cell>
          <cell r="AM44">
            <v>0</v>
          </cell>
          <cell r="AN44">
            <v>40889</v>
          </cell>
          <cell r="AO44">
            <v>0</v>
          </cell>
          <cell r="AP44">
            <v>0</v>
          </cell>
          <cell r="AQ44">
            <v>0</v>
          </cell>
          <cell r="AR44">
            <v>0</v>
          </cell>
          <cell r="AS44">
            <v>0</v>
          </cell>
          <cell r="AT44">
            <v>0</v>
          </cell>
          <cell r="AU44">
            <v>40889</v>
          </cell>
          <cell r="AV44">
            <v>0</v>
          </cell>
          <cell r="AW44">
            <v>0</v>
          </cell>
          <cell r="AX44">
            <v>1</v>
          </cell>
          <cell r="AY44">
            <v>0</v>
          </cell>
          <cell r="AZ44">
            <v>40889</v>
          </cell>
          <cell r="BA44">
            <v>0</v>
          </cell>
          <cell r="BB44">
            <v>0</v>
          </cell>
          <cell r="BC44">
            <v>0</v>
          </cell>
          <cell r="BD44">
            <v>0</v>
          </cell>
          <cell r="BE44">
            <v>0</v>
          </cell>
          <cell r="BF44">
            <v>0</v>
          </cell>
          <cell r="BG44">
            <v>0</v>
          </cell>
          <cell r="BH44">
            <v>0</v>
          </cell>
          <cell r="BI44">
            <v>40889</v>
          </cell>
          <cell r="BJ44">
            <v>0</v>
          </cell>
          <cell r="BK44">
            <v>0</v>
          </cell>
          <cell r="BL44">
            <v>0</v>
          </cell>
          <cell r="BM44">
            <v>0</v>
          </cell>
          <cell r="BN44">
            <v>1</v>
          </cell>
          <cell r="BO44">
            <v>0</v>
          </cell>
        </row>
        <row r="45">
          <cell r="A45">
            <v>40889</v>
          </cell>
          <cell r="B45">
            <v>0</v>
          </cell>
          <cell r="C45">
            <v>0</v>
          </cell>
          <cell r="D45">
            <v>0</v>
          </cell>
          <cell r="E45">
            <v>0</v>
          </cell>
          <cell r="F45">
            <v>0</v>
          </cell>
          <cell r="G45">
            <v>0</v>
          </cell>
          <cell r="H45">
            <v>0</v>
          </cell>
          <cell r="I45">
            <v>0</v>
          </cell>
          <cell r="J45">
            <v>1</v>
          </cell>
          <cell r="K45">
            <v>0</v>
          </cell>
          <cell r="L45">
            <v>40889</v>
          </cell>
          <cell r="M45">
            <v>0</v>
          </cell>
          <cell r="N45">
            <v>0</v>
          </cell>
          <cell r="O45">
            <v>1</v>
          </cell>
          <cell r="P45">
            <v>0</v>
          </cell>
          <cell r="Q45">
            <v>0</v>
          </cell>
          <cell r="R45">
            <v>0</v>
          </cell>
          <cell r="S45">
            <v>0</v>
          </cell>
          <cell r="T45">
            <v>0</v>
          </cell>
          <cell r="U45">
            <v>0</v>
          </cell>
          <cell r="V45">
            <v>0</v>
          </cell>
          <cell r="W45">
            <v>0</v>
          </cell>
          <cell r="X45">
            <v>0</v>
          </cell>
          <cell r="Y45">
            <v>0</v>
          </cell>
          <cell r="Z45">
            <v>0</v>
          </cell>
          <cell r="AA45">
            <v>0</v>
          </cell>
          <cell r="AB45">
            <v>0</v>
          </cell>
          <cell r="AC45">
            <v>40889</v>
          </cell>
          <cell r="AD45">
            <v>1</v>
          </cell>
          <cell r="AE45">
            <v>0</v>
          </cell>
          <cell r="AF45">
            <v>0</v>
          </cell>
          <cell r="AG45">
            <v>0</v>
          </cell>
          <cell r="AH45">
            <v>0</v>
          </cell>
          <cell r="AI45">
            <v>0</v>
          </cell>
          <cell r="AJ45">
            <v>0</v>
          </cell>
          <cell r="AK45">
            <v>0</v>
          </cell>
          <cell r="AL45">
            <v>1</v>
          </cell>
          <cell r="AM45">
            <v>0</v>
          </cell>
          <cell r="AN45">
            <v>40889</v>
          </cell>
          <cell r="AO45">
            <v>0</v>
          </cell>
          <cell r="AP45">
            <v>0</v>
          </cell>
          <cell r="AQ45">
            <v>0</v>
          </cell>
          <cell r="AR45">
            <v>0</v>
          </cell>
          <cell r="AS45">
            <v>0</v>
          </cell>
          <cell r="AT45">
            <v>0</v>
          </cell>
          <cell r="AU45">
            <v>40889</v>
          </cell>
          <cell r="AV45">
            <v>0</v>
          </cell>
          <cell r="AW45">
            <v>0</v>
          </cell>
          <cell r="AX45">
            <v>1</v>
          </cell>
          <cell r="AY45">
            <v>0</v>
          </cell>
          <cell r="AZ45">
            <v>40889</v>
          </cell>
          <cell r="BA45">
            <v>0</v>
          </cell>
          <cell r="BB45">
            <v>0</v>
          </cell>
          <cell r="BC45">
            <v>0</v>
          </cell>
          <cell r="BD45">
            <v>0</v>
          </cell>
          <cell r="BE45">
            <v>0</v>
          </cell>
          <cell r="BF45">
            <v>0</v>
          </cell>
          <cell r="BG45">
            <v>0</v>
          </cell>
          <cell r="BH45">
            <v>0</v>
          </cell>
          <cell r="BI45">
            <v>40889</v>
          </cell>
          <cell r="BJ45">
            <v>0</v>
          </cell>
          <cell r="BK45">
            <v>0</v>
          </cell>
          <cell r="BL45">
            <v>0</v>
          </cell>
          <cell r="BM45">
            <v>0</v>
          </cell>
          <cell r="BN45">
            <v>1</v>
          </cell>
          <cell r="BO45">
            <v>0</v>
          </cell>
        </row>
        <row r="46">
          <cell r="A46">
            <v>40890</v>
          </cell>
          <cell r="B46">
            <v>0</v>
          </cell>
          <cell r="C46">
            <v>0</v>
          </cell>
          <cell r="D46">
            <v>0</v>
          </cell>
          <cell r="E46">
            <v>0</v>
          </cell>
          <cell r="F46">
            <v>0</v>
          </cell>
          <cell r="G46">
            <v>0</v>
          </cell>
          <cell r="H46">
            <v>0</v>
          </cell>
          <cell r="I46">
            <v>0</v>
          </cell>
          <cell r="J46">
            <v>1</v>
          </cell>
          <cell r="K46">
            <v>3</v>
          </cell>
          <cell r="L46">
            <v>40890</v>
          </cell>
          <cell r="M46">
            <v>0</v>
          </cell>
          <cell r="N46">
            <v>0</v>
          </cell>
          <cell r="O46">
            <v>1</v>
          </cell>
          <cell r="P46">
            <v>3</v>
          </cell>
          <cell r="Q46">
            <v>0</v>
          </cell>
          <cell r="R46">
            <v>0</v>
          </cell>
          <cell r="S46">
            <v>0</v>
          </cell>
          <cell r="T46">
            <v>0</v>
          </cell>
          <cell r="U46">
            <v>0</v>
          </cell>
          <cell r="V46">
            <v>0</v>
          </cell>
          <cell r="W46">
            <v>0</v>
          </cell>
          <cell r="X46">
            <v>0</v>
          </cell>
          <cell r="Y46">
            <v>0</v>
          </cell>
          <cell r="Z46">
            <v>0</v>
          </cell>
          <cell r="AA46">
            <v>0</v>
          </cell>
          <cell r="AB46">
            <v>0</v>
          </cell>
          <cell r="AC46">
            <v>40890</v>
          </cell>
          <cell r="AD46">
            <v>1</v>
          </cell>
          <cell r="AE46">
            <v>3</v>
          </cell>
          <cell r="AF46">
            <v>0</v>
          </cell>
          <cell r="AG46">
            <v>0</v>
          </cell>
          <cell r="AH46">
            <v>0</v>
          </cell>
          <cell r="AI46">
            <v>0</v>
          </cell>
          <cell r="AJ46">
            <v>0</v>
          </cell>
          <cell r="AK46">
            <v>0</v>
          </cell>
          <cell r="AL46">
            <v>1</v>
          </cell>
          <cell r="AM46">
            <v>3</v>
          </cell>
          <cell r="AN46">
            <v>40890</v>
          </cell>
          <cell r="AO46">
            <v>0</v>
          </cell>
          <cell r="AP46">
            <v>0</v>
          </cell>
          <cell r="AQ46">
            <v>0</v>
          </cell>
          <cell r="AR46">
            <v>0</v>
          </cell>
          <cell r="AS46">
            <v>0</v>
          </cell>
          <cell r="AT46">
            <v>0</v>
          </cell>
          <cell r="AU46">
            <v>40890</v>
          </cell>
          <cell r="AV46">
            <v>0</v>
          </cell>
          <cell r="AW46">
            <v>0</v>
          </cell>
          <cell r="AX46">
            <v>1</v>
          </cell>
          <cell r="AY46">
            <v>3</v>
          </cell>
          <cell r="AZ46">
            <v>40890</v>
          </cell>
          <cell r="BA46">
            <v>0</v>
          </cell>
          <cell r="BB46">
            <v>0</v>
          </cell>
          <cell r="BC46">
            <v>0</v>
          </cell>
          <cell r="BD46">
            <v>0</v>
          </cell>
          <cell r="BE46">
            <v>0</v>
          </cell>
          <cell r="BF46">
            <v>0</v>
          </cell>
          <cell r="BG46">
            <v>0</v>
          </cell>
          <cell r="BH46">
            <v>0</v>
          </cell>
          <cell r="BI46">
            <v>40890</v>
          </cell>
          <cell r="BJ46">
            <v>0</v>
          </cell>
          <cell r="BK46">
            <v>0</v>
          </cell>
          <cell r="BL46">
            <v>0</v>
          </cell>
          <cell r="BM46">
            <v>0</v>
          </cell>
          <cell r="BN46">
            <v>0</v>
          </cell>
          <cell r="BO46">
            <v>2</v>
          </cell>
        </row>
        <row r="47">
          <cell r="A47">
            <v>40890</v>
          </cell>
          <cell r="B47">
            <v>0</v>
          </cell>
          <cell r="C47">
            <v>0</v>
          </cell>
          <cell r="D47">
            <v>0</v>
          </cell>
          <cell r="E47">
            <v>0</v>
          </cell>
          <cell r="F47">
            <v>0</v>
          </cell>
          <cell r="G47">
            <v>0</v>
          </cell>
          <cell r="H47">
            <v>0</v>
          </cell>
          <cell r="I47">
            <v>0</v>
          </cell>
          <cell r="J47">
            <v>1</v>
          </cell>
          <cell r="K47">
            <v>0</v>
          </cell>
          <cell r="L47">
            <v>40890</v>
          </cell>
          <cell r="M47">
            <v>0</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40890</v>
          </cell>
          <cell r="AD47">
            <v>1</v>
          </cell>
          <cell r="AE47">
            <v>0</v>
          </cell>
          <cell r="AF47">
            <v>0</v>
          </cell>
          <cell r="AG47">
            <v>0</v>
          </cell>
          <cell r="AH47">
            <v>0</v>
          </cell>
          <cell r="AI47">
            <v>0</v>
          </cell>
          <cell r="AJ47">
            <v>0</v>
          </cell>
          <cell r="AK47">
            <v>0</v>
          </cell>
          <cell r="AL47">
            <v>1</v>
          </cell>
          <cell r="AM47">
            <v>0</v>
          </cell>
          <cell r="AN47">
            <v>40890</v>
          </cell>
          <cell r="AO47">
            <v>0</v>
          </cell>
          <cell r="AP47">
            <v>0</v>
          </cell>
          <cell r="AQ47">
            <v>0</v>
          </cell>
          <cell r="AR47">
            <v>0</v>
          </cell>
          <cell r="AS47">
            <v>0</v>
          </cell>
          <cell r="AT47">
            <v>0</v>
          </cell>
          <cell r="AU47">
            <v>40890</v>
          </cell>
          <cell r="AV47">
            <v>0</v>
          </cell>
          <cell r="AW47">
            <v>0</v>
          </cell>
          <cell r="AX47">
            <v>1</v>
          </cell>
          <cell r="AY47">
            <v>0</v>
          </cell>
          <cell r="AZ47">
            <v>40890</v>
          </cell>
          <cell r="BA47">
            <v>0</v>
          </cell>
          <cell r="BB47">
            <v>0</v>
          </cell>
          <cell r="BC47">
            <v>0</v>
          </cell>
          <cell r="BD47">
            <v>0</v>
          </cell>
          <cell r="BE47">
            <v>0</v>
          </cell>
          <cell r="BF47">
            <v>0</v>
          </cell>
          <cell r="BG47">
            <v>0</v>
          </cell>
          <cell r="BH47">
            <v>0</v>
          </cell>
          <cell r="BI47">
            <v>40890</v>
          </cell>
          <cell r="BJ47">
            <v>0</v>
          </cell>
          <cell r="BK47">
            <v>0</v>
          </cell>
          <cell r="BL47">
            <v>0</v>
          </cell>
          <cell r="BM47">
            <v>0</v>
          </cell>
          <cell r="BN47">
            <v>1</v>
          </cell>
          <cell r="BO47">
            <v>0</v>
          </cell>
        </row>
        <row r="48">
          <cell r="A48">
            <v>40890</v>
          </cell>
          <cell r="B48">
            <v>0</v>
          </cell>
          <cell r="C48">
            <v>0</v>
          </cell>
          <cell r="D48">
            <v>0</v>
          </cell>
          <cell r="E48">
            <v>0</v>
          </cell>
          <cell r="F48">
            <v>0</v>
          </cell>
          <cell r="G48">
            <v>0</v>
          </cell>
          <cell r="H48">
            <v>0</v>
          </cell>
          <cell r="I48">
            <v>0</v>
          </cell>
          <cell r="J48">
            <v>1</v>
          </cell>
          <cell r="K48">
            <v>0</v>
          </cell>
          <cell r="L48">
            <v>40890</v>
          </cell>
          <cell r="M48">
            <v>0</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40890</v>
          </cell>
          <cell r="AD48">
            <v>1</v>
          </cell>
          <cell r="AE48">
            <v>0</v>
          </cell>
          <cell r="AF48">
            <v>0</v>
          </cell>
          <cell r="AG48">
            <v>0</v>
          </cell>
          <cell r="AH48">
            <v>0</v>
          </cell>
          <cell r="AI48">
            <v>0</v>
          </cell>
          <cell r="AJ48">
            <v>0</v>
          </cell>
          <cell r="AK48">
            <v>0</v>
          </cell>
          <cell r="AL48">
            <v>1</v>
          </cell>
          <cell r="AM48">
            <v>0</v>
          </cell>
          <cell r="AN48">
            <v>40890</v>
          </cell>
          <cell r="AO48">
            <v>0</v>
          </cell>
          <cell r="AP48">
            <v>0</v>
          </cell>
          <cell r="AQ48">
            <v>0</v>
          </cell>
          <cell r="AR48">
            <v>0</v>
          </cell>
          <cell r="AS48">
            <v>0</v>
          </cell>
          <cell r="AT48">
            <v>0</v>
          </cell>
          <cell r="AU48">
            <v>40890</v>
          </cell>
          <cell r="AV48">
            <v>0</v>
          </cell>
          <cell r="AW48">
            <v>0</v>
          </cell>
          <cell r="AX48">
            <v>1</v>
          </cell>
          <cell r="AY48">
            <v>0</v>
          </cell>
          <cell r="AZ48">
            <v>40890</v>
          </cell>
          <cell r="BA48">
            <v>0</v>
          </cell>
          <cell r="BB48">
            <v>0</v>
          </cell>
          <cell r="BC48">
            <v>0</v>
          </cell>
          <cell r="BD48">
            <v>0</v>
          </cell>
          <cell r="BE48">
            <v>0</v>
          </cell>
          <cell r="BF48">
            <v>0</v>
          </cell>
          <cell r="BG48">
            <v>0</v>
          </cell>
          <cell r="BH48">
            <v>0</v>
          </cell>
          <cell r="BI48">
            <v>40890</v>
          </cell>
          <cell r="BJ48">
            <v>0</v>
          </cell>
          <cell r="BK48">
            <v>0</v>
          </cell>
          <cell r="BL48">
            <v>0</v>
          </cell>
          <cell r="BM48">
            <v>0</v>
          </cell>
          <cell r="BN48">
            <v>1</v>
          </cell>
          <cell r="BO48">
            <v>0</v>
          </cell>
        </row>
        <row r="49">
          <cell r="A49">
            <v>40891</v>
          </cell>
          <cell r="B49">
            <v>0</v>
          </cell>
          <cell r="C49">
            <v>0</v>
          </cell>
          <cell r="D49">
            <v>0</v>
          </cell>
          <cell r="E49">
            <v>0</v>
          </cell>
          <cell r="F49">
            <v>0</v>
          </cell>
          <cell r="G49">
            <v>0</v>
          </cell>
          <cell r="H49">
            <v>0</v>
          </cell>
          <cell r="I49">
            <v>0</v>
          </cell>
          <cell r="J49">
            <v>0</v>
          </cell>
          <cell r="K49">
            <v>2</v>
          </cell>
          <cell r="L49">
            <v>40891</v>
          </cell>
          <cell r="M49">
            <v>0</v>
          </cell>
          <cell r="N49">
            <v>0</v>
          </cell>
          <cell r="O49">
            <v>0</v>
          </cell>
          <cell r="P49">
            <v>2</v>
          </cell>
          <cell r="Q49">
            <v>0</v>
          </cell>
          <cell r="R49">
            <v>0</v>
          </cell>
          <cell r="S49">
            <v>0</v>
          </cell>
          <cell r="T49">
            <v>0</v>
          </cell>
          <cell r="U49">
            <v>0</v>
          </cell>
          <cell r="V49">
            <v>0</v>
          </cell>
          <cell r="W49">
            <v>0</v>
          </cell>
          <cell r="X49">
            <v>0</v>
          </cell>
          <cell r="Y49">
            <v>0</v>
          </cell>
          <cell r="Z49">
            <v>0</v>
          </cell>
          <cell r="AA49">
            <v>0</v>
          </cell>
          <cell r="AB49">
            <v>0</v>
          </cell>
          <cell r="AC49">
            <v>40891</v>
          </cell>
          <cell r="AD49">
            <v>0</v>
          </cell>
          <cell r="AE49">
            <v>2</v>
          </cell>
          <cell r="AF49">
            <v>0</v>
          </cell>
          <cell r="AG49">
            <v>0</v>
          </cell>
          <cell r="AH49">
            <v>0</v>
          </cell>
          <cell r="AI49">
            <v>0</v>
          </cell>
          <cell r="AJ49">
            <v>0</v>
          </cell>
          <cell r="AK49">
            <v>0</v>
          </cell>
          <cell r="AL49">
            <v>0</v>
          </cell>
          <cell r="AM49">
            <v>2</v>
          </cell>
          <cell r="AN49">
            <v>40891</v>
          </cell>
          <cell r="AO49">
            <v>0</v>
          </cell>
          <cell r="AP49">
            <v>0</v>
          </cell>
          <cell r="AQ49">
            <v>0</v>
          </cell>
          <cell r="AR49">
            <v>0</v>
          </cell>
          <cell r="AS49">
            <v>0</v>
          </cell>
          <cell r="AT49">
            <v>0</v>
          </cell>
          <cell r="AU49">
            <v>40891</v>
          </cell>
          <cell r="AV49">
            <v>0</v>
          </cell>
          <cell r="AW49">
            <v>0</v>
          </cell>
          <cell r="AX49">
            <v>0</v>
          </cell>
          <cell r="AY49">
            <v>2</v>
          </cell>
          <cell r="AZ49">
            <v>40891</v>
          </cell>
          <cell r="BA49">
            <v>0</v>
          </cell>
          <cell r="BB49">
            <v>0</v>
          </cell>
          <cell r="BC49">
            <v>0</v>
          </cell>
          <cell r="BD49">
            <v>0</v>
          </cell>
          <cell r="BE49">
            <v>0</v>
          </cell>
          <cell r="BF49">
            <v>0</v>
          </cell>
          <cell r="BG49">
            <v>0</v>
          </cell>
          <cell r="BH49">
            <v>0</v>
          </cell>
          <cell r="BI49">
            <v>40891</v>
          </cell>
          <cell r="BJ49">
            <v>0</v>
          </cell>
          <cell r="BK49">
            <v>0</v>
          </cell>
          <cell r="BL49">
            <v>0</v>
          </cell>
          <cell r="BM49">
            <v>0</v>
          </cell>
          <cell r="BN49">
            <v>0</v>
          </cell>
          <cell r="BO49">
            <v>2</v>
          </cell>
        </row>
        <row r="50">
          <cell r="A50">
            <v>40891</v>
          </cell>
          <cell r="B50">
            <v>0</v>
          </cell>
          <cell r="C50">
            <v>0</v>
          </cell>
          <cell r="D50">
            <v>0</v>
          </cell>
          <cell r="E50">
            <v>0</v>
          </cell>
          <cell r="F50">
            <v>0</v>
          </cell>
          <cell r="G50">
            <v>0</v>
          </cell>
          <cell r="H50">
            <v>0</v>
          </cell>
          <cell r="I50">
            <v>0</v>
          </cell>
          <cell r="J50">
            <v>1</v>
          </cell>
          <cell r="K50">
            <v>0</v>
          </cell>
          <cell r="L50">
            <v>40891</v>
          </cell>
          <cell r="M50">
            <v>0</v>
          </cell>
          <cell r="N50">
            <v>0</v>
          </cell>
          <cell r="O50">
            <v>1</v>
          </cell>
          <cell r="P50">
            <v>0</v>
          </cell>
          <cell r="Q50">
            <v>0</v>
          </cell>
          <cell r="R50">
            <v>0</v>
          </cell>
          <cell r="S50">
            <v>0</v>
          </cell>
          <cell r="T50">
            <v>0</v>
          </cell>
          <cell r="U50">
            <v>0</v>
          </cell>
          <cell r="V50">
            <v>0</v>
          </cell>
          <cell r="W50">
            <v>0</v>
          </cell>
          <cell r="X50">
            <v>0</v>
          </cell>
          <cell r="Y50">
            <v>0</v>
          </cell>
          <cell r="Z50">
            <v>0</v>
          </cell>
          <cell r="AA50">
            <v>0</v>
          </cell>
          <cell r="AB50">
            <v>0</v>
          </cell>
          <cell r="AC50">
            <v>40891</v>
          </cell>
          <cell r="AD50">
            <v>1</v>
          </cell>
          <cell r="AE50">
            <v>0</v>
          </cell>
          <cell r="AF50">
            <v>0</v>
          </cell>
          <cell r="AG50">
            <v>0</v>
          </cell>
          <cell r="AH50">
            <v>0</v>
          </cell>
          <cell r="AI50">
            <v>0</v>
          </cell>
          <cell r="AJ50">
            <v>0</v>
          </cell>
          <cell r="AK50">
            <v>0</v>
          </cell>
          <cell r="AL50">
            <v>1</v>
          </cell>
          <cell r="AM50">
            <v>0</v>
          </cell>
          <cell r="AN50">
            <v>40891</v>
          </cell>
          <cell r="AO50">
            <v>0</v>
          </cell>
          <cell r="AP50">
            <v>0</v>
          </cell>
          <cell r="AQ50">
            <v>0</v>
          </cell>
          <cell r="AR50">
            <v>0</v>
          </cell>
          <cell r="AS50">
            <v>0</v>
          </cell>
          <cell r="AT50">
            <v>0</v>
          </cell>
          <cell r="AU50">
            <v>40891</v>
          </cell>
          <cell r="AV50">
            <v>0</v>
          </cell>
          <cell r="AW50">
            <v>0</v>
          </cell>
          <cell r="AX50">
            <v>1</v>
          </cell>
          <cell r="AY50">
            <v>0</v>
          </cell>
          <cell r="AZ50">
            <v>40891</v>
          </cell>
          <cell r="BA50">
            <v>0</v>
          </cell>
          <cell r="BB50">
            <v>0</v>
          </cell>
          <cell r="BC50">
            <v>0</v>
          </cell>
          <cell r="BD50">
            <v>0</v>
          </cell>
          <cell r="BE50">
            <v>0</v>
          </cell>
          <cell r="BF50">
            <v>0</v>
          </cell>
          <cell r="BG50">
            <v>0</v>
          </cell>
          <cell r="BH50">
            <v>0</v>
          </cell>
          <cell r="BI50">
            <v>40891</v>
          </cell>
          <cell r="BJ50">
            <v>0</v>
          </cell>
          <cell r="BK50">
            <v>0</v>
          </cell>
          <cell r="BL50">
            <v>0</v>
          </cell>
          <cell r="BM50">
            <v>0</v>
          </cell>
          <cell r="BN50">
            <v>1</v>
          </cell>
          <cell r="BO50">
            <v>0</v>
          </cell>
        </row>
        <row r="51">
          <cell r="A51">
            <v>40891</v>
          </cell>
          <cell r="B51">
            <v>0</v>
          </cell>
          <cell r="C51">
            <v>0</v>
          </cell>
          <cell r="D51">
            <v>0</v>
          </cell>
          <cell r="E51">
            <v>0</v>
          </cell>
          <cell r="F51">
            <v>0</v>
          </cell>
          <cell r="G51">
            <v>0</v>
          </cell>
          <cell r="H51">
            <v>0</v>
          </cell>
          <cell r="I51">
            <v>0</v>
          </cell>
          <cell r="J51">
            <v>1</v>
          </cell>
          <cell r="K51">
            <v>0</v>
          </cell>
          <cell r="L51">
            <v>40891</v>
          </cell>
          <cell r="M51">
            <v>0</v>
          </cell>
          <cell r="N51">
            <v>0</v>
          </cell>
          <cell r="O51">
            <v>1</v>
          </cell>
          <cell r="P51">
            <v>0</v>
          </cell>
          <cell r="Q51">
            <v>0</v>
          </cell>
          <cell r="R51">
            <v>0</v>
          </cell>
          <cell r="S51">
            <v>0</v>
          </cell>
          <cell r="T51">
            <v>0</v>
          </cell>
          <cell r="U51">
            <v>0</v>
          </cell>
          <cell r="V51">
            <v>0</v>
          </cell>
          <cell r="W51">
            <v>0</v>
          </cell>
          <cell r="X51">
            <v>0</v>
          </cell>
          <cell r="Y51">
            <v>0</v>
          </cell>
          <cell r="Z51">
            <v>0</v>
          </cell>
          <cell r="AA51">
            <v>0</v>
          </cell>
          <cell r="AB51">
            <v>0</v>
          </cell>
          <cell r="AC51">
            <v>40891</v>
          </cell>
          <cell r="AD51">
            <v>1</v>
          </cell>
          <cell r="AE51">
            <v>0</v>
          </cell>
          <cell r="AF51">
            <v>0</v>
          </cell>
          <cell r="AG51">
            <v>0</v>
          </cell>
          <cell r="AH51">
            <v>0</v>
          </cell>
          <cell r="AI51">
            <v>0</v>
          </cell>
          <cell r="AJ51">
            <v>0</v>
          </cell>
          <cell r="AK51">
            <v>0</v>
          </cell>
          <cell r="AL51">
            <v>1</v>
          </cell>
          <cell r="AM51">
            <v>0</v>
          </cell>
          <cell r="AN51">
            <v>40891</v>
          </cell>
          <cell r="AO51">
            <v>0</v>
          </cell>
          <cell r="AP51">
            <v>0</v>
          </cell>
          <cell r="AQ51">
            <v>0</v>
          </cell>
          <cell r="AR51">
            <v>0</v>
          </cell>
          <cell r="AS51">
            <v>0</v>
          </cell>
          <cell r="AT51">
            <v>0</v>
          </cell>
          <cell r="AU51">
            <v>40891</v>
          </cell>
          <cell r="AV51">
            <v>0</v>
          </cell>
          <cell r="AW51">
            <v>0</v>
          </cell>
          <cell r="AX51">
            <v>1</v>
          </cell>
          <cell r="AY51">
            <v>0</v>
          </cell>
          <cell r="AZ51">
            <v>40891</v>
          </cell>
          <cell r="BA51">
            <v>0</v>
          </cell>
          <cell r="BB51">
            <v>0</v>
          </cell>
          <cell r="BC51">
            <v>0</v>
          </cell>
          <cell r="BD51">
            <v>0</v>
          </cell>
          <cell r="BE51">
            <v>0</v>
          </cell>
          <cell r="BF51">
            <v>0</v>
          </cell>
          <cell r="BG51">
            <v>0</v>
          </cell>
          <cell r="BH51">
            <v>0</v>
          </cell>
          <cell r="BI51">
            <v>40891</v>
          </cell>
          <cell r="BJ51">
            <v>0</v>
          </cell>
          <cell r="BK51">
            <v>0</v>
          </cell>
          <cell r="BL51">
            <v>0</v>
          </cell>
          <cell r="BM51">
            <v>0</v>
          </cell>
          <cell r="BN51">
            <v>1</v>
          </cell>
          <cell r="BO51">
            <v>0</v>
          </cell>
        </row>
        <row r="52">
          <cell r="A52">
            <v>40892</v>
          </cell>
          <cell r="B52">
            <v>0</v>
          </cell>
          <cell r="C52">
            <v>0</v>
          </cell>
          <cell r="D52">
            <v>0</v>
          </cell>
          <cell r="E52">
            <v>0</v>
          </cell>
          <cell r="F52">
            <v>0</v>
          </cell>
          <cell r="G52">
            <v>0</v>
          </cell>
          <cell r="H52">
            <v>0</v>
          </cell>
          <cell r="I52">
            <v>0</v>
          </cell>
          <cell r="J52">
            <v>1</v>
          </cell>
          <cell r="K52">
            <v>3</v>
          </cell>
          <cell r="L52">
            <v>40892</v>
          </cell>
          <cell r="M52">
            <v>0</v>
          </cell>
          <cell r="N52">
            <v>0</v>
          </cell>
          <cell r="O52">
            <v>1</v>
          </cell>
          <cell r="P52">
            <v>3</v>
          </cell>
          <cell r="Q52">
            <v>0</v>
          </cell>
          <cell r="R52">
            <v>0</v>
          </cell>
          <cell r="S52">
            <v>0</v>
          </cell>
          <cell r="T52">
            <v>0</v>
          </cell>
          <cell r="U52">
            <v>0</v>
          </cell>
          <cell r="V52">
            <v>0</v>
          </cell>
          <cell r="W52">
            <v>0</v>
          </cell>
          <cell r="X52">
            <v>0</v>
          </cell>
          <cell r="Y52">
            <v>0</v>
          </cell>
          <cell r="Z52">
            <v>0</v>
          </cell>
          <cell r="AA52">
            <v>0</v>
          </cell>
          <cell r="AB52">
            <v>0</v>
          </cell>
          <cell r="AC52">
            <v>40892</v>
          </cell>
          <cell r="AD52">
            <v>1</v>
          </cell>
          <cell r="AE52">
            <v>2</v>
          </cell>
          <cell r="AF52">
            <v>0</v>
          </cell>
          <cell r="AG52">
            <v>0</v>
          </cell>
          <cell r="AH52">
            <v>0</v>
          </cell>
          <cell r="AI52">
            <v>0</v>
          </cell>
          <cell r="AJ52">
            <v>0</v>
          </cell>
          <cell r="AK52">
            <v>0</v>
          </cell>
          <cell r="AL52">
            <v>1</v>
          </cell>
          <cell r="AM52">
            <v>2</v>
          </cell>
          <cell r="AN52">
            <v>40892</v>
          </cell>
          <cell r="AO52">
            <v>0</v>
          </cell>
          <cell r="AP52">
            <v>0</v>
          </cell>
          <cell r="AQ52">
            <v>0</v>
          </cell>
          <cell r="AR52">
            <v>0</v>
          </cell>
          <cell r="AS52">
            <v>0</v>
          </cell>
          <cell r="AT52">
            <v>0</v>
          </cell>
          <cell r="AU52">
            <v>40892</v>
          </cell>
          <cell r="AV52">
            <v>0</v>
          </cell>
          <cell r="AW52">
            <v>0</v>
          </cell>
          <cell r="AX52">
            <v>1</v>
          </cell>
          <cell r="AY52">
            <v>2</v>
          </cell>
          <cell r="AZ52">
            <v>40892</v>
          </cell>
          <cell r="BA52">
            <v>0</v>
          </cell>
          <cell r="BB52">
            <v>0</v>
          </cell>
          <cell r="BC52">
            <v>0</v>
          </cell>
          <cell r="BD52">
            <v>0</v>
          </cell>
          <cell r="BE52">
            <v>0</v>
          </cell>
          <cell r="BF52">
            <v>0</v>
          </cell>
          <cell r="BG52">
            <v>0</v>
          </cell>
          <cell r="BH52">
            <v>0</v>
          </cell>
          <cell r="BI52">
            <v>40892</v>
          </cell>
          <cell r="BJ52">
            <v>0</v>
          </cell>
          <cell r="BK52">
            <v>0</v>
          </cell>
          <cell r="BL52">
            <v>0</v>
          </cell>
          <cell r="BM52">
            <v>0</v>
          </cell>
          <cell r="BN52">
            <v>1</v>
          </cell>
          <cell r="BO52">
            <v>2</v>
          </cell>
        </row>
        <row r="53">
          <cell r="A53">
            <v>40892</v>
          </cell>
          <cell r="B53">
            <v>0</v>
          </cell>
          <cell r="C53">
            <v>0</v>
          </cell>
          <cell r="D53">
            <v>0</v>
          </cell>
          <cell r="E53">
            <v>0</v>
          </cell>
          <cell r="F53">
            <v>0</v>
          </cell>
          <cell r="G53">
            <v>0</v>
          </cell>
          <cell r="H53">
            <v>0</v>
          </cell>
          <cell r="I53">
            <v>0</v>
          </cell>
          <cell r="J53">
            <v>1</v>
          </cell>
          <cell r="K53">
            <v>0</v>
          </cell>
          <cell r="L53">
            <v>40892</v>
          </cell>
          <cell r="M53">
            <v>0</v>
          </cell>
          <cell r="N53">
            <v>0</v>
          </cell>
          <cell r="O53">
            <v>1</v>
          </cell>
          <cell r="P53">
            <v>0</v>
          </cell>
          <cell r="Q53">
            <v>0</v>
          </cell>
          <cell r="R53">
            <v>0</v>
          </cell>
          <cell r="S53">
            <v>0</v>
          </cell>
          <cell r="T53">
            <v>0</v>
          </cell>
          <cell r="U53">
            <v>0</v>
          </cell>
          <cell r="V53">
            <v>0</v>
          </cell>
          <cell r="W53">
            <v>0</v>
          </cell>
          <cell r="X53">
            <v>0</v>
          </cell>
          <cell r="Y53">
            <v>0</v>
          </cell>
          <cell r="Z53">
            <v>0</v>
          </cell>
          <cell r="AA53">
            <v>0</v>
          </cell>
          <cell r="AB53">
            <v>0</v>
          </cell>
          <cell r="AC53">
            <v>40892</v>
          </cell>
          <cell r="AD53">
            <v>0</v>
          </cell>
          <cell r="AE53">
            <v>0</v>
          </cell>
          <cell r="AF53">
            <v>0</v>
          </cell>
          <cell r="AG53">
            <v>0</v>
          </cell>
          <cell r="AH53">
            <v>0</v>
          </cell>
          <cell r="AI53">
            <v>0</v>
          </cell>
          <cell r="AJ53">
            <v>0</v>
          </cell>
          <cell r="AK53">
            <v>0</v>
          </cell>
          <cell r="AL53">
            <v>0</v>
          </cell>
          <cell r="AM53">
            <v>0</v>
          </cell>
          <cell r="AN53">
            <v>40892</v>
          </cell>
          <cell r="AO53">
            <v>0</v>
          </cell>
          <cell r="AP53">
            <v>0</v>
          </cell>
          <cell r="AQ53">
            <v>0</v>
          </cell>
          <cell r="AR53">
            <v>0</v>
          </cell>
          <cell r="AS53">
            <v>0</v>
          </cell>
          <cell r="AT53">
            <v>0</v>
          </cell>
          <cell r="AU53">
            <v>40892</v>
          </cell>
          <cell r="AV53">
            <v>0</v>
          </cell>
          <cell r="AW53">
            <v>0</v>
          </cell>
          <cell r="AX53">
            <v>0</v>
          </cell>
          <cell r="AY53">
            <v>0</v>
          </cell>
          <cell r="AZ53">
            <v>40892</v>
          </cell>
          <cell r="BA53">
            <v>0</v>
          </cell>
          <cell r="BB53">
            <v>0</v>
          </cell>
          <cell r="BC53">
            <v>0</v>
          </cell>
          <cell r="BD53">
            <v>0</v>
          </cell>
          <cell r="BE53">
            <v>0</v>
          </cell>
          <cell r="BF53">
            <v>0</v>
          </cell>
          <cell r="BG53">
            <v>0</v>
          </cell>
          <cell r="BH53">
            <v>0</v>
          </cell>
          <cell r="BI53">
            <v>40892</v>
          </cell>
          <cell r="BJ53">
            <v>0</v>
          </cell>
          <cell r="BK53">
            <v>0</v>
          </cell>
          <cell r="BL53">
            <v>0</v>
          </cell>
          <cell r="BM53">
            <v>0</v>
          </cell>
          <cell r="BN53">
            <v>0</v>
          </cell>
          <cell r="BO53">
            <v>0</v>
          </cell>
        </row>
        <row r="54">
          <cell r="A54">
            <v>40892</v>
          </cell>
          <cell r="B54">
            <v>0</v>
          </cell>
          <cell r="C54">
            <v>0</v>
          </cell>
          <cell r="D54">
            <v>0</v>
          </cell>
          <cell r="E54">
            <v>0</v>
          </cell>
          <cell r="F54">
            <v>0</v>
          </cell>
          <cell r="G54">
            <v>0</v>
          </cell>
          <cell r="H54">
            <v>0</v>
          </cell>
          <cell r="I54">
            <v>0</v>
          </cell>
          <cell r="J54">
            <v>1</v>
          </cell>
          <cell r="K54">
            <v>0</v>
          </cell>
          <cell r="L54">
            <v>40892</v>
          </cell>
          <cell r="M54">
            <v>0</v>
          </cell>
          <cell r="N54">
            <v>0</v>
          </cell>
          <cell r="O54">
            <v>1</v>
          </cell>
          <cell r="P54">
            <v>0</v>
          </cell>
          <cell r="Q54">
            <v>0</v>
          </cell>
          <cell r="R54">
            <v>0</v>
          </cell>
          <cell r="S54">
            <v>0</v>
          </cell>
          <cell r="T54">
            <v>0</v>
          </cell>
          <cell r="U54">
            <v>0</v>
          </cell>
          <cell r="V54">
            <v>0</v>
          </cell>
          <cell r="W54">
            <v>0</v>
          </cell>
          <cell r="X54">
            <v>0</v>
          </cell>
          <cell r="Y54">
            <v>0</v>
          </cell>
          <cell r="Z54">
            <v>0</v>
          </cell>
          <cell r="AA54">
            <v>0</v>
          </cell>
          <cell r="AB54">
            <v>0</v>
          </cell>
          <cell r="AC54">
            <v>40892</v>
          </cell>
          <cell r="AD54">
            <v>1</v>
          </cell>
          <cell r="AE54">
            <v>0</v>
          </cell>
          <cell r="AF54">
            <v>0</v>
          </cell>
          <cell r="AG54">
            <v>0</v>
          </cell>
          <cell r="AH54">
            <v>0</v>
          </cell>
          <cell r="AI54">
            <v>0</v>
          </cell>
          <cell r="AJ54">
            <v>0</v>
          </cell>
          <cell r="AK54">
            <v>0</v>
          </cell>
          <cell r="AL54">
            <v>1</v>
          </cell>
          <cell r="AM54">
            <v>0</v>
          </cell>
          <cell r="AN54">
            <v>40892</v>
          </cell>
          <cell r="AO54">
            <v>0</v>
          </cell>
          <cell r="AP54">
            <v>0</v>
          </cell>
          <cell r="AQ54">
            <v>0</v>
          </cell>
          <cell r="AR54">
            <v>0</v>
          </cell>
          <cell r="AS54">
            <v>0</v>
          </cell>
          <cell r="AT54">
            <v>0</v>
          </cell>
          <cell r="AU54">
            <v>40892</v>
          </cell>
          <cell r="AV54">
            <v>0</v>
          </cell>
          <cell r="AW54">
            <v>0</v>
          </cell>
          <cell r="AX54">
            <v>1</v>
          </cell>
          <cell r="AY54">
            <v>0</v>
          </cell>
          <cell r="AZ54">
            <v>40892</v>
          </cell>
          <cell r="BA54">
            <v>0</v>
          </cell>
          <cell r="BB54">
            <v>0</v>
          </cell>
          <cell r="BC54">
            <v>0</v>
          </cell>
          <cell r="BD54">
            <v>0</v>
          </cell>
          <cell r="BE54">
            <v>0</v>
          </cell>
          <cell r="BF54">
            <v>0</v>
          </cell>
          <cell r="BG54">
            <v>0</v>
          </cell>
          <cell r="BH54">
            <v>0</v>
          </cell>
          <cell r="BI54">
            <v>40892</v>
          </cell>
          <cell r="BJ54">
            <v>0</v>
          </cell>
          <cell r="BK54">
            <v>0</v>
          </cell>
          <cell r="BL54">
            <v>0</v>
          </cell>
          <cell r="BM54">
            <v>0</v>
          </cell>
          <cell r="BN54">
            <v>1</v>
          </cell>
          <cell r="BO54">
            <v>0</v>
          </cell>
        </row>
        <row r="55">
          <cell r="A55">
            <v>40893</v>
          </cell>
          <cell r="B55">
            <v>0</v>
          </cell>
          <cell r="C55">
            <v>0</v>
          </cell>
          <cell r="D55">
            <v>0</v>
          </cell>
          <cell r="E55">
            <v>0</v>
          </cell>
          <cell r="F55">
            <v>0</v>
          </cell>
          <cell r="G55">
            <v>0</v>
          </cell>
          <cell r="H55">
            <v>0</v>
          </cell>
          <cell r="I55">
            <v>0</v>
          </cell>
          <cell r="J55">
            <v>0</v>
          </cell>
          <cell r="K55">
            <v>2</v>
          </cell>
          <cell r="L55">
            <v>40893</v>
          </cell>
          <cell r="M55">
            <v>0</v>
          </cell>
          <cell r="N55">
            <v>0</v>
          </cell>
          <cell r="O55">
            <v>0</v>
          </cell>
          <cell r="P55">
            <v>2</v>
          </cell>
          <cell r="Q55">
            <v>0</v>
          </cell>
          <cell r="R55">
            <v>0</v>
          </cell>
          <cell r="S55">
            <v>0</v>
          </cell>
          <cell r="T55">
            <v>0</v>
          </cell>
          <cell r="U55">
            <v>0</v>
          </cell>
          <cell r="V55">
            <v>0</v>
          </cell>
          <cell r="W55">
            <v>0</v>
          </cell>
          <cell r="X55">
            <v>0</v>
          </cell>
          <cell r="Y55">
            <v>0</v>
          </cell>
          <cell r="Z55">
            <v>0</v>
          </cell>
          <cell r="AA55">
            <v>0</v>
          </cell>
          <cell r="AB55">
            <v>0</v>
          </cell>
          <cell r="AC55">
            <v>40893</v>
          </cell>
          <cell r="AD55">
            <v>0</v>
          </cell>
          <cell r="AE55">
            <v>1</v>
          </cell>
          <cell r="AF55">
            <v>0</v>
          </cell>
          <cell r="AG55">
            <v>0</v>
          </cell>
          <cell r="AH55">
            <v>0</v>
          </cell>
          <cell r="AI55">
            <v>0</v>
          </cell>
          <cell r="AJ55">
            <v>0</v>
          </cell>
          <cell r="AK55">
            <v>0</v>
          </cell>
          <cell r="AL55">
            <v>0</v>
          </cell>
          <cell r="AM55">
            <v>1</v>
          </cell>
          <cell r="AN55">
            <v>40893</v>
          </cell>
          <cell r="AO55">
            <v>0</v>
          </cell>
          <cell r="AP55">
            <v>0</v>
          </cell>
          <cell r="AQ55">
            <v>0</v>
          </cell>
          <cell r="AR55">
            <v>0</v>
          </cell>
          <cell r="AS55">
            <v>0</v>
          </cell>
          <cell r="AT55">
            <v>0</v>
          </cell>
          <cell r="AU55">
            <v>40893</v>
          </cell>
          <cell r="AV55">
            <v>0</v>
          </cell>
          <cell r="AW55">
            <v>0</v>
          </cell>
          <cell r="AX55">
            <v>0</v>
          </cell>
          <cell r="AY55">
            <v>1</v>
          </cell>
          <cell r="AZ55">
            <v>40893</v>
          </cell>
          <cell r="BA55">
            <v>0</v>
          </cell>
          <cell r="BB55">
            <v>0</v>
          </cell>
          <cell r="BC55">
            <v>0</v>
          </cell>
          <cell r="BD55">
            <v>0</v>
          </cell>
          <cell r="BE55">
            <v>0</v>
          </cell>
          <cell r="BF55">
            <v>0</v>
          </cell>
          <cell r="BG55">
            <v>0</v>
          </cell>
          <cell r="BH55">
            <v>0</v>
          </cell>
          <cell r="BI55">
            <v>40893</v>
          </cell>
          <cell r="BJ55">
            <v>0</v>
          </cell>
          <cell r="BK55">
            <v>0</v>
          </cell>
          <cell r="BL55">
            <v>0</v>
          </cell>
          <cell r="BM55">
            <v>0</v>
          </cell>
          <cell r="BN55">
            <v>0</v>
          </cell>
          <cell r="BO55">
            <v>1</v>
          </cell>
        </row>
        <row r="56">
          <cell r="A56">
            <v>40893</v>
          </cell>
          <cell r="B56">
            <v>0</v>
          </cell>
          <cell r="C56">
            <v>0</v>
          </cell>
          <cell r="D56">
            <v>0</v>
          </cell>
          <cell r="E56">
            <v>0</v>
          </cell>
          <cell r="F56">
            <v>0</v>
          </cell>
          <cell r="G56">
            <v>0</v>
          </cell>
          <cell r="H56">
            <v>0</v>
          </cell>
          <cell r="I56">
            <v>0</v>
          </cell>
          <cell r="J56">
            <v>1</v>
          </cell>
          <cell r="K56">
            <v>0</v>
          </cell>
          <cell r="L56">
            <v>40893</v>
          </cell>
          <cell r="M56">
            <v>0</v>
          </cell>
          <cell r="N56">
            <v>0</v>
          </cell>
          <cell r="O56">
            <v>1</v>
          </cell>
          <cell r="P56">
            <v>0</v>
          </cell>
          <cell r="Q56">
            <v>0</v>
          </cell>
          <cell r="R56">
            <v>0</v>
          </cell>
          <cell r="S56">
            <v>0</v>
          </cell>
          <cell r="T56">
            <v>0</v>
          </cell>
          <cell r="U56">
            <v>0</v>
          </cell>
          <cell r="V56">
            <v>0</v>
          </cell>
          <cell r="W56">
            <v>0</v>
          </cell>
          <cell r="X56">
            <v>0</v>
          </cell>
          <cell r="Y56">
            <v>0</v>
          </cell>
          <cell r="Z56">
            <v>0</v>
          </cell>
          <cell r="AA56">
            <v>0</v>
          </cell>
          <cell r="AB56">
            <v>0</v>
          </cell>
          <cell r="AC56">
            <v>40893</v>
          </cell>
          <cell r="AD56">
            <v>0</v>
          </cell>
          <cell r="AE56">
            <v>0</v>
          </cell>
          <cell r="AF56">
            <v>0</v>
          </cell>
          <cell r="AG56">
            <v>0</v>
          </cell>
          <cell r="AH56">
            <v>0</v>
          </cell>
          <cell r="AI56">
            <v>0</v>
          </cell>
          <cell r="AJ56">
            <v>0</v>
          </cell>
          <cell r="AK56">
            <v>0</v>
          </cell>
          <cell r="AL56">
            <v>0</v>
          </cell>
          <cell r="AM56">
            <v>0</v>
          </cell>
          <cell r="AN56">
            <v>40893</v>
          </cell>
          <cell r="AO56">
            <v>0</v>
          </cell>
          <cell r="AP56">
            <v>0</v>
          </cell>
          <cell r="AQ56">
            <v>0</v>
          </cell>
          <cell r="AR56">
            <v>0</v>
          </cell>
          <cell r="AS56">
            <v>0</v>
          </cell>
          <cell r="AT56">
            <v>0</v>
          </cell>
          <cell r="AU56">
            <v>40893</v>
          </cell>
          <cell r="AV56">
            <v>0</v>
          </cell>
          <cell r="AW56">
            <v>0</v>
          </cell>
          <cell r="AX56">
            <v>0</v>
          </cell>
          <cell r="AY56">
            <v>0</v>
          </cell>
          <cell r="AZ56">
            <v>40893</v>
          </cell>
          <cell r="BA56">
            <v>0</v>
          </cell>
          <cell r="BB56">
            <v>0</v>
          </cell>
          <cell r="BC56">
            <v>0</v>
          </cell>
          <cell r="BD56">
            <v>0</v>
          </cell>
          <cell r="BE56">
            <v>0</v>
          </cell>
          <cell r="BF56">
            <v>0</v>
          </cell>
          <cell r="BG56">
            <v>0</v>
          </cell>
          <cell r="BH56">
            <v>0</v>
          </cell>
          <cell r="BI56">
            <v>40893</v>
          </cell>
          <cell r="BJ56">
            <v>0</v>
          </cell>
          <cell r="BK56">
            <v>0</v>
          </cell>
          <cell r="BL56">
            <v>0</v>
          </cell>
          <cell r="BM56">
            <v>0</v>
          </cell>
          <cell r="BN56">
            <v>0</v>
          </cell>
          <cell r="BO56">
            <v>0</v>
          </cell>
        </row>
        <row r="57">
          <cell r="A57">
            <v>40893</v>
          </cell>
          <cell r="B57">
            <v>0</v>
          </cell>
          <cell r="C57">
            <v>0</v>
          </cell>
          <cell r="D57">
            <v>0</v>
          </cell>
          <cell r="E57">
            <v>0</v>
          </cell>
          <cell r="F57">
            <v>0</v>
          </cell>
          <cell r="G57">
            <v>0</v>
          </cell>
          <cell r="H57">
            <v>0</v>
          </cell>
          <cell r="I57">
            <v>0</v>
          </cell>
          <cell r="J57">
            <v>1</v>
          </cell>
          <cell r="K57">
            <v>0</v>
          </cell>
          <cell r="L57">
            <v>40893</v>
          </cell>
          <cell r="M57">
            <v>0</v>
          </cell>
          <cell r="N57">
            <v>0</v>
          </cell>
          <cell r="O57">
            <v>1</v>
          </cell>
          <cell r="P57">
            <v>0</v>
          </cell>
          <cell r="Q57">
            <v>0</v>
          </cell>
          <cell r="R57">
            <v>0</v>
          </cell>
          <cell r="S57">
            <v>0</v>
          </cell>
          <cell r="T57">
            <v>0</v>
          </cell>
          <cell r="U57">
            <v>0</v>
          </cell>
          <cell r="V57">
            <v>0</v>
          </cell>
          <cell r="W57">
            <v>0</v>
          </cell>
          <cell r="X57">
            <v>0</v>
          </cell>
          <cell r="Y57">
            <v>0</v>
          </cell>
          <cell r="Z57">
            <v>0</v>
          </cell>
          <cell r="AA57">
            <v>0</v>
          </cell>
          <cell r="AB57">
            <v>0</v>
          </cell>
          <cell r="AC57">
            <v>40893</v>
          </cell>
          <cell r="AD57">
            <v>1</v>
          </cell>
          <cell r="AE57">
            <v>0</v>
          </cell>
          <cell r="AF57">
            <v>0</v>
          </cell>
          <cell r="AG57">
            <v>0</v>
          </cell>
          <cell r="AH57">
            <v>0</v>
          </cell>
          <cell r="AI57">
            <v>0</v>
          </cell>
          <cell r="AJ57">
            <v>0</v>
          </cell>
          <cell r="AK57">
            <v>0</v>
          </cell>
          <cell r="AL57">
            <v>1</v>
          </cell>
          <cell r="AM57">
            <v>0</v>
          </cell>
          <cell r="AN57">
            <v>40893</v>
          </cell>
          <cell r="AO57">
            <v>0</v>
          </cell>
          <cell r="AP57">
            <v>0</v>
          </cell>
          <cell r="AQ57">
            <v>0</v>
          </cell>
          <cell r="AR57">
            <v>0</v>
          </cell>
          <cell r="AS57">
            <v>0</v>
          </cell>
          <cell r="AT57">
            <v>0</v>
          </cell>
          <cell r="AU57">
            <v>40893</v>
          </cell>
          <cell r="AV57">
            <v>0</v>
          </cell>
          <cell r="AW57">
            <v>0</v>
          </cell>
          <cell r="AX57">
            <v>1</v>
          </cell>
          <cell r="AY57">
            <v>0</v>
          </cell>
          <cell r="AZ57">
            <v>40893</v>
          </cell>
          <cell r="BA57">
            <v>0</v>
          </cell>
          <cell r="BB57">
            <v>0</v>
          </cell>
          <cell r="BC57">
            <v>0</v>
          </cell>
          <cell r="BD57">
            <v>0</v>
          </cell>
          <cell r="BE57">
            <v>0</v>
          </cell>
          <cell r="BF57">
            <v>0</v>
          </cell>
          <cell r="BG57">
            <v>0</v>
          </cell>
          <cell r="BH57">
            <v>0</v>
          </cell>
          <cell r="BI57">
            <v>40893</v>
          </cell>
          <cell r="BJ57">
            <v>0</v>
          </cell>
          <cell r="BK57">
            <v>0</v>
          </cell>
          <cell r="BL57">
            <v>0</v>
          </cell>
          <cell r="BM57">
            <v>0</v>
          </cell>
          <cell r="BN57">
            <v>1</v>
          </cell>
          <cell r="BO57">
            <v>0</v>
          </cell>
        </row>
        <row r="58">
          <cell r="A58">
            <v>40894</v>
          </cell>
          <cell r="B58">
            <v>0</v>
          </cell>
          <cell r="C58">
            <v>0</v>
          </cell>
          <cell r="D58">
            <v>0</v>
          </cell>
          <cell r="E58">
            <v>0</v>
          </cell>
          <cell r="F58">
            <v>0</v>
          </cell>
          <cell r="G58">
            <v>0</v>
          </cell>
          <cell r="H58">
            <v>0</v>
          </cell>
          <cell r="I58">
            <v>0</v>
          </cell>
          <cell r="J58">
            <v>1</v>
          </cell>
          <cell r="K58">
            <v>3</v>
          </cell>
          <cell r="L58">
            <v>40894</v>
          </cell>
          <cell r="M58">
            <v>0</v>
          </cell>
          <cell r="N58">
            <v>0</v>
          </cell>
          <cell r="O58">
            <v>1</v>
          </cell>
          <cell r="P58">
            <v>3</v>
          </cell>
          <cell r="Q58">
            <v>0</v>
          </cell>
          <cell r="R58">
            <v>0</v>
          </cell>
          <cell r="S58">
            <v>0</v>
          </cell>
          <cell r="T58">
            <v>0</v>
          </cell>
          <cell r="U58">
            <v>0</v>
          </cell>
          <cell r="V58">
            <v>0</v>
          </cell>
          <cell r="W58">
            <v>0</v>
          </cell>
          <cell r="X58">
            <v>0</v>
          </cell>
          <cell r="Y58">
            <v>0</v>
          </cell>
          <cell r="Z58">
            <v>0</v>
          </cell>
          <cell r="AA58">
            <v>0</v>
          </cell>
          <cell r="AB58">
            <v>0</v>
          </cell>
          <cell r="AC58">
            <v>40894</v>
          </cell>
          <cell r="AD58">
            <v>1</v>
          </cell>
          <cell r="AE58">
            <v>2</v>
          </cell>
          <cell r="AF58">
            <v>0</v>
          </cell>
          <cell r="AG58">
            <v>0</v>
          </cell>
          <cell r="AH58">
            <v>0</v>
          </cell>
          <cell r="AI58">
            <v>0</v>
          </cell>
          <cell r="AJ58">
            <v>0</v>
          </cell>
          <cell r="AK58">
            <v>0</v>
          </cell>
          <cell r="AL58">
            <v>1</v>
          </cell>
          <cell r="AM58">
            <v>2</v>
          </cell>
          <cell r="AN58">
            <v>40894</v>
          </cell>
          <cell r="AO58">
            <v>0</v>
          </cell>
          <cell r="AP58">
            <v>0</v>
          </cell>
          <cell r="AQ58">
            <v>0</v>
          </cell>
          <cell r="AR58">
            <v>0</v>
          </cell>
          <cell r="AS58">
            <v>0</v>
          </cell>
          <cell r="AT58">
            <v>0</v>
          </cell>
          <cell r="AU58">
            <v>40894</v>
          </cell>
          <cell r="AV58">
            <v>0</v>
          </cell>
          <cell r="AW58">
            <v>0</v>
          </cell>
          <cell r="AX58">
            <v>1</v>
          </cell>
          <cell r="AY58">
            <v>2</v>
          </cell>
          <cell r="AZ58">
            <v>40894</v>
          </cell>
          <cell r="BA58">
            <v>0</v>
          </cell>
          <cell r="BB58">
            <v>0</v>
          </cell>
          <cell r="BC58">
            <v>0</v>
          </cell>
          <cell r="BD58">
            <v>0</v>
          </cell>
          <cell r="BE58">
            <v>0</v>
          </cell>
          <cell r="BF58">
            <v>0</v>
          </cell>
          <cell r="BG58">
            <v>0</v>
          </cell>
          <cell r="BH58">
            <v>0</v>
          </cell>
          <cell r="BI58">
            <v>40894</v>
          </cell>
          <cell r="BJ58">
            <v>0</v>
          </cell>
          <cell r="BK58">
            <v>0</v>
          </cell>
          <cell r="BL58">
            <v>0</v>
          </cell>
          <cell r="BM58">
            <v>0</v>
          </cell>
          <cell r="BN58">
            <v>1</v>
          </cell>
          <cell r="BO58">
            <v>2</v>
          </cell>
        </row>
        <row r="59">
          <cell r="A59">
            <v>40894</v>
          </cell>
          <cell r="B59">
            <v>0</v>
          </cell>
          <cell r="C59">
            <v>0</v>
          </cell>
          <cell r="D59">
            <v>0</v>
          </cell>
          <cell r="E59">
            <v>0</v>
          </cell>
          <cell r="F59">
            <v>0</v>
          </cell>
          <cell r="G59">
            <v>0</v>
          </cell>
          <cell r="H59">
            <v>0</v>
          </cell>
          <cell r="I59">
            <v>0</v>
          </cell>
          <cell r="J59">
            <v>1</v>
          </cell>
          <cell r="K59">
            <v>0</v>
          </cell>
          <cell r="L59">
            <v>40894</v>
          </cell>
          <cell r="M59">
            <v>0</v>
          </cell>
          <cell r="N59">
            <v>0</v>
          </cell>
          <cell r="O59">
            <v>1</v>
          </cell>
          <cell r="P59">
            <v>0</v>
          </cell>
          <cell r="Q59">
            <v>0</v>
          </cell>
          <cell r="R59">
            <v>0</v>
          </cell>
          <cell r="S59">
            <v>0</v>
          </cell>
          <cell r="T59">
            <v>0</v>
          </cell>
          <cell r="U59">
            <v>0</v>
          </cell>
          <cell r="V59">
            <v>0</v>
          </cell>
          <cell r="W59">
            <v>0</v>
          </cell>
          <cell r="X59">
            <v>0</v>
          </cell>
          <cell r="Y59">
            <v>0</v>
          </cell>
          <cell r="Z59">
            <v>0</v>
          </cell>
          <cell r="AA59">
            <v>0</v>
          </cell>
          <cell r="AB59">
            <v>0</v>
          </cell>
          <cell r="AC59">
            <v>40894</v>
          </cell>
          <cell r="AD59">
            <v>0</v>
          </cell>
          <cell r="AE59">
            <v>0</v>
          </cell>
          <cell r="AF59">
            <v>0</v>
          </cell>
          <cell r="AG59">
            <v>0</v>
          </cell>
          <cell r="AH59">
            <v>0</v>
          </cell>
          <cell r="AI59">
            <v>0</v>
          </cell>
          <cell r="AJ59">
            <v>0</v>
          </cell>
          <cell r="AK59">
            <v>0</v>
          </cell>
          <cell r="AL59">
            <v>0</v>
          </cell>
          <cell r="AM59">
            <v>0</v>
          </cell>
          <cell r="AN59">
            <v>40894</v>
          </cell>
          <cell r="AO59">
            <v>0</v>
          </cell>
          <cell r="AP59">
            <v>0</v>
          </cell>
          <cell r="AQ59">
            <v>0</v>
          </cell>
          <cell r="AR59">
            <v>0</v>
          </cell>
          <cell r="AS59">
            <v>0</v>
          </cell>
          <cell r="AT59">
            <v>0</v>
          </cell>
          <cell r="AU59">
            <v>40894</v>
          </cell>
          <cell r="AV59">
            <v>0</v>
          </cell>
          <cell r="AW59">
            <v>0</v>
          </cell>
          <cell r="AX59">
            <v>0</v>
          </cell>
          <cell r="AY59">
            <v>0</v>
          </cell>
          <cell r="AZ59">
            <v>40894</v>
          </cell>
          <cell r="BA59">
            <v>0</v>
          </cell>
          <cell r="BB59">
            <v>0</v>
          </cell>
          <cell r="BC59">
            <v>0</v>
          </cell>
          <cell r="BD59">
            <v>0</v>
          </cell>
          <cell r="BE59">
            <v>0</v>
          </cell>
          <cell r="BF59">
            <v>0</v>
          </cell>
          <cell r="BG59">
            <v>0</v>
          </cell>
          <cell r="BH59">
            <v>0</v>
          </cell>
          <cell r="BI59">
            <v>40894</v>
          </cell>
          <cell r="BJ59">
            <v>0</v>
          </cell>
          <cell r="BK59">
            <v>0</v>
          </cell>
          <cell r="BL59">
            <v>0</v>
          </cell>
          <cell r="BM59">
            <v>0</v>
          </cell>
          <cell r="BN59">
            <v>0</v>
          </cell>
          <cell r="BO59">
            <v>0</v>
          </cell>
        </row>
        <row r="60">
          <cell r="A60">
            <v>40894</v>
          </cell>
          <cell r="B60">
            <v>0</v>
          </cell>
          <cell r="C60">
            <v>0</v>
          </cell>
          <cell r="D60">
            <v>0</v>
          </cell>
          <cell r="E60">
            <v>0</v>
          </cell>
          <cell r="F60">
            <v>0</v>
          </cell>
          <cell r="G60">
            <v>0</v>
          </cell>
          <cell r="H60">
            <v>0</v>
          </cell>
          <cell r="I60">
            <v>0</v>
          </cell>
          <cell r="J60">
            <v>1</v>
          </cell>
          <cell r="K60">
            <v>0</v>
          </cell>
          <cell r="L60">
            <v>40894</v>
          </cell>
          <cell r="M60">
            <v>0</v>
          </cell>
          <cell r="N60">
            <v>0</v>
          </cell>
          <cell r="O60">
            <v>1</v>
          </cell>
          <cell r="P60">
            <v>0</v>
          </cell>
          <cell r="Q60">
            <v>0</v>
          </cell>
          <cell r="R60">
            <v>0</v>
          </cell>
          <cell r="S60">
            <v>0</v>
          </cell>
          <cell r="T60">
            <v>0</v>
          </cell>
          <cell r="U60">
            <v>0</v>
          </cell>
          <cell r="V60">
            <v>0</v>
          </cell>
          <cell r="W60">
            <v>0</v>
          </cell>
          <cell r="X60">
            <v>0</v>
          </cell>
          <cell r="Y60">
            <v>0</v>
          </cell>
          <cell r="Z60">
            <v>0</v>
          </cell>
          <cell r="AA60">
            <v>0</v>
          </cell>
          <cell r="AB60">
            <v>0</v>
          </cell>
          <cell r="AC60">
            <v>40894</v>
          </cell>
          <cell r="AD60">
            <v>1</v>
          </cell>
          <cell r="AE60">
            <v>0</v>
          </cell>
          <cell r="AF60">
            <v>0</v>
          </cell>
          <cell r="AG60">
            <v>0</v>
          </cell>
          <cell r="AH60">
            <v>0</v>
          </cell>
          <cell r="AI60">
            <v>0</v>
          </cell>
          <cell r="AJ60">
            <v>0</v>
          </cell>
          <cell r="AK60">
            <v>0</v>
          </cell>
          <cell r="AL60">
            <v>1</v>
          </cell>
          <cell r="AM60">
            <v>0</v>
          </cell>
          <cell r="AN60">
            <v>40894</v>
          </cell>
          <cell r="AO60">
            <v>0</v>
          </cell>
          <cell r="AP60">
            <v>0</v>
          </cell>
          <cell r="AQ60">
            <v>0</v>
          </cell>
          <cell r="AR60">
            <v>0</v>
          </cell>
          <cell r="AS60">
            <v>0</v>
          </cell>
          <cell r="AT60">
            <v>0</v>
          </cell>
          <cell r="AU60">
            <v>40894</v>
          </cell>
          <cell r="AV60">
            <v>0</v>
          </cell>
          <cell r="AW60">
            <v>0</v>
          </cell>
          <cell r="AX60">
            <v>1</v>
          </cell>
          <cell r="AY60">
            <v>0</v>
          </cell>
          <cell r="AZ60">
            <v>40894</v>
          </cell>
          <cell r="BA60">
            <v>0</v>
          </cell>
          <cell r="BB60">
            <v>0</v>
          </cell>
          <cell r="BC60">
            <v>0</v>
          </cell>
          <cell r="BD60">
            <v>0</v>
          </cell>
          <cell r="BE60">
            <v>0</v>
          </cell>
          <cell r="BF60">
            <v>0</v>
          </cell>
          <cell r="BG60">
            <v>0</v>
          </cell>
          <cell r="BH60">
            <v>0</v>
          </cell>
          <cell r="BI60">
            <v>40894</v>
          </cell>
          <cell r="BJ60">
            <v>0</v>
          </cell>
          <cell r="BK60">
            <v>0</v>
          </cell>
          <cell r="BL60">
            <v>0</v>
          </cell>
          <cell r="BM60">
            <v>0</v>
          </cell>
          <cell r="BN60">
            <v>1</v>
          </cell>
          <cell r="BO60">
            <v>0</v>
          </cell>
        </row>
        <row r="61">
          <cell r="A61">
            <v>40895</v>
          </cell>
          <cell r="B61">
            <v>0</v>
          </cell>
          <cell r="C61">
            <v>0</v>
          </cell>
          <cell r="D61">
            <v>0</v>
          </cell>
          <cell r="E61">
            <v>0</v>
          </cell>
          <cell r="F61">
            <v>0</v>
          </cell>
          <cell r="G61">
            <v>0</v>
          </cell>
          <cell r="H61">
            <v>0</v>
          </cell>
          <cell r="I61">
            <v>0</v>
          </cell>
          <cell r="J61">
            <v>1</v>
          </cell>
          <cell r="K61">
            <v>3</v>
          </cell>
          <cell r="L61">
            <v>40895</v>
          </cell>
          <cell r="M61">
            <v>0</v>
          </cell>
          <cell r="N61">
            <v>0</v>
          </cell>
          <cell r="O61">
            <v>1</v>
          </cell>
          <cell r="P61">
            <v>3</v>
          </cell>
          <cell r="Q61">
            <v>0</v>
          </cell>
          <cell r="R61">
            <v>0</v>
          </cell>
          <cell r="S61">
            <v>0</v>
          </cell>
          <cell r="T61">
            <v>0</v>
          </cell>
          <cell r="U61">
            <v>0</v>
          </cell>
          <cell r="V61">
            <v>0</v>
          </cell>
          <cell r="W61">
            <v>0</v>
          </cell>
          <cell r="X61">
            <v>0</v>
          </cell>
          <cell r="Y61">
            <v>0</v>
          </cell>
          <cell r="Z61">
            <v>0</v>
          </cell>
          <cell r="AA61">
            <v>0</v>
          </cell>
          <cell r="AB61">
            <v>0</v>
          </cell>
          <cell r="AC61">
            <v>40895</v>
          </cell>
          <cell r="AD61">
            <v>1</v>
          </cell>
          <cell r="AE61">
            <v>3</v>
          </cell>
          <cell r="AF61">
            <v>0</v>
          </cell>
          <cell r="AG61">
            <v>0</v>
          </cell>
          <cell r="AH61">
            <v>0</v>
          </cell>
          <cell r="AI61">
            <v>0</v>
          </cell>
          <cell r="AJ61">
            <v>0</v>
          </cell>
          <cell r="AK61">
            <v>0</v>
          </cell>
          <cell r="AL61">
            <v>1</v>
          </cell>
          <cell r="AM61">
            <v>3</v>
          </cell>
          <cell r="AN61">
            <v>40895</v>
          </cell>
          <cell r="AO61">
            <v>0</v>
          </cell>
          <cell r="AP61">
            <v>0</v>
          </cell>
          <cell r="AQ61">
            <v>0</v>
          </cell>
          <cell r="AR61">
            <v>0</v>
          </cell>
          <cell r="AS61">
            <v>0</v>
          </cell>
          <cell r="AT61">
            <v>0</v>
          </cell>
          <cell r="AU61">
            <v>40895</v>
          </cell>
          <cell r="AV61">
            <v>0</v>
          </cell>
          <cell r="AW61">
            <v>0</v>
          </cell>
          <cell r="AX61">
            <v>1</v>
          </cell>
          <cell r="AY61">
            <v>3</v>
          </cell>
          <cell r="AZ61">
            <v>40895</v>
          </cell>
          <cell r="BA61">
            <v>0</v>
          </cell>
          <cell r="BB61">
            <v>0</v>
          </cell>
          <cell r="BC61">
            <v>0</v>
          </cell>
          <cell r="BD61">
            <v>0</v>
          </cell>
          <cell r="BE61">
            <v>0</v>
          </cell>
          <cell r="BF61">
            <v>0</v>
          </cell>
          <cell r="BG61">
            <v>0</v>
          </cell>
          <cell r="BH61">
            <v>0</v>
          </cell>
          <cell r="BI61">
            <v>40895</v>
          </cell>
          <cell r="BJ61">
            <v>0</v>
          </cell>
          <cell r="BK61">
            <v>0</v>
          </cell>
          <cell r="BL61">
            <v>0</v>
          </cell>
          <cell r="BM61">
            <v>0</v>
          </cell>
          <cell r="BN61">
            <v>1</v>
          </cell>
          <cell r="BO61">
            <v>3</v>
          </cell>
        </row>
        <row r="62">
          <cell r="A62">
            <v>40895</v>
          </cell>
          <cell r="B62">
            <v>0</v>
          </cell>
          <cell r="C62">
            <v>0</v>
          </cell>
          <cell r="D62">
            <v>0</v>
          </cell>
          <cell r="E62">
            <v>0</v>
          </cell>
          <cell r="F62">
            <v>0</v>
          </cell>
          <cell r="G62">
            <v>0</v>
          </cell>
          <cell r="H62">
            <v>0</v>
          </cell>
          <cell r="I62">
            <v>0</v>
          </cell>
          <cell r="J62">
            <v>1</v>
          </cell>
          <cell r="K62">
            <v>0</v>
          </cell>
          <cell r="L62">
            <v>40895</v>
          </cell>
          <cell r="M62">
            <v>0</v>
          </cell>
          <cell r="N62">
            <v>0</v>
          </cell>
          <cell r="O62">
            <v>1</v>
          </cell>
          <cell r="P62">
            <v>0</v>
          </cell>
          <cell r="Q62">
            <v>0</v>
          </cell>
          <cell r="R62">
            <v>0</v>
          </cell>
          <cell r="S62">
            <v>0</v>
          </cell>
          <cell r="T62">
            <v>0</v>
          </cell>
          <cell r="U62">
            <v>0</v>
          </cell>
          <cell r="V62">
            <v>0</v>
          </cell>
          <cell r="W62">
            <v>0</v>
          </cell>
          <cell r="X62">
            <v>0</v>
          </cell>
          <cell r="Y62">
            <v>0</v>
          </cell>
          <cell r="Z62">
            <v>0</v>
          </cell>
          <cell r="AA62">
            <v>0</v>
          </cell>
          <cell r="AB62">
            <v>0</v>
          </cell>
          <cell r="AC62">
            <v>40895</v>
          </cell>
          <cell r="AD62">
            <v>1</v>
          </cell>
          <cell r="AE62">
            <v>0</v>
          </cell>
          <cell r="AF62">
            <v>0</v>
          </cell>
          <cell r="AG62">
            <v>0</v>
          </cell>
          <cell r="AH62">
            <v>0</v>
          </cell>
          <cell r="AI62">
            <v>0</v>
          </cell>
          <cell r="AJ62">
            <v>0</v>
          </cell>
          <cell r="AK62">
            <v>0</v>
          </cell>
          <cell r="AL62">
            <v>1</v>
          </cell>
          <cell r="AM62">
            <v>0</v>
          </cell>
          <cell r="AN62">
            <v>40895</v>
          </cell>
          <cell r="AO62">
            <v>0</v>
          </cell>
          <cell r="AP62">
            <v>0</v>
          </cell>
          <cell r="AQ62">
            <v>0</v>
          </cell>
          <cell r="AR62">
            <v>0</v>
          </cell>
          <cell r="AS62">
            <v>0</v>
          </cell>
          <cell r="AT62">
            <v>0</v>
          </cell>
          <cell r="AU62">
            <v>40895</v>
          </cell>
          <cell r="AV62">
            <v>0</v>
          </cell>
          <cell r="AW62">
            <v>0</v>
          </cell>
          <cell r="AX62">
            <v>1</v>
          </cell>
          <cell r="AY62">
            <v>0</v>
          </cell>
          <cell r="AZ62">
            <v>40895</v>
          </cell>
          <cell r="BA62">
            <v>0</v>
          </cell>
          <cell r="BB62">
            <v>0</v>
          </cell>
          <cell r="BC62">
            <v>0</v>
          </cell>
          <cell r="BD62">
            <v>0</v>
          </cell>
          <cell r="BE62">
            <v>0</v>
          </cell>
          <cell r="BF62">
            <v>0</v>
          </cell>
          <cell r="BG62">
            <v>0</v>
          </cell>
          <cell r="BH62">
            <v>0</v>
          </cell>
          <cell r="BI62">
            <v>40895</v>
          </cell>
          <cell r="BJ62">
            <v>0</v>
          </cell>
          <cell r="BK62">
            <v>0</v>
          </cell>
          <cell r="BL62">
            <v>0</v>
          </cell>
          <cell r="BM62">
            <v>0</v>
          </cell>
          <cell r="BN62">
            <v>1</v>
          </cell>
          <cell r="BO62">
            <v>0</v>
          </cell>
        </row>
        <row r="63">
          <cell r="A63">
            <v>40895</v>
          </cell>
          <cell r="B63">
            <v>0</v>
          </cell>
          <cell r="C63">
            <v>0</v>
          </cell>
          <cell r="D63">
            <v>0</v>
          </cell>
          <cell r="E63">
            <v>0</v>
          </cell>
          <cell r="F63">
            <v>0</v>
          </cell>
          <cell r="G63">
            <v>0</v>
          </cell>
          <cell r="H63">
            <v>0</v>
          </cell>
          <cell r="I63">
            <v>0</v>
          </cell>
          <cell r="J63">
            <v>1</v>
          </cell>
          <cell r="K63">
            <v>0</v>
          </cell>
          <cell r="L63">
            <v>40895</v>
          </cell>
          <cell r="M63">
            <v>0</v>
          </cell>
          <cell r="N63">
            <v>0</v>
          </cell>
          <cell r="O63">
            <v>1</v>
          </cell>
          <cell r="P63">
            <v>0</v>
          </cell>
          <cell r="Q63">
            <v>0</v>
          </cell>
          <cell r="R63">
            <v>0</v>
          </cell>
          <cell r="S63">
            <v>0</v>
          </cell>
          <cell r="T63">
            <v>0</v>
          </cell>
          <cell r="U63">
            <v>0</v>
          </cell>
          <cell r="V63">
            <v>0</v>
          </cell>
          <cell r="W63">
            <v>0</v>
          </cell>
          <cell r="X63">
            <v>0</v>
          </cell>
          <cell r="Y63">
            <v>0</v>
          </cell>
          <cell r="Z63">
            <v>0</v>
          </cell>
          <cell r="AA63">
            <v>0</v>
          </cell>
          <cell r="AB63">
            <v>0</v>
          </cell>
          <cell r="AC63">
            <v>40895</v>
          </cell>
          <cell r="AD63">
            <v>1</v>
          </cell>
          <cell r="AE63">
            <v>0</v>
          </cell>
          <cell r="AF63">
            <v>0</v>
          </cell>
          <cell r="AG63">
            <v>0</v>
          </cell>
          <cell r="AH63">
            <v>0</v>
          </cell>
          <cell r="AI63">
            <v>0</v>
          </cell>
          <cell r="AJ63">
            <v>0</v>
          </cell>
          <cell r="AK63">
            <v>0</v>
          </cell>
          <cell r="AL63">
            <v>1</v>
          </cell>
          <cell r="AM63">
            <v>0</v>
          </cell>
          <cell r="AN63">
            <v>40895</v>
          </cell>
          <cell r="AO63">
            <v>0</v>
          </cell>
          <cell r="AP63">
            <v>0</v>
          </cell>
          <cell r="AQ63">
            <v>0</v>
          </cell>
          <cell r="AR63">
            <v>0</v>
          </cell>
          <cell r="AS63">
            <v>0</v>
          </cell>
          <cell r="AT63">
            <v>0</v>
          </cell>
          <cell r="AU63">
            <v>40895</v>
          </cell>
          <cell r="AV63">
            <v>0</v>
          </cell>
          <cell r="AW63">
            <v>0</v>
          </cell>
          <cell r="AX63">
            <v>1</v>
          </cell>
          <cell r="AY63">
            <v>0</v>
          </cell>
          <cell r="AZ63">
            <v>40895</v>
          </cell>
          <cell r="BA63">
            <v>0</v>
          </cell>
          <cell r="BB63">
            <v>0</v>
          </cell>
          <cell r="BC63">
            <v>0</v>
          </cell>
          <cell r="BD63">
            <v>0</v>
          </cell>
          <cell r="BE63">
            <v>0</v>
          </cell>
          <cell r="BF63">
            <v>0</v>
          </cell>
          <cell r="BG63">
            <v>0</v>
          </cell>
          <cell r="BH63">
            <v>0</v>
          </cell>
          <cell r="BI63">
            <v>40895</v>
          </cell>
          <cell r="BJ63">
            <v>0</v>
          </cell>
          <cell r="BK63">
            <v>0</v>
          </cell>
          <cell r="BL63">
            <v>0</v>
          </cell>
          <cell r="BM63">
            <v>0</v>
          </cell>
          <cell r="BN63">
            <v>1</v>
          </cell>
          <cell r="BO63">
            <v>0</v>
          </cell>
        </row>
        <row r="64">
          <cell r="A64">
            <v>40896</v>
          </cell>
          <cell r="B64">
            <v>0</v>
          </cell>
          <cell r="C64">
            <v>0</v>
          </cell>
          <cell r="D64">
            <v>0</v>
          </cell>
          <cell r="E64">
            <v>0</v>
          </cell>
          <cell r="F64">
            <v>0</v>
          </cell>
          <cell r="G64">
            <v>0</v>
          </cell>
          <cell r="H64">
            <v>0</v>
          </cell>
          <cell r="I64">
            <v>0</v>
          </cell>
          <cell r="J64">
            <v>1</v>
          </cell>
          <cell r="K64">
            <v>3</v>
          </cell>
          <cell r="L64">
            <v>40896</v>
          </cell>
          <cell r="M64">
            <v>0</v>
          </cell>
          <cell r="N64">
            <v>0</v>
          </cell>
          <cell r="O64">
            <v>1</v>
          </cell>
          <cell r="P64">
            <v>3</v>
          </cell>
          <cell r="Q64">
            <v>0</v>
          </cell>
          <cell r="R64">
            <v>0</v>
          </cell>
          <cell r="S64">
            <v>0</v>
          </cell>
          <cell r="T64">
            <v>0</v>
          </cell>
          <cell r="U64">
            <v>0</v>
          </cell>
          <cell r="V64">
            <v>0</v>
          </cell>
          <cell r="W64">
            <v>0</v>
          </cell>
          <cell r="X64">
            <v>0</v>
          </cell>
          <cell r="Y64">
            <v>0</v>
          </cell>
          <cell r="Z64">
            <v>0</v>
          </cell>
          <cell r="AA64">
            <v>0</v>
          </cell>
          <cell r="AB64">
            <v>0</v>
          </cell>
          <cell r="AC64">
            <v>40896</v>
          </cell>
          <cell r="AD64">
            <v>1</v>
          </cell>
          <cell r="AE64">
            <v>3</v>
          </cell>
          <cell r="AF64">
            <v>0</v>
          </cell>
          <cell r="AG64">
            <v>0</v>
          </cell>
          <cell r="AH64">
            <v>0</v>
          </cell>
          <cell r="AI64">
            <v>0</v>
          </cell>
          <cell r="AJ64">
            <v>0</v>
          </cell>
          <cell r="AK64">
            <v>0</v>
          </cell>
          <cell r="AL64">
            <v>1</v>
          </cell>
          <cell r="AM64">
            <v>3</v>
          </cell>
          <cell r="AN64">
            <v>40896</v>
          </cell>
          <cell r="AO64">
            <v>0</v>
          </cell>
          <cell r="AP64">
            <v>0</v>
          </cell>
          <cell r="AQ64">
            <v>0</v>
          </cell>
          <cell r="AR64">
            <v>0</v>
          </cell>
          <cell r="AS64">
            <v>0</v>
          </cell>
          <cell r="AT64">
            <v>0</v>
          </cell>
          <cell r="AU64">
            <v>40896</v>
          </cell>
          <cell r="AV64">
            <v>0</v>
          </cell>
          <cell r="AW64">
            <v>0</v>
          </cell>
          <cell r="AX64">
            <v>1</v>
          </cell>
          <cell r="AY64">
            <v>3</v>
          </cell>
          <cell r="AZ64">
            <v>40896</v>
          </cell>
          <cell r="BA64">
            <v>0</v>
          </cell>
          <cell r="BB64">
            <v>0</v>
          </cell>
          <cell r="BC64">
            <v>0</v>
          </cell>
          <cell r="BD64">
            <v>0</v>
          </cell>
          <cell r="BE64">
            <v>0</v>
          </cell>
          <cell r="BF64">
            <v>0</v>
          </cell>
          <cell r="BG64">
            <v>0</v>
          </cell>
          <cell r="BH64">
            <v>0</v>
          </cell>
          <cell r="BI64">
            <v>40896</v>
          </cell>
          <cell r="BJ64">
            <v>0</v>
          </cell>
          <cell r="BK64">
            <v>0</v>
          </cell>
          <cell r="BL64">
            <v>0</v>
          </cell>
          <cell r="BM64">
            <v>0</v>
          </cell>
          <cell r="BN64">
            <v>1</v>
          </cell>
          <cell r="BO64">
            <v>3</v>
          </cell>
        </row>
        <row r="65">
          <cell r="A65">
            <v>40896</v>
          </cell>
          <cell r="B65">
            <v>0</v>
          </cell>
          <cell r="C65">
            <v>0</v>
          </cell>
          <cell r="D65">
            <v>0</v>
          </cell>
          <cell r="E65">
            <v>0</v>
          </cell>
          <cell r="F65">
            <v>0</v>
          </cell>
          <cell r="G65">
            <v>0</v>
          </cell>
          <cell r="H65">
            <v>0</v>
          </cell>
          <cell r="I65">
            <v>0</v>
          </cell>
          <cell r="J65">
            <v>1</v>
          </cell>
          <cell r="K65">
            <v>0</v>
          </cell>
          <cell r="L65">
            <v>40896</v>
          </cell>
          <cell r="M65">
            <v>0</v>
          </cell>
          <cell r="N65">
            <v>0</v>
          </cell>
          <cell r="O65">
            <v>1</v>
          </cell>
          <cell r="P65">
            <v>0</v>
          </cell>
          <cell r="Q65">
            <v>0</v>
          </cell>
          <cell r="R65">
            <v>0</v>
          </cell>
          <cell r="S65">
            <v>0</v>
          </cell>
          <cell r="T65">
            <v>0</v>
          </cell>
          <cell r="U65">
            <v>0</v>
          </cell>
          <cell r="V65">
            <v>0</v>
          </cell>
          <cell r="W65">
            <v>0</v>
          </cell>
          <cell r="X65">
            <v>0</v>
          </cell>
          <cell r="Y65">
            <v>0</v>
          </cell>
          <cell r="Z65">
            <v>0</v>
          </cell>
          <cell r="AA65">
            <v>0</v>
          </cell>
          <cell r="AB65">
            <v>0</v>
          </cell>
          <cell r="AC65">
            <v>40896</v>
          </cell>
          <cell r="AD65">
            <v>1</v>
          </cell>
          <cell r="AE65">
            <v>0</v>
          </cell>
          <cell r="AF65">
            <v>0</v>
          </cell>
          <cell r="AG65">
            <v>0</v>
          </cell>
          <cell r="AH65">
            <v>0</v>
          </cell>
          <cell r="AI65">
            <v>0</v>
          </cell>
          <cell r="AJ65">
            <v>0</v>
          </cell>
          <cell r="AK65">
            <v>0</v>
          </cell>
          <cell r="AL65">
            <v>1</v>
          </cell>
          <cell r="AM65">
            <v>0</v>
          </cell>
          <cell r="AN65">
            <v>40896</v>
          </cell>
          <cell r="AO65">
            <v>0</v>
          </cell>
          <cell r="AP65">
            <v>0</v>
          </cell>
          <cell r="AQ65">
            <v>0</v>
          </cell>
          <cell r="AR65">
            <v>0</v>
          </cell>
          <cell r="AS65">
            <v>0</v>
          </cell>
          <cell r="AT65">
            <v>0</v>
          </cell>
          <cell r="AU65">
            <v>40896</v>
          </cell>
          <cell r="AV65">
            <v>0</v>
          </cell>
          <cell r="AW65">
            <v>0</v>
          </cell>
          <cell r="AX65">
            <v>1</v>
          </cell>
          <cell r="AY65">
            <v>0</v>
          </cell>
          <cell r="AZ65">
            <v>40896</v>
          </cell>
          <cell r="BA65">
            <v>0</v>
          </cell>
          <cell r="BB65">
            <v>0</v>
          </cell>
          <cell r="BC65">
            <v>0</v>
          </cell>
          <cell r="BD65">
            <v>0</v>
          </cell>
          <cell r="BE65">
            <v>0</v>
          </cell>
          <cell r="BF65">
            <v>0</v>
          </cell>
          <cell r="BG65">
            <v>0</v>
          </cell>
          <cell r="BH65">
            <v>0</v>
          </cell>
          <cell r="BI65">
            <v>40896</v>
          </cell>
          <cell r="BJ65">
            <v>0</v>
          </cell>
          <cell r="BK65">
            <v>0</v>
          </cell>
          <cell r="BL65">
            <v>0</v>
          </cell>
          <cell r="BM65">
            <v>0</v>
          </cell>
          <cell r="BN65">
            <v>1</v>
          </cell>
          <cell r="BO65">
            <v>0</v>
          </cell>
        </row>
        <row r="66">
          <cell r="A66">
            <v>40896</v>
          </cell>
          <cell r="B66">
            <v>0</v>
          </cell>
          <cell r="C66">
            <v>0</v>
          </cell>
          <cell r="D66">
            <v>0</v>
          </cell>
          <cell r="E66">
            <v>0</v>
          </cell>
          <cell r="F66">
            <v>0</v>
          </cell>
          <cell r="G66">
            <v>0</v>
          </cell>
          <cell r="H66">
            <v>0</v>
          </cell>
          <cell r="I66">
            <v>0</v>
          </cell>
          <cell r="J66">
            <v>1</v>
          </cell>
          <cell r="K66">
            <v>0</v>
          </cell>
          <cell r="L66">
            <v>40896</v>
          </cell>
          <cell r="M66">
            <v>0</v>
          </cell>
          <cell r="N66">
            <v>0</v>
          </cell>
          <cell r="O66">
            <v>1</v>
          </cell>
          <cell r="P66">
            <v>0</v>
          </cell>
          <cell r="Q66">
            <v>0</v>
          </cell>
          <cell r="R66">
            <v>0</v>
          </cell>
          <cell r="S66">
            <v>0</v>
          </cell>
          <cell r="T66">
            <v>0</v>
          </cell>
          <cell r="U66">
            <v>0</v>
          </cell>
          <cell r="V66">
            <v>0</v>
          </cell>
          <cell r="W66">
            <v>0</v>
          </cell>
          <cell r="X66">
            <v>0</v>
          </cell>
          <cell r="Y66">
            <v>0</v>
          </cell>
          <cell r="Z66">
            <v>0</v>
          </cell>
          <cell r="AA66">
            <v>0</v>
          </cell>
          <cell r="AB66">
            <v>0</v>
          </cell>
          <cell r="AC66">
            <v>40896</v>
          </cell>
          <cell r="AD66">
            <v>1</v>
          </cell>
          <cell r="AE66">
            <v>0</v>
          </cell>
          <cell r="AF66">
            <v>0</v>
          </cell>
          <cell r="AG66">
            <v>0</v>
          </cell>
          <cell r="AH66">
            <v>0</v>
          </cell>
          <cell r="AI66">
            <v>0</v>
          </cell>
          <cell r="AJ66">
            <v>0</v>
          </cell>
          <cell r="AK66">
            <v>0</v>
          </cell>
          <cell r="AL66">
            <v>1</v>
          </cell>
          <cell r="AM66">
            <v>0</v>
          </cell>
          <cell r="AN66">
            <v>40896</v>
          </cell>
          <cell r="AO66">
            <v>0</v>
          </cell>
          <cell r="AP66">
            <v>0</v>
          </cell>
          <cell r="AQ66">
            <v>0</v>
          </cell>
          <cell r="AR66">
            <v>0</v>
          </cell>
          <cell r="AS66">
            <v>0</v>
          </cell>
          <cell r="AT66">
            <v>0</v>
          </cell>
          <cell r="AU66">
            <v>40896</v>
          </cell>
          <cell r="AV66">
            <v>0</v>
          </cell>
          <cell r="AW66">
            <v>0</v>
          </cell>
          <cell r="AX66">
            <v>1</v>
          </cell>
          <cell r="AY66">
            <v>0</v>
          </cell>
          <cell r="AZ66">
            <v>40896</v>
          </cell>
          <cell r="BA66">
            <v>0</v>
          </cell>
          <cell r="BB66">
            <v>0</v>
          </cell>
          <cell r="BC66">
            <v>0</v>
          </cell>
          <cell r="BD66">
            <v>0</v>
          </cell>
          <cell r="BE66">
            <v>0</v>
          </cell>
          <cell r="BF66">
            <v>0</v>
          </cell>
          <cell r="BG66">
            <v>0</v>
          </cell>
          <cell r="BH66">
            <v>0</v>
          </cell>
          <cell r="BI66">
            <v>40896</v>
          </cell>
          <cell r="BJ66">
            <v>0</v>
          </cell>
          <cell r="BK66">
            <v>0</v>
          </cell>
          <cell r="BL66">
            <v>0</v>
          </cell>
          <cell r="BM66">
            <v>0</v>
          </cell>
          <cell r="BN66">
            <v>1</v>
          </cell>
          <cell r="BO66">
            <v>0</v>
          </cell>
        </row>
        <row r="67">
          <cell r="A67">
            <v>40897</v>
          </cell>
          <cell r="B67">
            <v>0</v>
          </cell>
          <cell r="C67">
            <v>0</v>
          </cell>
          <cell r="D67">
            <v>0</v>
          </cell>
          <cell r="E67">
            <v>0</v>
          </cell>
          <cell r="F67">
            <v>0</v>
          </cell>
          <cell r="G67">
            <v>0</v>
          </cell>
          <cell r="H67">
            <v>0</v>
          </cell>
          <cell r="I67">
            <v>0</v>
          </cell>
          <cell r="J67">
            <v>0</v>
          </cell>
          <cell r="K67">
            <v>2</v>
          </cell>
          <cell r="L67">
            <v>40897</v>
          </cell>
          <cell r="M67">
            <v>0</v>
          </cell>
          <cell r="N67">
            <v>0</v>
          </cell>
          <cell r="O67">
            <v>0</v>
          </cell>
          <cell r="P67">
            <v>2</v>
          </cell>
          <cell r="Q67">
            <v>0</v>
          </cell>
          <cell r="R67">
            <v>0</v>
          </cell>
          <cell r="S67">
            <v>0</v>
          </cell>
          <cell r="T67">
            <v>0</v>
          </cell>
          <cell r="U67">
            <v>0</v>
          </cell>
          <cell r="V67">
            <v>0</v>
          </cell>
          <cell r="W67">
            <v>0</v>
          </cell>
          <cell r="X67">
            <v>0</v>
          </cell>
          <cell r="Y67">
            <v>0</v>
          </cell>
          <cell r="Z67">
            <v>0</v>
          </cell>
          <cell r="AA67">
            <v>0</v>
          </cell>
          <cell r="AB67">
            <v>0</v>
          </cell>
          <cell r="AC67">
            <v>40897</v>
          </cell>
          <cell r="AD67">
            <v>0</v>
          </cell>
          <cell r="AE67">
            <v>2</v>
          </cell>
          <cell r="AF67">
            <v>0</v>
          </cell>
          <cell r="AG67">
            <v>0</v>
          </cell>
          <cell r="AH67">
            <v>0</v>
          </cell>
          <cell r="AI67">
            <v>0</v>
          </cell>
          <cell r="AJ67">
            <v>0</v>
          </cell>
          <cell r="AK67">
            <v>0</v>
          </cell>
          <cell r="AL67">
            <v>0</v>
          </cell>
          <cell r="AM67">
            <v>2</v>
          </cell>
          <cell r="AN67">
            <v>40897</v>
          </cell>
          <cell r="AO67">
            <v>0</v>
          </cell>
          <cell r="AP67">
            <v>0</v>
          </cell>
          <cell r="AQ67">
            <v>0</v>
          </cell>
          <cell r="AR67">
            <v>0</v>
          </cell>
          <cell r="AS67">
            <v>0</v>
          </cell>
          <cell r="AT67">
            <v>0</v>
          </cell>
          <cell r="AU67">
            <v>40897</v>
          </cell>
          <cell r="AV67">
            <v>0</v>
          </cell>
          <cell r="AW67">
            <v>0</v>
          </cell>
          <cell r="AX67">
            <v>0</v>
          </cell>
          <cell r="AY67">
            <v>2</v>
          </cell>
          <cell r="AZ67">
            <v>40897</v>
          </cell>
          <cell r="BA67">
            <v>0</v>
          </cell>
          <cell r="BB67">
            <v>0</v>
          </cell>
          <cell r="BC67">
            <v>0</v>
          </cell>
          <cell r="BD67">
            <v>0</v>
          </cell>
          <cell r="BE67">
            <v>0</v>
          </cell>
          <cell r="BF67">
            <v>0</v>
          </cell>
          <cell r="BG67">
            <v>0</v>
          </cell>
          <cell r="BH67">
            <v>0</v>
          </cell>
          <cell r="BI67">
            <v>40897</v>
          </cell>
          <cell r="BJ67">
            <v>0</v>
          </cell>
          <cell r="BK67">
            <v>0</v>
          </cell>
          <cell r="BL67">
            <v>0</v>
          </cell>
          <cell r="BM67">
            <v>0</v>
          </cell>
          <cell r="BN67">
            <v>0</v>
          </cell>
          <cell r="BO67">
            <v>2</v>
          </cell>
        </row>
        <row r="68">
          <cell r="A68">
            <v>40897</v>
          </cell>
          <cell r="B68">
            <v>0</v>
          </cell>
          <cell r="C68">
            <v>0</v>
          </cell>
          <cell r="D68">
            <v>0</v>
          </cell>
          <cell r="E68">
            <v>0</v>
          </cell>
          <cell r="F68">
            <v>0</v>
          </cell>
          <cell r="G68">
            <v>0</v>
          </cell>
          <cell r="H68">
            <v>0</v>
          </cell>
          <cell r="I68">
            <v>0</v>
          </cell>
          <cell r="J68">
            <v>1</v>
          </cell>
          <cell r="K68">
            <v>0</v>
          </cell>
          <cell r="L68">
            <v>40897</v>
          </cell>
          <cell r="M68">
            <v>0</v>
          </cell>
          <cell r="N68">
            <v>0</v>
          </cell>
          <cell r="O68">
            <v>1</v>
          </cell>
          <cell r="P68">
            <v>0</v>
          </cell>
          <cell r="Q68">
            <v>0</v>
          </cell>
          <cell r="R68">
            <v>0</v>
          </cell>
          <cell r="S68">
            <v>0</v>
          </cell>
          <cell r="T68">
            <v>0</v>
          </cell>
          <cell r="U68">
            <v>0</v>
          </cell>
          <cell r="V68">
            <v>0</v>
          </cell>
          <cell r="W68">
            <v>0</v>
          </cell>
          <cell r="X68">
            <v>0</v>
          </cell>
          <cell r="Y68">
            <v>0</v>
          </cell>
          <cell r="Z68">
            <v>0</v>
          </cell>
          <cell r="AA68">
            <v>0</v>
          </cell>
          <cell r="AB68">
            <v>0</v>
          </cell>
          <cell r="AC68">
            <v>40897</v>
          </cell>
          <cell r="AD68">
            <v>1</v>
          </cell>
          <cell r="AE68">
            <v>0</v>
          </cell>
          <cell r="AF68">
            <v>0</v>
          </cell>
          <cell r="AG68">
            <v>0</v>
          </cell>
          <cell r="AH68">
            <v>0</v>
          </cell>
          <cell r="AI68">
            <v>0</v>
          </cell>
          <cell r="AJ68">
            <v>0</v>
          </cell>
          <cell r="AK68">
            <v>0</v>
          </cell>
          <cell r="AL68">
            <v>1</v>
          </cell>
          <cell r="AM68">
            <v>0</v>
          </cell>
          <cell r="AN68">
            <v>40897</v>
          </cell>
          <cell r="AO68">
            <v>0</v>
          </cell>
          <cell r="AP68">
            <v>0</v>
          </cell>
          <cell r="AQ68">
            <v>0</v>
          </cell>
          <cell r="AR68">
            <v>0</v>
          </cell>
          <cell r="AS68">
            <v>0</v>
          </cell>
          <cell r="AT68">
            <v>0</v>
          </cell>
          <cell r="AU68">
            <v>40897</v>
          </cell>
          <cell r="AV68">
            <v>0</v>
          </cell>
          <cell r="AW68">
            <v>0</v>
          </cell>
          <cell r="AX68">
            <v>1</v>
          </cell>
          <cell r="AY68">
            <v>0</v>
          </cell>
          <cell r="AZ68">
            <v>40897</v>
          </cell>
          <cell r="BA68">
            <v>0</v>
          </cell>
          <cell r="BB68">
            <v>0</v>
          </cell>
          <cell r="BC68">
            <v>0</v>
          </cell>
          <cell r="BD68">
            <v>0</v>
          </cell>
          <cell r="BE68">
            <v>0</v>
          </cell>
          <cell r="BF68">
            <v>0</v>
          </cell>
          <cell r="BG68">
            <v>0</v>
          </cell>
          <cell r="BH68">
            <v>0</v>
          </cell>
          <cell r="BI68">
            <v>40897</v>
          </cell>
          <cell r="BJ68">
            <v>0</v>
          </cell>
          <cell r="BK68">
            <v>0</v>
          </cell>
          <cell r="BL68">
            <v>0</v>
          </cell>
          <cell r="BM68">
            <v>0</v>
          </cell>
          <cell r="BN68">
            <v>1</v>
          </cell>
          <cell r="BO68">
            <v>0</v>
          </cell>
        </row>
        <row r="69">
          <cell r="A69">
            <v>40897</v>
          </cell>
          <cell r="B69">
            <v>0</v>
          </cell>
          <cell r="C69">
            <v>0</v>
          </cell>
          <cell r="D69">
            <v>0</v>
          </cell>
          <cell r="E69">
            <v>0</v>
          </cell>
          <cell r="F69">
            <v>0</v>
          </cell>
          <cell r="G69">
            <v>0</v>
          </cell>
          <cell r="H69">
            <v>0</v>
          </cell>
          <cell r="I69">
            <v>0</v>
          </cell>
          <cell r="J69">
            <v>1</v>
          </cell>
          <cell r="K69">
            <v>0</v>
          </cell>
          <cell r="L69">
            <v>40897</v>
          </cell>
          <cell r="M69">
            <v>0</v>
          </cell>
          <cell r="N69">
            <v>0</v>
          </cell>
          <cell r="O69">
            <v>1</v>
          </cell>
          <cell r="P69">
            <v>0</v>
          </cell>
          <cell r="Q69">
            <v>0</v>
          </cell>
          <cell r="R69">
            <v>0</v>
          </cell>
          <cell r="S69">
            <v>0</v>
          </cell>
          <cell r="T69">
            <v>0</v>
          </cell>
          <cell r="U69">
            <v>0</v>
          </cell>
          <cell r="V69">
            <v>0</v>
          </cell>
          <cell r="W69">
            <v>0</v>
          </cell>
          <cell r="X69">
            <v>0</v>
          </cell>
          <cell r="Y69">
            <v>0</v>
          </cell>
          <cell r="Z69">
            <v>0</v>
          </cell>
          <cell r="AA69">
            <v>0</v>
          </cell>
          <cell r="AB69">
            <v>0</v>
          </cell>
          <cell r="AC69">
            <v>40897</v>
          </cell>
          <cell r="AD69">
            <v>1</v>
          </cell>
          <cell r="AE69">
            <v>0</v>
          </cell>
          <cell r="AF69">
            <v>0</v>
          </cell>
          <cell r="AG69">
            <v>0</v>
          </cell>
          <cell r="AH69">
            <v>0</v>
          </cell>
          <cell r="AI69">
            <v>0</v>
          </cell>
          <cell r="AJ69">
            <v>0</v>
          </cell>
          <cell r="AK69">
            <v>0</v>
          </cell>
          <cell r="AL69">
            <v>1</v>
          </cell>
          <cell r="AM69">
            <v>0</v>
          </cell>
          <cell r="AN69">
            <v>40897</v>
          </cell>
          <cell r="AO69">
            <v>0</v>
          </cell>
          <cell r="AP69">
            <v>0</v>
          </cell>
          <cell r="AQ69">
            <v>0</v>
          </cell>
          <cell r="AR69">
            <v>0</v>
          </cell>
          <cell r="AS69">
            <v>0</v>
          </cell>
          <cell r="AT69">
            <v>0</v>
          </cell>
          <cell r="AU69">
            <v>40897</v>
          </cell>
          <cell r="AV69">
            <v>0</v>
          </cell>
          <cell r="AW69">
            <v>0</v>
          </cell>
          <cell r="AX69">
            <v>1</v>
          </cell>
          <cell r="AY69">
            <v>0</v>
          </cell>
          <cell r="AZ69">
            <v>40897</v>
          </cell>
          <cell r="BA69">
            <v>0</v>
          </cell>
          <cell r="BB69">
            <v>0</v>
          </cell>
          <cell r="BC69">
            <v>0</v>
          </cell>
          <cell r="BD69">
            <v>0</v>
          </cell>
          <cell r="BE69">
            <v>0</v>
          </cell>
          <cell r="BF69">
            <v>0</v>
          </cell>
          <cell r="BG69">
            <v>0</v>
          </cell>
          <cell r="BH69">
            <v>0</v>
          </cell>
          <cell r="BI69">
            <v>40897</v>
          </cell>
          <cell r="BJ69">
            <v>0</v>
          </cell>
          <cell r="BK69">
            <v>0</v>
          </cell>
          <cell r="BL69">
            <v>0</v>
          </cell>
          <cell r="BM69">
            <v>0</v>
          </cell>
          <cell r="BN69">
            <v>1</v>
          </cell>
          <cell r="BO69">
            <v>0</v>
          </cell>
        </row>
        <row r="70">
          <cell r="A70">
            <v>40898</v>
          </cell>
          <cell r="B70">
            <v>0</v>
          </cell>
          <cell r="C70">
            <v>0</v>
          </cell>
          <cell r="D70">
            <v>0</v>
          </cell>
          <cell r="E70">
            <v>0</v>
          </cell>
          <cell r="F70">
            <v>0</v>
          </cell>
          <cell r="G70">
            <v>0</v>
          </cell>
          <cell r="H70">
            <v>0</v>
          </cell>
          <cell r="I70">
            <v>0</v>
          </cell>
          <cell r="J70">
            <v>1</v>
          </cell>
          <cell r="K70">
            <v>2</v>
          </cell>
          <cell r="L70">
            <v>40898</v>
          </cell>
          <cell r="M70">
            <v>0</v>
          </cell>
          <cell r="N70">
            <v>0</v>
          </cell>
          <cell r="O70">
            <v>1</v>
          </cell>
          <cell r="P70">
            <v>2</v>
          </cell>
          <cell r="Q70">
            <v>0</v>
          </cell>
          <cell r="R70">
            <v>0</v>
          </cell>
          <cell r="S70">
            <v>0</v>
          </cell>
          <cell r="T70">
            <v>0</v>
          </cell>
          <cell r="U70">
            <v>0</v>
          </cell>
          <cell r="V70">
            <v>0</v>
          </cell>
          <cell r="W70">
            <v>0</v>
          </cell>
          <cell r="X70">
            <v>0</v>
          </cell>
          <cell r="Y70">
            <v>0</v>
          </cell>
          <cell r="Z70">
            <v>0</v>
          </cell>
          <cell r="AA70">
            <v>0</v>
          </cell>
          <cell r="AB70">
            <v>0</v>
          </cell>
          <cell r="AC70">
            <v>40898</v>
          </cell>
          <cell r="AD70">
            <v>1</v>
          </cell>
          <cell r="AE70">
            <v>2</v>
          </cell>
          <cell r="AF70">
            <v>0</v>
          </cell>
          <cell r="AG70">
            <v>0</v>
          </cell>
          <cell r="AH70">
            <v>0</v>
          </cell>
          <cell r="AI70">
            <v>0</v>
          </cell>
          <cell r="AJ70">
            <v>0</v>
          </cell>
          <cell r="AK70">
            <v>0</v>
          </cell>
          <cell r="AL70">
            <v>1</v>
          </cell>
          <cell r="AM70">
            <v>2</v>
          </cell>
          <cell r="AN70">
            <v>40898</v>
          </cell>
          <cell r="AO70">
            <v>0</v>
          </cell>
          <cell r="AP70">
            <v>0</v>
          </cell>
          <cell r="AQ70">
            <v>0</v>
          </cell>
          <cell r="AR70">
            <v>0</v>
          </cell>
          <cell r="AS70">
            <v>0</v>
          </cell>
          <cell r="AT70">
            <v>0</v>
          </cell>
          <cell r="AU70">
            <v>40898</v>
          </cell>
          <cell r="AV70">
            <v>0</v>
          </cell>
          <cell r="AW70">
            <v>0</v>
          </cell>
          <cell r="AX70">
            <v>1</v>
          </cell>
          <cell r="AY70">
            <v>2</v>
          </cell>
          <cell r="AZ70">
            <v>40898</v>
          </cell>
          <cell r="BA70">
            <v>0</v>
          </cell>
          <cell r="BB70">
            <v>0</v>
          </cell>
          <cell r="BC70">
            <v>0</v>
          </cell>
          <cell r="BD70">
            <v>0</v>
          </cell>
          <cell r="BE70">
            <v>0</v>
          </cell>
          <cell r="BF70">
            <v>0</v>
          </cell>
          <cell r="BG70">
            <v>0</v>
          </cell>
          <cell r="BH70">
            <v>0</v>
          </cell>
          <cell r="BI70">
            <v>40898</v>
          </cell>
          <cell r="BJ70">
            <v>0</v>
          </cell>
          <cell r="BK70">
            <v>0</v>
          </cell>
          <cell r="BL70">
            <v>0</v>
          </cell>
          <cell r="BM70">
            <v>0</v>
          </cell>
          <cell r="BN70">
            <v>1</v>
          </cell>
          <cell r="BO70">
            <v>2</v>
          </cell>
        </row>
        <row r="71">
          <cell r="A71">
            <v>40898</v>
          </cell>
          <cell r="B71">
            <v>0</v>
          </cell>
          <cell r="C71">
            <v>0</v>
          </cell>
          <cell r="D71">
            <v>0</v>
          </cell>
          <cell r="E71">
            <v>0</v>
          </cell>
          <cell r="F71">
            <v>0</v>
          </cell>
          <cell r="G71">
            <v>0</v>
          </cell>
          <cell r="H71">
            <v>0</v>
          </cell>
          <cell r="I71">
            <v>0</v>
          </cell>
          <cell r="J71">
            <v>0</v>
          </cell>
          <cell r="K71">
            <v>0</v>
          </cell>
          <cell r="L71">
            <v>40898</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40898</v>
          </cell>
          <cell r="AD71">
            <v>0</v>
          </cell>
          <cell r="AE71">
            <v>0</v>
          </cell>
          <cell r="AF71">
            <v>0</v>
          </cell>
          <cell r="AG71">
            <v>0</v>
          </cell>
          <cell r="AH71">
            <v>0</v>
          </cell>
          <cell r="AI71">
            <v>0</v>
          </cell>
          <cell r="AJ71">
            <v>0</v>
          </cell>
          <cell r="AK71">
            <v>0</v>
          </cell>
          <cell r="AL71">
            <v>0</v>
          </cell>
          <cell r="AM71">
            <v>0</v>
          </cell>
          <cell r="AN71">
            <v>40898</v>
          </cell>
          <cell r="AO71">
            <v>0</v>
          </cell>
          <cell r="AP71">
            <v>0</v>
          </cell>
          <cell r="AQ71">
            <v>0</v>
          </cell>
          <cell r="AR71">
            <v>0</v>
          </cell>
          <cell r="AS71">
            <v>0</v>
          </cell>
          <cell r="AT71">
            <v>0</v>
          </cell>
          <cell r="AU71">
            <v>40898</v>
          </cell>
          <cell r="AV71">
            <v>0</v>
          </cell>
          <cell r="AW71">
            <v>0</v>
          </cell>
          <cell r="AX71">
            <v>0</v>
          </cell>
          <cell r="AY71">
            <v>0</v>
          </cell>
          <cell r="AZ71">
            <v>40898</v>
          </cell>
          <cell r="BA71">
            <v>0</v>
          </cell>
          <cell r="BB71">
            <v>0</v>
          </cell>
          <cell r="BC71">
            <v>0</v>
          </cell>
          <cell r="BD71">
            <v>0</v>
          </cell>
          <cell r="BE71">
            <v>0</v>
          </cell>
          <cell r="BF71">
            <v>0</v>
          </cell>
          <cell r="BG71">
            <v>0</v>
          </cell>
          <cell r="BH71">
            <v>0</v>
          </cell>
          <cell r="BI71">
            <v>40898</v>
          </cell>
          <cell r="BJ71">
            <v>0</v>
          </cell>
          <cell r="BK71">
            <v>0</v>
          </cell>
          <cell r="BL71">
            <v>0</v>
          </cell>
          <cell r="BM71">
            <v>0</v>
          </cell>
          <cell r="BN71">
            <v>0</v>
          </cell>
          <cell r="BO71">
            <v>0</v>
          </cell>
        </row>
        <row r="72">
          <cell r="A72">
            <v>40898</v>
          </cell>
          <cell r="B72">
            <v>0</v>
          </cell>
          <cell r="C72">
            <v>0</v>
          </cell>
          <cell r="D72">
            <v>0</v>
          </cell>
          <cell r="E72">
            <v>0</v>
          </cell>
          <cell r="F72">
            <v>0</v>
          </cell>
          <cell r="G72">
            <v>0</v>
          </cell>
          <cell r="H72">
            <v>0</v>
          </cell>
          <cell r="I72">
            <v>0</v>
          </cell>
          <cell r="J72">
            <v>1</v>
          </cell>
          <cell r="K72">
            <v>0</v>
          </cell>
          <cell r="L72">
            <v>40898</v>
          </cell>
          <cell r="M72">
            <v>0</v>
          </cell>
          <cell r="N72">
            <v>0</v>
          </cell>
          <cell r="O72">
            <v>1</v>
          </cell>
          <cell r="P72">
            <v>0</v>
          </cell>
          <cell r="Q72">
            <v>0</v>
          </cell>
          <cell r="R72">
            <v>0</v>
          </cell>
          <cell r="S72">
            <v>0</v>
          </cell>
          <cell r="T72">
            <v>0</v>
          </cell>
          <cell r="U72">
            <v>0</v>
          </cell>
          <cell r="V72">
            <v>0</v>
          </cell>
          <cell r="W72">
            <v>0</v>
          </cell>
          <cell r="X72">
            <v>0</v>
          </cell>
          <cell r="Y72">
            <v>0</v>
          </cell>
          <cell r="Z72">
            <v>0</v>
          </cell>
          <cell r="AA72">
            <v>0</v>
          </cell>
          <cell r="AB72">
            <v>0</v>
          </cell>
          <cell r="AC72">
            <v>40898</v>
          </cell>
          <cell r="AD72">
            <v>1</v>
          </cell>
          <cell r="AE72">
            <v>0</v>
          </cell>
          <cell r="AF72">
            <v>0</v>
          </cell>
          <cell r="AG72">
            <v>0</v>
          </cell>
          <cell r="AH72">
            <v>0</v>
          </cell>
          <cell r="AI72">
            <v>0</v>
          </cell>
          <cell r="AJ72">
            <v>0</v>
          </cell>
          <cell r="AK72">
            <v>0</v>
          </cell>
          <cell r="AL72">
            <v>1</v>
          </cell>
          <cell r="AM72">
            <v>0</v>
          </cell>
          <cell r="AN72">
            <v>40898</v>
          </cell>
          <cell r="AO72">
            <v>0</v>
          </cell>
          <cell r="AP72">
            <v>0</v>
          </cell>
          <cell r="AQ72">
            <v>0</v>
          </cell>
          <cell r="AR72">
            <v>0</v>
          </cell>
          <cell r="AS72">
            <v>0</v>
          </cell>
          <cell r="AT72">
            <v>0</v>
          </cell>
          <cell r="AU72">
            <v>40898</v>
          </cell>
          <cell r="AV72">
            <v>0</v>
          </cell>
          <cell r="AW72">
            <v>0</v>
          </cell>
          <cell r="AX72">
            <v>1</v>
          </cell>
          <cell r="AY72">
            <v>0</v>
          </cell>
          <cell r="AZ72">
            <v>40898</v>
          </cell>
          <cell r="BA72">
            <v>0</v>
          </cell>
          <cell r="BB72">
            <v>0</v>
          </cell>
          <cell r="BC72">
            <v>0</v>
          </cell>
          <cell r="BD72">
            <v>0</v>
          </cell>
          <cell r="BE72">
            <v>0</v>
          </cell>
          <cell r="BF72">
            <v>0</v>
          </cell>
          <cell r="BG72">
            <v>0</v>
          </cell>
          <cell r="BH72">
            <v>0</v>
          </cell>
          <cell r="BI72">
            <v>40898</v>
          </cell>
          <cell r="BJ72">
            <v>0</v>
          </cell>
          <cell r="BK72">
            <v>0</v>
          </cell>
          <cell r="BL72">
            <v>0</v>
          </cell>
          <cell r="BM72">
            <v>0</v>
          </cell>
          <cell r="BN72">
            <v>1</v>
          </cell>
          <cell r="BO72">
            <v>0</v>
          </cell>
        </row>
        <row r="73">
          <cell r="A73">
            <v>40899</v>
          </cell>
          <cell r="B73">
            <v>0</v>
          </cell>
          <cell r="C73">
            <v>0</v>
          </cell>
          <cell r="D73">
            <v>0</v>
          </cell>
          <cell r="E73">
            <v>0</v>
          </cell>
          <cell r="F73">
            <v>0</v>
          </cell>
          <cell r="G73">
            <v>0</v>
          </cell>
          <cell r="H73">
            <v>0</v>
          </cell>
          <cell r="I73">
            <v>0</v>
          </cell>
          <cell r="J73">
            <v>1</v>
          </cell>
          <cell r="K73">
            <v>3</v>
          </cell>
          <cell r="L73">
            <v>40899</v>
          </cell>
          <cell r="M73">
            <v>0</v>
          </cell>
          <cell r="N73">
            <v>0</v>
          </cell>
          <cell r="O73">
            <v>1</v>
          </cell>
          <cell r="P73">
            <v>3</v>
          </cell>
          <cell r="Q73">
            <v>0</v>
          </cell>
          <cell r="R73">
            <v>0</v>
          </cell>
          <cell r="S73">
            <v>0</v>
          </cell>
          <cell r="T73">
            <v>0</v>
          </cell>
          <cell r="U73">
            <v>0</v>
          </cell>
          <cell r="V73">
            <v>0</v>
          </cell>
          <cell r="W73">
            <v>0</v>
          </cell>
          <cell r="X73">
            <v>0</v>
          </cell>
          <cell r="Y73">
            <v>0</v>
          </cell>
          <cell r="Z73">
            <v>0</v>
          </cell>
          <cell r="AA73">
            <v>0</v>
          </cell>
          <cell r="AB73">
            <v>0</v>
          </cell>
          <cell r="AC73">
            <v>40899</v>
          </cell>
          <cell r="AD73">
            <v>1</v>
          </cell>
          <cell r="AE73">
            <v>2</v>
          </cell>
          <cell r="AF73">
            <v>0</v>
          </cell>
          <cell r="AG73">
            <v>0</v>
          </cell>
          <cell r="AH73">
            <v>0</v>
          </cell>
          <cell r="AI73">
            <v>0</v>
          </cell>
          <cell r="AJ73">
            <v>0</v>
          </cell>
          <cell r="AK73">
            <v>0</v>
          </cell>
          <cell r="AL73">
            <v>1</v>
          </cell>
          <cell r="AM73">
            <v>2</v>
          </cell>
          <cell r="AN73">
            <v>40899</v>
          </cell>
          <cell r="AO73">
            <v>0</v>
          </cell>
          <cell r="AP73">
            <v>0</v>
          </cell>
          <cell r="AQ73">
            <v>0</v>
          </cell>
          <cell r="AR73">
            <v>0</v>
          </cell>
          <cell r="AS73">
            <v>0</v>
          </cell>
          <cell r="AT73">
            <v>0</v>
          </cell>
          <cell r="AU73">
            <v>40899</v>
          </cell>
          <cell r="AV73">
            <v>0</v>
          </cell>
          <cell r="AW73">
            <v>0</v>
          </cell>
          <cell r="AX73">
            <v>1</v>
          </cell>
          <cell r="AY73">
            <v>2</v>
          </cell>
          <cell r="AZ73">
            <v>40899</v>
          </cell>
          <cell r="BA73">
            <v>0</v>
          </cell>
          <cell r="BB73">
            <v>0</v>
          </cell>
          <cell r="BC73">
            <v>0</v>
          </cell>
          <cell r="BD73">
            <v>0</v>
          </cell>
          <cell r="BE73">
            <v>0</v>
          </cell>
          <cell r="BF73">
            <v>0</v>
          </cell>
          <cell r="BG73">
            <v>0</v>
          </cell>
          <cell r="BH73">
            <v>0</v>
          </cell>
          <cell r="BI73">
            <v>40899</v>
          </cell>
          <cell r="BJ73">
            <v>0</v>
          </cell>
          <cell r="BK73">
            <v>0</v>
          </cell>
          <cell r="BL73">
            <v>0</v>
          </cell>
          <cell r="BM73">
            <v>0</v>
          </cell>
          <cell r="BN73">
            <v>1</v>
          </cell>
          <cell r="BO73">
            <v>2</v>
          </cell>
        </row>
        <row r="74">
          <cell r="A74">
            <v>40899</v>
          </cell>
          <cell r="B74">
            <v>0</v>
          </cell>
          <cell r="C74">
            <v>0</v>
          </cell>
          <cell r="D74">
            <v>0</v>
          </cell>
          <cell r="E74">
            <v>0</v>
          </cell>
          <cell r="F74">
            <v>0</v>
          </cell>
          <cell r="G74">
            <v>0</v>
          </cell>
          <cell r="H74">
            <v>0</v>
          </cell>
          <cell r="I74">
            <v>0</v>
          </cell>
          <cell r="J74">
            <v>1</v>
          </cell>
          <cell r="K74">
            <v>0</v>
          </cell>
          <cell r="L74">
            <v>40899</v>
          </cell>
          <cell r="M74">
            <v>0</v>
          </cell>
          <cell r="N74">
            <v>0</v>
          </cell>
          <cell r="O74">
            <v>1</v>
          </cell>
          <cell r="P74">
            <v>0</v>
          </cell>
          <cell r="Q74">
            <v>0</v>
          </cell>
          <cell r="R74">
            <v>0</v>
          </cell>
          <cell r="S74">
            <v>0</v>
          </cell>
          <cell r="T74">
            <v>0</v>
          </cell>
          <cell r="U74">
            <v>0</v>
          </cell>
          <cell r="V74">
            <v>0</v>
          </cell>
          <cell r="W74">
            <v>0</v>
          </cell>
          <cell r="X74">
            <v>0</v>
          </cell>
          <cell r="Y74">
            <v>0</v>
          </cell>
          <cell r="Z74">
            <v>0</v>
          </cell>
          <cell r="AA74">
            <v>0</v>
          </cell>
          <cell r="AB74">
            <v>0</v>
          </cell>
          <cell r="AC74">
            <v>40899</v>
          </cell>
          <cell r="AD74">
            <v>0</v>
          </cell>
          <cell r="AE74">
            <v>0</v>
          </cell>
          <cell r="AF74">
            <v>0</v>
          </cell>
          <cell r="AG74">
            <v>0</v>
          </cell>
          <cell r="AH74">
            <v>0</v>
          </cell>
          <cell r="AI74">
            <v>0</v>
          </cell>
          <cell r="AJ74">
            <v>0</v>
          </cell>
          <cell r="AK74">
            <v>0</v>
          </cell>
          <cell r="AL74">
            <v>0</v>
          </cell>
          <cell r="AM74">
            <v>0</v>
          </cell>
          <cell r="AN74">
            <v>40899</v>
          </cell>
          <cell r="AO74">
            <v>0</v>
          </cell>
          <cell r="AP74">
            <v>0</v>
          </cell>
          <cell r="AQ74">
            <v>0</v>
          </cell>
          <cell r="AR74">
            <v>0</v>
          </cell>
          <cell r="AS74">
            <v>0</v>
          </cell>
          <cell r="AT74">
            <v>0</v>
          </cell>
          <cell r="AU74">
            <v>40899</v>
          </cell>
          <cell r="AV74">
            <v>0</v>
          </cell>
          <cell r="AW74">
            <v>0</v>
          </cell>
          <cell r="AX74">
            <v>0</v>
          </cell>
          <cell r="AY74">
            <v>0</v>
          </cell>
          <cell r="AZ74">
            <v>40899</v>
          </cell>
          <cell r="BA74">
            <v>0</v>
          </cell>
          <cell r="BB74">
            <v>0</v>
          </cell>
          <cell r="BC74">
            <v>0</v>
          </cell>
          <cell r="BD74">
            <v>0</v>
          </cell>
          <cell r="BE74">
            <v>0</v>
          </cell>
          <cell r="BF74">
            <v>0</v>
          </cell>
          <cell r="BG74">
            <v>0</v>
          </cell>
          <cell r="BH74">
            <v>0</v>
          </cell>
          <cell r="BI74">
            <v>40899</v>
          </cell>
          <cell r="BJ74">
            <v>0</v>
          </cell>
          <cell r="BK74">
            <v>0</v>
          </cell>
          <cell r="BL74">
            <v>0</v>
          </cell>
          <cell r="BM74">
            <v>0</v>
          </cell>
          <cell r="BN74">
            <v>0</v>
          </cell>
          <cell r="BO74">
            <v>0</v>
          </cell>
        </row>
        <row r="75">
          <cell r="A75">
            <v>40899</v>
          </cell>
          <cell r="B75">
            <v>0</v>
          </cell>
          <cell r="C75">
            <v>0</v>
          </cell>
          <cell r="D75">
            <v>0</v>
          </cell>
          <cell r="E75">
            <v>0</v>
          </cell>
          <cell r="F75">
            <v>0</v>
          </cell>
          <cell r="G75">
            <v>0</v>
          </cell>
          <cell r="H75">
            <v>0</v>
          </cell>
          <cell r="I75">
            <v>0</v>
          </cell>
          <cell r="J75">
            <v>1</v>
          </cell>
          <cell r="K75">
            <v>0</v>
          </cell>
          <cell r="L75">
            <v>40899</v>
          </cell>
          <cell r="M75">
            <v>0</v>
          </cell>
          <cell r="N75">
            <v>0</v>
          </cell>
          <cell r="O75">
            <v>1</v>
          </cell>
          <cell r="P75">
            <v>0</v>
          </cell>
          <cell r="Q75">
            <v>0</v>
          </cell>
          <cell r="R75">
            <v>0</v>
          </cell>
          <cell r="S75">
            <v>0</v>
          </cell>
          <cell r="T75">
            <v>0</v>
          </cell>
          <cell r="U75">
            <v>0</v>
          </cell>
          <cell r="V75">
            <v>0</v>
          </cell>
          <cell r="W75">
            <v>0</v>
          </cell>
          <cell r="X75">
            <v>0</v>
          </cell>
          <cell r="Y75">
            <v>0</v>
          </cell>
          <cell r="Z75">
            <v>0</v>
          </cell>
          <cell r="AA75">
            <v>0</v>
          </cell>
          <cell r="AB75">
            <v>0</v>
          </cell>
          <cell r="AC75">
            <v>40899</v>
          </cell>
          <cell r="AD75">
            <v>1</v>
          </cell>
          <cell r="AE75">
            <v>0</v>
          </cell>
          <cell r="AF75">
            <v>0</v>
          </cell>
          <cell r="AG75">
            <v>0</v>
          </cell>
          <cell r="AH75">
            <v>0</v>
          </cell>
          <cell r="AI75">
            <v>0</v>
          </cell>
          <cell r="AJ75">
            <v>0</v>
          </cell>
          <cell r="AK75">
            <v>0</v>
          </cell>
          <cell r="AL75">
            <v>1</v>
          </cell>
          <cell r="AM75">
            <v>0</v>
          </cell>
          <cell r="AN75">
            <v>40899</v>
          </cell>
          <cell r="AO75">
            <v>0</v>
          </cell>
          <cell r="AP75">
            <v>0</v>
          </cell>
          <cell r="AQ75">
            <v>0</v>
          </cell>
          <cell r="AR75">
            <v>0</v>
          </cell>
          <cell r="AS75">
            <v>0</v>
          </cell>
          <cell r="AT75">
            <v>0</v>
          </cell>
          <cell r="AU75">
            <v>40899</v>
          </cell>
          <cell r="AV75">
            <v>0</v>
          </cell>
          <cell r="AW75">
            <v>0</v>
          </cell>
          <cell r="AX75">
            <v>1</v>
          </cell>
          <cell r="AY75">
            <v>0</v>
          </cell>
          <cell r="AZ75">
            <v>40899</v>
          </cell>
          <cell r="BA75">
            <v>0</v>
          </cell>
          <cell r="BB75">
            <v>0</v>
          </cell>
          <cell r="BC75">
            <v>0</v>
          </cell>
          <cell r="BD75">
            <v>0</v>
          </cell>
          <cell r="BE75">
            <v>0</v>
          </cell>
          <cell r="BF75">
            <v>0</v>
          </cell>
          <cell r="BG75">
            <v>0</v>
          </cell>
          <cell r="BH75">
            <v>0</v>
          </cell>
          <cell r="BI75">
            <v>40899</v>
          </cell>
          <cell r="BJ75">
            <v>0</v>
          </cell>
          <cell r="BK75">
            <v>0</v>
          </cell>
          <cell r="BL75">
            <v>0</v>
          </cell>
          <cell r="BM75">
            <v>0</v>
          </cell>
          <cell r="BN75">
            <v>1</v>
          </cell>
          <cell r="BO75">
            <v>0</v>
          </cell>
        </row>
        <row r="76">
          <cell r="A76">
            <v>40900</v>
          </cell>
          <cell r="B76">
            <v>0</v>
          </cell>
          <cell r="C76">
            <v>0</v>
          </cell>
          <cell r="D76">
            <v>0</v>
          </cell>
          <cell r="E76">
            <v>0</v>
          </cell>
          <cell r="F76">
            <v>0</v>
          </cell>
          <cell r="G76">
            <v>0</v>
          </cell>
          <cell r="H76">
            <v>0</v>
          </cell>
          <cell r="I76">
            <v>0</v>
          </cell>
          <cell r="J76">
            <v>0</v>
          </cell>
          <cell r="K76">
            <v>2</v>
          </cell>
          <cell r="L76">
            <v>40900</v>
          </cell>
          <cell r="M76">
            <v>0</v>
          </cell>
          <cell r="N76">
            <v>0</v>
          </cell>
          <cell r="O76">
            <v>0</v>
          </cell>
          <cell r="P76">
            <v>2</v>
          </cell>
          <cell r="Q76">
            <v>0</v>
          </cell>
          <cell r="R76">
            <v>0</v>
          </cell>
          <cell r="S76">
            <v>0</v>
          </cell>
          <cell r="T76">
            <v>0</v>
          </cell>
          <cell r="U76">
            <v>0</v>
          </cell>
          <cell r="V76">
            <v>0</v>
          </cell>
          <cell r="W76">
            <v>0</v>
          </cell>
          <cell r="X76">
            <v>0</v>
          </cell>
          <cell r="Y76">
            <v>0</v>
          </cell>
          <cell r="Z76">
            <v>0</v>
          </cell>
          <cell r="AA76">
            <v>0</v>
          </cell>
          <cell r="AB76">
            <v>0</v>
          </cell>
          <cell r="AC76">
            <v>40900</v>
          </cell>
          <cell r="AD76">
            <v>0</v>
          </cell>
          <cell r="AE76">
            <v>2</v>
          </cell>
          <cell r="AF76">
            <v>0</v>
          </cell>
          <cell r="AG76">
            <v>0</v>
          </cell>
          <cell r="AH76">
            <v>0</v>
          </cell>
          <cell r="AI76">
            <v>0</v>
          </cell>
          <cell r="AJ76">
            <v>0</v>
          </cell>
          <cell r="AK76">
            <v>0</v>
          </cell>
          <cell r="AL76">
            <v>0</v>
          </cell>
          <cell r="AM76">
            <v>2</v>
          </cell>
          <cell r="AN76">
            <v>40900</v>
          </cell>
          <cell r="AO76">
            <v>0</v>
          </cell>
          <cell r="AP76">
            <v>0</v>
          </cell>
          <cell r="AQ76">
            <v>0</v>
          </cell>
          <cell r="AR76">
            <v>0</v>
          </cell>
          <cell r="AS76">
            <v>0</v>
          </cell>
          <cell r="AT76">
            <v>0</v>
          </cell>
          <cell r="AU76">
            <v>40900</v>
          </cell>
          <cell r="AV76">
            <v>0</v>
          </cell>
          <cell r="AW76">
            <v>0</v>
          </cell>
          <cell r="AX76">
            <v>0</v>
          </cell>
          <cell r="AY76">
            <v>2</v>
          </cell>
          <cell r="AZ76">
            <v>40900</v>
          </cell>
          <cell r="BA76">
            <v>0</v>
          </cell>
          <cell r="BB76">
            <v>0</v>
          </cell>
          <cell r="BC76">
            <v>0</v>
          </cell>
          <cell r="BD76">
            <v>0</v>
          </cell>
          <cell r="BE76">
            <v>0</v>
          </cell>
          <cell r="BF76">
            <v>0</v>
          </cell>
          <cell r="BG76">
            <v>0</v>
          </cell>
          <cell r="BH76">
            <v>0</v>
          </cell>
          <cell r="BI76">
            <v>40900</v>
          </cell>
          <cell r="BJ76">
            <v>0</v>
          </cell>
          <cell r="BK76">
            <v>0</v>
          </cell>
          <cell r="BL76">
            <v>0</v>
          </cell>
          <cell r="BM76">
            <v>0</v>
          </cell>
          <cell r="BN76">
            <v>0</v>
          </cell>
          <cell r="BO76">
            <v>2</v>
          </cell>
        </row>
        <row r="77">
          <cell r="A77">
            <v>40900</v>
          </cell>
          <cell r="B77">
            <v>0</v>
          </cell>
          <cell r="C77">
            <v>0</v>
          </cell>
          <cell r="D77">
            <v>0</v>
          </cell>
          <cell r="E77">
            <v>0</v>
          </cell>
          <cell r="F77">
            <v>0</v>
          </cell>
          <cell r="G77">
            <v>0</v>
          </cell>
          <cell r="H77">
            <v>0</v>
          </cell>
          <cell r="I77">
            <v>0</v>
          </cell>
          <cell r="J77">
            <v>1</v>
          </cell>
          <cell r="K77">
            <v>0</v>
          </cell>
          <cell r="L77">
            <v>40900</v>
          </cell>
          <cell r="M77">
            <v>0</v>
          </cell>
          <cell r="N77">
            <v>0</v>
          </cell>
          <cell r="O77">
            <v>1</v>
          </cell>
          <cell r="P77">
            <v>0</v>
          </cell>
          <cell r="Q77">
            <v>0</v>
          </cell>
          <cell r="R77">
            <v>0</v>
          </cell>
          <cell r="S77">
            <v>0</v>
          </cell>
          <cell r="T77">
            <v>0</v>
          </cell>
          <cell r="U77">
            <v>0</v>
          </cell>
          <cell r="V77">
            <v>0</v>
          </cell>
          <cell r="W77">
            <v>0</v>
          </cell>
          <cell r="X77">
            <v>0</v>
          </cell>
          <cell r="Y77">
            <v>0</v>
          </cell>
          <cell r="Z77">
            <v>0</v>
          </cell>
          <cell r="AA77">
            <v>0</v>
          </cell>
          <cell r="AB77">
            <v>0</v>
          </cell>
          <cell r="AC77">
            <v>40900</v>
          </cell>
          <cell r="AD77">
            <v>1</v>
          </cell>
          <cell r="AE77">
            <v>0</v>
          </cell>
          <cell r="AF77">
            <v>0</v>
          </cell>
          <cell r="AG77">
            <v>0</v>
          </cell>
          <cell r="AH77">
            <v>0</v>
          </cell>
          <cell r="AI77">
            <v>0</v>
          </cell>
          <cell r="AJ77">
            <v>0</v>
          </cell>
          <cell r="AK77">
            <v>0</v>
          </cell>
          <cell r="AL77">
            <v>1</v>
          </cell>
          <cell r="AM77">
            <v>0</v>
          </cell>
          <cell r="AN77">
            <v>40900</v>
          </cell>
          <cell r="AO77">
            <v>0</v>
          </cell>
          <cell r="AP77">
            <v>0</v>
          </cell>
          <cell r="AQ77">
            <v>0</v>
          </cell>
          <cell r="AR77">
            <v>0</v>
          </cell>
          <cell r="AS77">
            <v>0</v>
          </cell>
          <cell r="AT77">
            <v>0</v>
          </cell>
          <cell r="AU77">
            <v>40900</v>
          </cell>
          <cell r="AV77">
            <v>0</v>
          </cell>
          <cell r="AW77">
            <v>0</v>
          </cell>
          <cell r="AX77">
            <v>1</v>
          </cell>
          <cell r="AY77">
            <v>0</v>
          </cell>
          <cell r="AZ77">
            <v>40900</v>
          </cell>
          <cell r="BA77">
            <v>0</v>
          </cell>
          <cell r="BB77">
            <v>0</v>
          </cell>
          <cell r="BC77">
            <v>0</v>
          </cell>
          <cell r="BD77">
            <v>0</v>
          </cell>
          <cell r="BE77">
            <v>0</v>
          </cell>
          <cell r="BF77">
            <v>0</v>
          </cell>
          <cell r="BG77">
            <v>0</v>
          </cell>
          <cell r="BH77">
            <v>0</v>
          </cell>
          <cell r="BI77">
            <v>40900</v>
          </cell>
          <cell r="BJ77">
            <v>0</v>
          </cell>
          <cell r="BK77">
            <v>0</v>
          </cell>
          <cell r="BL77">
            <v>0</v>
          </cell>
          <cell r="BM77">
            <v>0</v>
          </cell>
          <cell r="BN77">
            <v>1</v>
          </cell>
          <cell r="BO77">
            <v>0</v>
          </cell>
        </row>
        <row r="78">
          <cell r="A78">
            <v>40900</v>
          </cell>
          <cell r="B78">
            <v>0</v>
          </cell>
          <cell r="C78">
            <v>0</v>
          </cell>
          <cell r="D78">
            <v>0</v>
          </cell>
          <cell r="E78">
            <v>0</v>
          </cell>
          <cell r="F78">
            <v>0</v>
          </cell>
          <cell r="G78">
            <v>0</v>
          </cell>
          <cell r="H78">
            <v>0</v>
          </cell>
          <cell r="I78">
            <v>0</v>
          </cell>
          <cell r="J78">
            <v>1</v>
          </cell>
          <cell r="K78">
            <v>0</v>
          </cell>
          <cell r="L78">
            <v>40900</v>
          </cell>
          <cell r="M78">
            <v>0</v>
          </cell>
          <cell r="N78">
            <v>0</v>
          </cell>
          <cell r="O78">
            <v>1</v>
          </cell>
          <cell r="P78">
            <v>0</v>
          </cell>
          <cell r="Q78">
            <v>0</v>
          </cell>
          <cell r="R78">
            <v>0</v>
          </cell>
          <cell r="S78">
            <v>0</v>
          </cell>
          <cell r="T78">
            <v>0</v>
          </cell>
          <cell r="U78">
            <v>0</v>
          </cell>
          <cell r="V78">
            <v>0</v>
          </cell>
          <cell r="W78">
            <v>0</v>
          </cell>
          <cell r="X78">
            <v>0</v>
          </cell>
          <cell r="Y78">
            <v>0</v>
          </cell>
          <cell r="Z78">
            <v>0</v>
          </cell>
          <cell r="AA78">
            <v>0</v>
          </cell>
          <cell r="AB78">
            <v>0</v>
          </cell>
          <cell r="AC78">
            <v>40900</v>
          </cell>
          <cell r="AD78">
            <v>1</v>
          </cell>
          <cell r="AE78">
            <v>0</v>
          </cell>
          <cell r="AF78">
            <v>0</v>
          </cell>
          <cell r="AG78">
            <v>0</v>
          </cell>
          <cell r="AH78">
            <v>0</v>
          </cell>
          <cell r="AI78">
            <v>0</v>
          </cell>
          <cell r="AJ78">
            <v>0</v>
          </cell>
          <cell r="AK78">
            <v>0</v>
          </cell>
          <cell r="AL78">
            <v>1</v>
          </cell>
          <cell r="AM78">
            <v>0</v>
          </cell>
          <cell r="AN78">
            <v>40900</v>
          </cell>
          <cell r="AO78">
            <v>0</v>
          </cell>
          <cell r="AP78">
            <v>0</v>
          </cell>
          <cell r="AQ78">
            <v>0</v>
          </cell>
          <cell r="AR78">
            <v>0</v>
          </cell>
          <cell r="AS78">
            <v>0</v>
          </cell>
          <cell r="AT78">
            <v>0</v>
          </cell>
          <cell r="AU78">
            <v>40900</v>
          </cell>
          <cell r="AV78">
            <v>0</v>
          </cell>
          <cell r="AW78">
            <v>0</v>
          </cell>
          <cell r="AX78">
            <v>1</v>
          </cell>
          <cell r="AY78">
            <v>0</v>
          </cell>
          <cell r="AZ78">
            <v>40900</v>
          </cell>
          <cell r="BA78">
            <v>0</v>
          </cell>
          <cell r="BB78">
            <v>0</v>
          </cell>
          <cell r="BC78">
            <v>0</v>
          </cell>
          <cell r="BD78">
            <v>0</v>
          </cell>
          <cell r="BE78">
            <v>0</v>
          </cell>
          <cell r="BF78">
            <v>0</v>
          </cell>
          <cell r="BG78">
            <v>0</v>
          </cell>
          <cell r="BH78">
            <v>0</v>
          </cell>
          <cell r="BI78">
            <v>40900</v>
          </cell>
          <cell r="BJ78">
            <v>0</v>
          </cell>
          <cell r="BK78">
            <v>0</v>
          </cell>
          <cell r="BL78">
            <v>0</v>
          </cell>
          <cell r="BM78">
            <v>0</v>
          </cell>
          <cell r="BN78">
            <v>1</v>
          </cell>
          <cell r="BO78">
            <v>0</v>
          </cell>
        </row>
        <row r="79">
          <cell r="A79">
            <v>40901</v>
          </cell>
          <cell r="B79">
            <v>0</v>
          </cell>
          <cell r="C79">
            <v>0</v>
          </cell>
          <cell r="D79">
            <v>0</v>
          </cell>
          <cell r="E79">
            <v>0</v>
          </cell>
          <cell r="F79">
            <v>0</v>
          </cell>
          <cell r="G79">
            <v>0</v>
          </cell>
          <cell r="H79">
            <v>0</v>
          </cell>
          <cell r="I79">
            <v>0</v>
          </cell>
          <cell r="J79">
            <v>0</v>
          </cell>
          <cell r="K79">
            <v>2</v>
          </cell>
          <cell r="L79">
            <v>40901</v>
          </cell>
          <cell r="M79">
            <v>0</v>
          </cell>
          <cell r="N79">
            <v>0</v>
          </cell>
          <cell r="O79">
            <v>0</v>
          </cell>
          <cell r="P79">
            <v>2</v>
          </cell>
          <cell r="Q79">
            <v>0</v>
          </cell>
          <cell r="R79">
            <v>0</v>
          </cell>
          <cell r="S79">
            <v>0</v>
          </cell>
          <cell r="T79">
            <v>0</v>
          </cell>
          <cell r="U79">
            <v>0</v>
          </cell>
          <cell r="V79">
            <v>0</v>
          </cell>
          <cell r="W79">
            <v>0</v>
          </cell>
          <cell r="X79">
            <v>0</v>
          </cell>
          <cell r="Y79">
            <v>0</v>
          </cell>
          <cell r="Z79">
            <v>0</v>
          </cell>
          <cell r="AA79">
            <v>0</v>
          </cell>
          <cell r="AB79">
            <v>0</v>
          </cell>
          <cell r="AC79">
            <v>40901</v>
          </cell>
          <cell r="AD79">
            <v>0</v>
          </cell>
          <cell r="AE79">
            <v>2</v>
          </cell>
          <cell r="AF79">
            <v>0</v>
          </cell>
          <cell r="AG79">
            <v>0</v>
          </cell>
          <cell r="AH79">
            <v>0</v>
          </cell>
          <cell r="AI79">
            <v>0</v>
          </cell>
          <cell r="AJ79">
            <v>0</v>
          </cell>
          <cell r="AK79">
            <v>0</v>
          </cell>
          <cell r="AL79">
            <v>0</v>
          </cell>
          <cell r="AM79">
            <v>2</v>
          </cell>
          <cell r="AN79">
            <v>40901</v>
          </cell>
          <cell r="AO79">
            <v>0</v>
          </cell>
          <cell r="AP79">
            <v>0</v>
          </cell>
          <cell r="AQ79">
            <v>0</v>
          </cell>
          <cell r="AR79">
            <v>0</v>
          </cell>
          <cell r="AS79">
            <v>0</v>
          </cell>
          <cell r="AT79">
            <v>0</v>
          </cell>
          <cell r="AU79">
            <v>40901</v>
          </cell>
          <cell r="AV79">
            <v>0</v>
          </cell>
          <cell r="AW79">
            <v>0</v>
          </cell>
          <cell r="AX79">
            <v>0</v>
          </cell>
          <cell r="AY79">
            <v>2</v>
          </cell>
          <cell r="AZ79">
            <v>40901</v>
          </cell>
          <cell r="BA79">
            <v>0</v>
          </cell>
          <cell r="BB79">
            <v>0</v>
          </cell>
          <cell r="BC79">
            <v>0</v>
          </cell>
          <cell r="BD79">
            <v>0</v>
          </cell>
          <cell r="BE79">
            <v>0</v>
          </cell>
          <cell r="BF79">
            <v>0</v>
          </cell>
          <cell r="BG79">
            <v>0</v>
          </cell>
          <cell r="BH79">
            <v>0</v>
          </cell>
          <cell r="BI79">
            <v>40901</v>
          </cell>
          <cell r="BJ79">
            <v>0</v>
          </cell>
          <cell r="BK79">
            <v>0</v>
          </cell>
          <cell r="BL79">
            <v>0</v>
          </cell>
          <cell r="BM79">
            <v>0</v>
          </cell>
          <cell r="BN79">
            <v>0</v>
          </cell>
          <cell r="BO79">
            <v>2</v>
          </cell>
        </row>
        <row r="80">
          <cell r="A80">
            <v>40901</v>
          </cell>
          <cell r="B80">
            <v>0</v>
          </cell>
          <cell r="C80">
            <v>0</v>
          </cell>
          <cell r="D80">
            <v>0</v>
          </cell>
          <cell r="E80">
            <v>0</v>
          </cell>
          <cell r="F80">
            <v>0</v>
          </cell>
          <cell r="G80">
            <v>0</v>
          </cell>
          <cell r="H80">
            <v>0</v>
          </cell>
          <cell r="I80">
            <v>0</v>
          </cell>
          <cell r="J80">
            <v>1</v>
          </cell>
          <cell r="K80">
            <v>0</v>
          </cell>
          <cell r="L80">
            <v>40901</v>
          </cell>
          <cell r="M80">
            <v>0</v>
          </cell>
          <cell r="N80">
            <v>0</v>
          </cell>
          <cell r="O80">
            <v>1</v>
          </cell>
          <cell r="P80">
            <v>0</v>
          </cell>
          <cell r="Q80">
            <v>0</v>
          </cell>
          <cell r="R80">
            <v>0</v>
          </cell>
          <cell r="S80">
            <v>0</v>
          </cell>
          <cell r="T80">
            <v>0</v>
          </cell>
          <cell r="U80">
            <v>0</v>
          </cell>
          <cell r="V80">
            <v>0</v>
          </cell>
          <cell r="W80">
            <v>0</v>
          </cell>
          <cell r="X80">
            <v>0</v>
          </cell>
          <cell r="Y80">
            <v>0</v>
          </cell>
          <cell r="Z80">
            <v>0</v>
          </cell>
          <cell r="AA80">
            <v>0</v>
          </cell>
          <cell r="AB80">
            <v>0</v>
          </cell>
          <cell r="AC80">
            <v>40901</v>
          </cell>
          <cell r="AD80">
            <v>1</v>
          </cell>
          <cell r="AE80">
            <v>0</v>
          </cell>
          <cell r="AF80">
            <v>0</v>
          </cell>
          <cell r="AG80">
            <v>0</v>
          </cell>
          <cell r="AH80">
            <v>0</v>
          </cell>
          <cell r="AI80">
            <v>0</v>
          </cell>
          <cell r="AJ80">
            <v>0</v>
          </cell>
          <cell r="AK80">
            <v>0</v>
          </cell>
          <cell r="AL80">
            <v>1</v>
          </cell>
          <cell r="AM80">
            <v>0</v>
          </cell>
          <cell r="AN80">
            <v>40901</v>
          </cell>
          <cell r="AO80">
            <v>0</v>
          </cell>
          <cell r="AP80">
            <v>0</v>
          </cell>
          <cell r="AQ80">
            <v>0</v>
          </cell>
          <cell r="AR80">
            <v>0</v>
          </cell>
          <cell r="AS80">
            <v>0</v>
          </cell>
          <cell r="AT80">
            <v>0</v>
          </cell>
          <cell r="AU80">
            <v>40901</v>
          </cell>
          <cell r="AV80">
            <v>0</v>
          </cell>
          <cell r="AW80">
            <v>0</v>
          </cell>
          <cell r="AX80">
            <v>1</v>
          </cell>
          <cell r="AY80">
            <v>0</v>
          </cell>
          <cell r="AZ80">
            <v>40901</v>
          </cell>
          <cell r="BA80">
            <v>0</v>
          </cell>
          <cell r="BB80">
            <v>0</v>
          </cell>
          <cell r="BC80">
            <v>0</v>
          </cell>
          <cell r="BD80">
            <v>0</v>
          </cell>
          <cell r="BE80">
            <v>0</v>
          </cell>
          <cell r="BF80">
            <v>0</v>
          </cell>
          <cell r="BG80">
            <v>0</v>
          </cell>
          <cell r="BH80">
            <v>0</v>
          </cell>
          <cell r="BI80">
            <v>40901</v>
          </cell>
          <cell r="BJ80">
            <v>0</v>
          </cell>
          <cell r="BK80">
            <v>0</v>
          </cell>
          <cell r="BL80">
            <v>0</v>
          </cell>
          <cell r="BM80">
            <v>0</v>
          </cell>
          <cell r="BN80">
            <v>1</v>
          </cell>
          <cell r="BO80">
            <v>0</v>
          </cell>
        </row>
        <row r="81">
          <cell r="A81">
            <v>40901</v>
          </cell>
          <cell r="B81">
            <v>0</v>
          </cell>
          <cell r="C81">
            <v>0</v>
          </cell>
          <cell r="D81">
            <v>0</v>
          </cell>
          <cell r="E81">
            <v>0</v>
          </cell>
          <cell r="F81">
            <v>0</v>
          </cell>
          <cell r="G81">
            <v>0</v>
          </cell>
          <cell r="H81">
            <v>0</v>
          </cell>
          <cell r="I81">
            <v>0</v>
          </cell>
          <cell r="J81">
            <v>1</v>
          </cell>
          <cell r="K81">
            <v>0</v>
          </cell>
          <cell r="L81">
            <v>40901</v>
          </cell>
          <cell r="M81">
            <v>0</v>
          </cell>
          <cell r="N81">
            <v>0</v>
          </cell>
          <cell r="O81">
            <v>1</v>
          </cell>
          <cell r="P81">
            <v>0</v>
          </cell>
          <cell r="Q81">
            <v>0</v>
          </cell>
          <cell r="R81">
            <v>0</v>
          </cell>
          <cell r="S81">
            <v>0</v>
          </cell>
          <cell r="T81">
            <v>0</v>
          </cell>
          <cell r="U81">
            <v>0</v>
          </cell>
          <cell r="V81">
            <v>0</v>
          </cell>
          <cell r="W81">
            <v>0</v>
          </cell>
          <cell r="X81">
            <v>0</v>
          </cell>
          <cell r="Y81">
            <v>0</v>
          </cell>
          <cell r="Z81">
            <v>0</v>
          </cell>
          <cell r="AA81">
            <v>0</v>
          </cell>
          <cell r="AB81">
            <v>0</v>
          </cell>
          <cell r="AC81">
            <v>40901</v>
          </cell>
          <cell r="AD81">
            <v>1</v>
          </cell>
          <cell r="AE81">
            <v>0</v>
          </cell>
          <cell r="AF81">
            <v>0</v>
          </cell>
          <cell r="AG81">
            <v>0</v>
          </cell>
          <cell r="AH81">
            <v>0</v>
          </cell>
          <cell r="AI81">
            <v>0</v>
          </cell>
          <cell r="AJ81">
            <v>0</v>
          </cell>
          <cell r="AK81">
            <v>0</v>
          </cell>
          <cell r="AL81">
            <v>1</v>
          </cell>
          <cell r="AM81">
            <v>0</v>
          </cell>
          <cell r="AN81">
            <v>40901</v>
          </cell>
          <cell r="AO81">
            <v>0</v>
          </cell>
          <cell r="AP81">
            <v>0</v>
          </cell>
          <cell r="AQ81">
            <v>0</v>
          </cell>
          <cell r="AR81">
            <v>0</v>
          </cell>
          <cell r="AS81">
            <v>0</v>
          </cell>
          <cell r="AT81">
            <v>0</v>
          </cell>
          <cell r="AU81">
            <v>40901</v>
          </cell>
          <cell r="AV81">
            <v>0</v>
          </cell>
          <cell r="AW81">
            <v>0</v>
          </cell>
          <cell r="AX81">
            <v>1</v>
          </cell>
          <cell r="AY81">
            <v>0</v>
          </cell>
          <cell r="AZ81">
            <v>40901</v>
          </cell>
          <cell r="BA81">
            <v>0</v>
          </cell>
          <cell r="BB81">
            <v>0</v>
          </cell>
          <cell r="BC81">
            <v>0</v>
          </cell>
          <cell r="BD81">
            <v>0</v>
          </cell>
          <cell r="BE81">
            <v>0</v>
          </cell>
          <cell r="BF81">
            <v>0</v>
          </cell>
          <cell r="BG81">
            <v>0</v>
          </cell>
          <cell r="BH81">
            <v>0</v>
          </cell>
          <cell r="BI81">
            <v>40901</v>
          </cell>
          <cell r="BJ81">
            <v>0</v>
          </cell>
          <cell r="BK81">
            <v>0</v>
          </cell>
          <cell r="BL81">
            <v>0</v>
          </cell>
          <cell r="BM81">
            <v>0</v>
          </cell>
          <cell r="BN81">
            <v>1</v>
          </cell>
          <cell r="BO81">
            <v>0</v>
          </cell>
        </row>
        <row r="82">
          <cell r="A82">
            <v>40902</v>
          </cell>
          <cell r="B82">
            <v>0</v>
          </cell>
          <cell r="C82">
            <v>2</v>
          </cell>
          <cell r="D82">
            <v>0</v>
          </cell>
          <cell r="E82">
            <v>0</v>
          </cell>
          <cell r="F82">
            <v>0</v>
          </cell>
          <cell r="G82">
            <v>0</v>
          </cell>
          <cell r="H82">
            <v>0</v>
          </cell>
          <cell r="I82">
            <v>0</v>
          </cell>
          <cell r="J82">
            <v>1</v>
          </cell>
          <cell r="K82">
            <v>3</v>
          </cell>
          <cell r="L82">
            <v>40902</v>
          </cell>
          <cell r="M82">
            <v>0</v>
          </cell>
          <cell r="N82">
            <v>0</v>
          </cell>
          <cell r="O82">
            <v>1</v>
          </cell>
          <cell r="P82">
            <v>3</v>
          </cell>
          <cell r="Q82">
            <v>0</v>
          </cell>
          <cell r="R82">
            <v>2</v>
          </cell>
          <cell r="S82">
            <v>0</v>
          </cell>
          <cell r="T82">
            <v>0</v>
          </cell>
          <cell r="U82">
            <v>0</v>
          </cell>
          <cell r="V82">
            <v>0</v>
          </cell>
          <cell r="W82">
            <v>0</v>
          </cell>
          <cell r="X82">
            <v>0</v>
          </cell>
          <cell r="Y82">
            <v>0</v>
          </cell>
          <cell r="Z82">
            <v>2</v>
          </cell>
          <cell r="AA82">
            <v>0</v>
          </cell>
          <cell r="AB82">
            <v>0</v>
          </cell>
          <cell r="AC82">
            <v>40902</v>
          </cell>
          <cell r="AD82">
            <v>1</v>
          </cell>
          <cell r="AE82">
            <v>3</v>
          </cell>
          <cell r="AF82">
            <v>0</v>
          </cell>
          <cell r="AG82">
            <v>0</v>
          </cell>
          <cell r="AH82">
            <v>0</v>
          </cell>
          <cell r="AI82">
            <v>0</v>
          </cell>
          <cell r="AJ82">
            <v>0</v>
          </cell>
          <cell r="AK82">
            <v>0</v>
          </cell>
          <cell r="AL82">
            <v>1</v>
          </cell>
          <cell r="AM82">
            <v>3</v>
          </cell>
          <cell r="AN82">
            <v>40902</v>
          </cell>
          <cell r="AO82">
            <v>0</v>
          </cell>
          <cell r="AP82">
            <v>0</v>
          </cell>
          <cell r="AQ82">
            <v>0</v>
          </cell>
          <cell r="AR82">
            <v>0</v>
          </cell>
          <cell r="AS82">
            <v>0</v>
          </cell>
          <cell r="AT82">
            <v>0</v>
          </cell>
          <cell r="AU82">
            <v>40902</v>
          </cell>
          <cell r="AV82">
            <v>0</v>
          </cell>
          <cell r="AW82">
            <v>0</v>
          </cell>
          <cell r="AX82">
            <v>1</v>
          </cell>
          <cell r="AY82">
            <v>3</v>
          </cell>
          <cell r="AZ82">
            <v>40902</v>
          </cell>
          <cell r="BA82">
            <v>0</v>
          </cell>
          <cell r="BB82">
            <v>0</v>
          </cell>
          <cell r="BC82">
            <v>0</v>
          </cell>
          <cell r="BD82">
            <v>0</v>
          </cell>
          <cell r="BE82">
            <v>0</v>
          </cell>
          <cell r="BF82">
            <v>2</v>
          </cell>
          <cell r="BG82">
            <v>0</v>
          </cell>
          <cell r="BH82">
            <v>0</v>
          </cell>
          <cell r="BI82">
            <v>40902</v>
          </cell>
          <cell r="BJ82">
            <v>0</v>
          </cell>
          <cell r="BK82">
            <v>0</v>
          </cell>
          <cell r="BL82">
            <v>0</v>
          </cell>
          <cell r="BM82">
            <v>0</v>
          </cell>
          <cell r="BN82">
            <v>1</v>
          </cell>
          <cell r="BO82">
            <v>3</v>
          </cell>
        </row>
        <row r="83">
          <cell r="A83">
            <v>40902</v>
          </cell>
          <cell r="B83">
            <v>1</v>
          </cell>
          <cell r="C83">
            <v>0</v>
          </cell>
          <cell r="D83">
            <v>0</v>
          </cell>
          <cell r="E83">
            <v>0</v>
          </cell>
          <cell r="F83">
            <v>0</v>
          </cell>
          <cell r="G83">
            <v>0</v>
          </cell>
          <cell r="H83">
            <v>0</v>
          </cell>
          <cell r="I83">
            <v>0</v>
          </cell>
          <cell r="J83">
            <v>1</v>
          </cell>
          <cell r="K83">
            <v>0</v>
          </cell>
          <cell r="L83">
            <v>40902</v>
          </cell>
          <cell r="M83">
            <v>0</v>
          </cell>
          <cell r="N83">
            <v>0</v>
          </cell>
          <cell r="O83">
            <v>1</v>
          </cell>
          <cell r="P83">
            <v>0</v>
          </cell>
          <cell r="Q83">
            <v>1</v>
          </cell>
          <cell r="R83">
            <v>0</v>
          </cell>
          <cell r="S83">
            <v>0</v>
          </cell>
          <cell r="T83">
            <v>0</v>
          </cell>
          <cell r="U83">
            <v>0</v>
          </cell>
          <cell r="V83">
            <v>0</v>
          </cell>
          <cell r="W83">
            <v>0</v>
          </cell>
          <cell r="X83">
            <v>0</v>
          </cell>
          <cell r="Y83">
            <v>1</v>
          </cell>
          <cell r="Z83">
            <v>0</v>
          </cell>
          <cell r="AA83">
            <v>0</v>
          </cell>
          <cell r="AB83">
            <v>0</v>
          </cell>
          <cell r="AC83">
            <v>40902</v>
          </cell>
          <cell r="AD83">
            <v>1</v>
          </cell>
          <cell r="AE83">
            <v>0</v>
          </cell>
          <cell r="AF83">
            <v>0</v>
          </cell>
          <cell r="AG83">
            <v>0</v>
          </cell>
          <cell r="AH83">
            <v>0</v>
          </cell>
          <cell r="AI83">
            <v>0</v>
          </cell>
          <cell r="AJ83">
            <v>0</v>
          </cell>
          <cell r="AK83">
            <v>0</v>
          </cell>
          <cell r="AL83">
            <v>1</v>
          </cell>
          <cell r="AM83">
            <v>0</v>
          </cell>
          <cell r="AN83">
            <v>40902</v>
          </cell>
          <cell r="AO83">
            <v>0</v>
          </cell>
          <cell r="AP83">
            <v>0</v>
          </cell>
          <cell r="AQ83">
            <v>0</v>
          </cell>
          <cell r="AR83">
            <v>0</v>
          </cell>
          <cell r="AS83">
            <v>0</v>
          </cell>
          <cell r="AT83">
            <v>0</v>
          </cell>
          <cell r="AU83">
            <v>40902</v>
          </cell>
          <cell r="AV83">
            <v>0</v>
          </cell>
          <cell r="AW83">
            <v>0</v>
          </cell>
          <cell r="AX83">
            <v>1</v>
          </cell>
          <cell r="AY83">
            <v>0</v>
          </cell>
          <cell r="AZ83">
            <v>40902</v>
          </cell>
          <cell r="BA83">
            <v>0</v>
          </cell>
          <cell r="BB83">
            <v>0</v>
          </cell>
          <cell r="BC83">
            <v>0</v>
          </cell>
          <cell r="BD83">
            <v>0</v>
          </cell>
          <cell r="BE83">
            <v>1</v>
          </cell>
          <cell r="BF83">
            <v>0</v>
          </cell>
          <cell r="BG83">
            <v>0</v>
          </cell>
          <cell r="BH83">
            <v>0</v>
          </cell>
          <cell r="BI83">
            <v>40902</v>
          </cell>
          <cell r="BJ83">
            <v>0</v>
          </cell>
          <cell r="BK83">
            <v>0</v>
          </cell>
          <cell r="BL83">
            <v>0</v>
          </cell>
          <cell r="BM83">
            <v>0</v>
          </cell>
          <cell r="BN83">
            <v>1</v>
          </cell>
          <cell r="BO83">
            <v>0</v>
          </cell>
        </row>
        <row r="84">
          <cell r="A84">
            <v>40902</v>
          </cell>
          <cell r="B84">
            <v>1</v>
          </cell>
          <cell r="C84">
            <v>0</v>
          </cell>
          <cell r="D84">
            <v>0</v>
          </cell>
          <cell r="E84">
            <v>0</v>
          </cell>
          <cell r="F84">
            <v>0</v>
          </cell>
          <cell r="G84">
            <v>0</v>
          </cell>
          <cell r="H84">
            <v>0</v>
          </cell>
          <cell r="I84">
            <v>0</v>
          </cell>
          <cell r="J84">
            <v>1</v>
          </cell>
          <cell r="K84">
            <v>0</v>
          </cell>
          <cell r="L84">
            <v>40902</v>
          </cell>
          <cell r="M84">
            <v>0</v>
          </cell>
          <cell r="N84">
            <v>0</v>
          </cell>
          <cell r="O84">
            <v>1</v>
          </cell>
          <cell r="P84">
            <v>0</v>
          </cell>
          <cell r="Q84">
            <v>1</v>
          </cell>
          <cell r="R84">
            <v>0</v>
          </cell>
          <cell r="S84">
            <v>0</v>
          </cell>
          <cell r="T84">
            <v>0</v>
          </cell>
          <cell r="U84">
            <v>0</v>
          </cell>
          <cell r="V84">
            <v>0</v>
          </cell>
          <cell r="W84">
            <v>0</v>
          </cell>
          <cell r="X84">
            <v>0</v>
          </cell>
          <cell r="Y84">
            <v>1</v>
          </cell>
          <cell r="Z84">
            <v>0</v>
          </cell>
          <cell r="AA84">
            <v>0</v>
          </cell>
          <cell r="AB84">
            <v>0</v>
          </cell>
          <cell r="AC84">
            <v>40902</v>
          </cell>
          <cell r="AD84">
            <v>1</v>
          </cell>
          <cell r="AE84">
            <v>0</v>
          </cell>
          <cell r="AF84">
            <v>0</v>
          </cell>
          <cell r="AG84">
            <v>0</v>
          </cell>
          <cell r="AH84">
            <v>0</v>
          </cell>
          <cell r="AI84">
            <v>0</v>
          </cell>
          <cell r="AJ84">
            <v>0</v>
          </cell>
          <cell r="AK84">
            <v>0</v>
          </cell>
          <cell r="AL84">
            <v>1</v>
          </cell>
          <cell r="AM84">
            <v>0</v>
          </cell>
          <cell r="AN84">
            <v>40902</v>
          </cell>
          <cell r="AO84">
            <v>0</v>
          </cell>
          <cell r="AP84">
            <v>0</v>
          </cell>
          <cell r="AQ84">
            <v>0</v>
          </cell>
          <cell r="AR84">
            <v>0</v>
          </cell>
          <cell r="AS84">
            <v>0</v>
          </cell>
          <cell r="AT84">
            <v>0</v>
          </cell>
          <cell r="AU84">
            <v>40902</v>
          </cell>
          <cell r="AV84">
            <v>0</v>
          </cell>
          <cell r="AW84">
            <v>0</v>
          </cell>
          <cell r="AX84">
            <v>1</v>
          </cell>
          <cell r="AY84">
            <v>0</v>
          </cell>
          <cell r="AZ84">
            <v>40902</v>
          </cell>
          <cell r="BA84">
            <v>0</v>
          </cell>
          <cell r="BB84">
            <v>0</v>
          </cell>
          <cell r="BC84">
            <v>0</v>
          </cell>
          <cell r="BD84">
            <v>0</v>
          </cell>
          <cell r="BE84">
            <v>1</v>
          </cell>
          <cell r="BF84">
            <v>0</v>
          </cell>
          <cell r="BG84">
            <v>0</v>
          </cell>
          <cell r="BH84">
            <v>0</v>
          </cell>
          <cell r="BI84">
            <v>40902</v>
          </cell>
          <cell r="BJ84">
            <v>0</v>
          </cell>
          <cell r="BK84">
            <v>0</v>
          </cell>
          <cell r="BL84">
            <v>0</v>
          </cell>
          <cell r="BM84">
            <v>0</v>
          </cell>
          <cell r="BN84">
            <v>1</v>
          </cell>
          <cell r="BO84">
            <v>0</v>
          </cell>
        </row>
        <row r="85">
          <cell r="A85">
            <v>40903</v>
          </cell>
          <cell r="B85">
            <v>0</v>
          </cell>
          <cell r="C85">
            <v>0</v>
          </cell>
          <cell r="D85">
            <v>0</v>
          </cell>
          <cell r="E85">
            <v>0</v>
          </cell>
          <cell r="F85">
            <v>0</v>
          </cell>
          <cell r="G85">
            <v>0</v>
          </cell>
          <cell r="H85">
            <v>0</v>
          </cell>
          <cell r="I85">
            <v>0</v>
          </cell>
          <cell r="J85">
            <v>1</v>
          </cell>
          <cell r="K85">
            <v>3</v>
          </cell>
          <cell r="L85">
            <v>40903</v>
          </cell>
          <cell r="M85">
            <v>0</v>
          </cell>
          <cell r="N85">
            <v>0</v>
          </cell>
          <cell r="O85">
            <v>1</v>
          </cell>
          <cell r="P85">
            <v>3</v>
          </cell>
          <cell r="Q85">
            <v>0</v>
          </cell>
          <cell r="R85">
            <v>0</v>
          </cell>
          <cell r="S85">
            <v>0</v>
          </cell>
          <cell r="T85">
            <v>0</v>
          </cell>
          <cell r="U85">
            <v>0</v>
          </cell>
          <cell r="V85">
            <v>0</v>
          </cell>
          <cell r="W85">
            <v>0</v>
          </cell>
          <cell r="X85">
            <v>0</v>
          </cell>
          <cell r="Y85">
            <v>0</v>
          </cell>
          <cell r="Z85">
            <v>0</v>
          </cell>
          <cell r="AA85">
            <v>0</v>
          </cell>
          <cell r="AB85">
            <v>0</v>
          </cell>
          <cell r="AC85">
            <v>40903</v>
          </cell>
          <cell r="AD85">
            <v>1</v>
          </cell>
          <cell r="AE85">
            <v>3</v>
          </cell>
          <cell r="AF85">
            <v>0</v>
          </cell>
          <cell r="AG85">
            <v>0</v>
          </cell>
          <cell r="AH85">
            <v>0</v>
          </cell>
          <cell r="AI85">
            <v>0</v>
          </cell>
          <cell r="AJ85">
            <v>0</v>
          </cell>
          <cell r="AK85">
            <v>0</v>
          </cell>
          <cell r="AL85">
            <v>1</v>
          </cell>
          <cell r="AM85">
            <v>3</v>
          </cell>
          <cell r="AN85">
            <v>40903</v>
          </cell>
          <cell r="AO85">
            <v>0</v>
          </cell>
          <cell r="AP85">
            <v>0</v>
          </cell>
          <cell r="AQ85">
            <v>0</v>
          </cell>
          <cell r="AR85">
            <v>0</v>
          </cell>
          <cell r="AS85">
            <v>0</v>
          </cell>
          <cell r="AT85">
            <v>0</v>
          </cell>
          <cell r="AU85">
            <v>40903</v>
          </cell>
          <cell r="AV85">
            <v>0</v>
          </cell>
          <cell r="AW85">
            <v>0</v>
          </cell>
          <cell r="AX85">
            <v>1</v>
          </cell>
          <cell r="AY85">
            <v>3</v>
          </cell>
          <cell r="AZ85">
            <v>40903</v>
          </cell>
          <cell r="BA85">
            <v>0</v>
          </cell>
          <cell r="BB85">
            <v>0</v>
          </cell>
          <cell r="BC85">
            <v>0</v>
          </cell>
          <cell r="BD85">
            <v>0</v>
          </cell>
          <cell r="BE85">
            <v>1</v>
          </cell>
          <cell r="BF85">
            <v>1</v>
          </cell>
          <cell r="BG85">
            <v>0</v>
          </cell>
          <cell r="BH85">
            <v>0</v>
          </cell>
          <cell r="BI85">
            <v>40903</v>
          </cell>
          <cell r="BJ85">
            <v>0</v>
          </cell>
          <cell r="BK85">
            <v>0</v>
          </cell>
          <cell r="BL85">
            <v>0</v>
          </cell>
          <cell r="BM85">
            <v>0</v>
          </cell>
          <cell r="BN85">
            <v>1</v>
          </cell>
          <cell r="BO85">
            <v>3</v>
          </cell>
        </row>
        <row r="86">
          <cell r="A86">
            <v>40903</v>
          </cell>
          <cell r="B86">
            <v>0</v>
          </cell>
          <cell r="C86">
            <v>0</v>
          </cell>
          <cell r="D86">
            <v>0</v>
          </cell>
          <cell r="E86">
            <v>0</v>
          </cell>
          <cell r="F86">
            <v>0</v>
          </cell>
          <cell r="G86">
            <v>0</v>
          </cell>
          <cell r="H86">
            <v>0</v>
          </cell>
          <cell r="I86">
            <v>0</v>
          </cell>
          <cell r="J86">
            <v>1</v>
          </cell>
          <cell r="K86">
            <v>0</v>
          </cell>
          <cell r="L86">
            <v>40903</v>
          </cell>
          <cell r="M86">
            <v>0</v>
          </cell>
          <cell r="N86">
            <v>0</v>
          </cell>
          <cell r="O86">
            <v>1</v>
          </cell>
          <cell r="P86">
            <v>0</v>
          </cell>
          <cell r="Q86">
            <v>0</v>
          </cell>
          <cell r="R86">
            <v>0</v>
          </cell>
          <cell r="S86">
            <v>0</v>
          </cell>
          <cell r="T86">
            <v>0</v>
          </cell>
          <cell r="U86">
            <v>0</v>
          </cell>
          <cell r="V86">
            <v>0</v>
          </cell>
          <cell r="W86">
            <v>0</v>
          </cell>
          <cell r="X86">
            <v>0</v>
          </cell>
          <cell r="Y86">
            <v>0</v>
          </cell>
          <cell r="Z86">
            <v>0</v>
          </cell>
          <cell r="AA86">
            <v>0</v>
          </cell>
          <cell r="AB86">
            <v>0</v>
          </cell>
          <cell r="AC86">
            <v>40903</v>
          </cell>
          <cell r="AD86">
            <v>1</v>
          </cell>
          <cell r="AE86">
            <v>0</v>
          </cell>
          <cell r="AF86">
            <v>0</v>
          </cell>
          <cell r="AG86">
            <v>0</v>
          </cell>
          <cell r="AH86">
            <v>0</v>
          </cell>
          <cell r="AI86">
            <v>0</v>
          </cell>
          <cell r="AJ86">
            <v>0</v>
          </cell>
          <cell r="AK86">
            <v>0</v>
          </cell>
          <cell r="AL86">
            <v>1</v>
          </cell>
          <cell r="AM86">
            <v>0</v>
          </cell>
          <cell r="AN86">
            <v>40903</v>
          </cell>
          <cell r="AO86">
            <v>0</v>
          </cell>
          <cell r="AP86">
            <v>0</v>
          </cell>
          <cell r="AQ86">
            <v>0</v>
          </cell>
          <cell r="AR86">
            <v>0</v>
          </cell>
          <cell r="AS86">
            <v>0</v>
          </cell>
          <cell r="AT86">
            <v>0</v>
          </cell>
          <cell r="AU86">
            <v>40903</v>
          </cell>
          <cell r="AV86">
            <v>0</v>
          </cell>
          <cell r="AW86">
            <v>0</v>
          </cell>
          <cell r="AX86">
            <v>1</v>
          </cell>
          <cell r="AY86">
            <v>0</v>
          </cell>
          <cell r="AZ86">
            <v>40903</v>
          </cell>
          <cell r="BA86">
            <v>0</v>
          </cell>
          <cell r="BB86">
            <v>0</v>
          </cell>
          <cell r="BC86">
            <v>0</v>
          </cell>
          <cell r="BD86">
            <v>0</v>
          </cell>
          <cell r="BE86">
            <v>0</v>
          </cell>
          <cell r="BF86">
            <v>0</v>
          </cell>
          <cell r="BG86">
            <v>0</v>
          </cell>
          <cell r="BH86">
            <v>0</v>
          </cell>
          <cell r="BI86">
            <v>40903</v>
          </cell>
          <cell r="BJ86">
            <v>0</v>
          </cell>
          <cell r="BK86">
            <v>0</v>
          </cell>
          <cell r="BL86">
            <v>0</v>
          </cell>
          <cell r="BM86">
            <v>0</v>
          </cell>
          <cell r="BN86">
            <v>1</v>
          </cell>
          <cell r="BO86">
            <v>0</v>
          </cell>
        </row>
        <row r="87">
          <cell r="A87">
            <v>40903</v>
          </cell>
          <cell r="B87">
            <v>0</v>
          </cell>
          <cell r="C87">
            <v>0</v>
          </cell>
          <cell r="D87">
            <v>0</v>
          </cell>
          <cell r="E87">
            <v>0</v>
          </cell>
          <cell r="F87">
            <v>0</v>
          </cell>
          <cell r="G87">
            <v>0</v>
          </cell>
          <cell r="H87">
            <v>0</v>
          </cell>
          <cell r="I87">
            <v>0</v>
          </cell>
          <cell r="J87">
            <v>1</v>
          </cell>
          <cell r="K87">
            <v>0</v>
          </cell>
          <cell r="L87">
            <v>40903</v>
          </cell>
          <cell r="M87">
            <v>0</v>
          </cell>
          <cell r="N87">
            <v>0</v>
          </cell>
          <cell r="O87">
            <v>1</v>
          </cell>
          <cell r="P87">
            <v>0</v>
          </cell>
          <cell r="Q87">
            <v>0</v>
          </cell>
          <cell r="R87">
            <v>0</v>
          </cell>
          <cell r="S87">
            <v>0</v>
          </cell>
          <cell r="T87">
            <v>0</v>
          </cell>
          <cell r="U87">
            <v>0</v>
          </cell>
          <cell r="V87">
            <v>0</v>
          </cell>
          <cell r="W87">
            <v>0</v>
          </cell>
          <cell r="X87">
            <v>0</v>
          </cell>
          <cell r="Y87">
            <v>0</v>
          </cell>
          <cell r="Z87">
            <v>0</v>
          </cell>
          <cell r="AA87">
            <v>0</v>
          </cell>
          <cell r="AB87">
            <v>0</v>
          </cell>
          <cell r="AC87">
            <v>40903</v>
          </cell>
          <cell r="AD87">
            <v>1</v>
          </cell>
          <cell r="AE87">
            <v>0</v>
          </cell>
          <cell r="AF87">
            <v>0</v>
          </cell>
          <cell r="AG87">
            <v>0</v>
          </cell>
          <cell r="AH87">
            <v>0</v>
          </cell>
          <cell r="AI87">
            <v>0</v>
          </cell>
          <cell r="AJ87">
            <v>0</v>
          </cell>
          <cell r="AK87">
            <v>0</v>
          </cell>
          <cell r="AL87">
            <v>1</v>
          </cell>
          <cell r="AM87">
            <v>0</v>
          </cell>
          <cell r="AN87">
            <v>40903</v>
          </cell>
          <cell r="AO87">
            <v>0</v>
          </cell>
          <cell r="AP87">
            <v>0</v>
          </cell>
          <cell r="AQ87">
            <v>0</v>
          </cell>
          <cell r="AR87">
            <v>0</v>
          </cell>
          <cell r="AS87">
            <v>0</v>
          </cell>
          <cell r="AT87">
            <v>0</v>
          </cell>
          <cell r="AU87">
            <v>40903</v>
          </cell>
          <cell r="AV87">
            <v>0</v>
          </cell>
          <cell r="AW87">
            <v>0</v>
          </cell>
          <cell r="AX87">
            <v>1</v>
          </cell>
          <cell r="AY87">
            <v>0</v>
          </cell>
          <cell r="AZ87">
            <v>40903</v>
          </cell>
          <cell r="BA87">
            <v>0</v>
          </cell>
          <cell r="BB87">
            <v>0</v>
          </cell>
          <cell r="BC87">
            <v>0</v>
          </cell>
          <cell r="BD87">
            <v>0</v>
          </cell>
          <cell r="BE87">
            <v>0</v>
          </cell>
          <cell r="BF87">
            <v>0</v>
          </cell>
          <cell r="BG87">
            <v>0</v>
          </cell>
          <cell r="BH87">
            <v>0</v>
          </cell>
          <cell r="BI87">
            <v>40903</v>
          </cell>
          <cell r="BJ87">
            <v>0</v>
          </cell>
          <cell r="BK87">
            <v>0</v>
          </cell>
          <cell r="BL87">
            <v>0</v>
          </cell>
          <cell r="BM87">
            <v>0</v>
          </cell>
          <cell r="BN87">
            <v>1</v>
          </cell>
          <cell r="BO87">
            <v>0</v>
          </cell>
        </row>
        <row r="88">
          <cell r="A88">
            <v>40904</v>
          </cell>
          <cell r="B88">
            <v>0</v>
          </cell>
          <cell r="C88">
            <v>0</v>
          </cell>
          <cell r="D88">
            <v>0</v>
          </cell>
          <cell r="E88">
            <v>0</v>
          </cell>
          <cell r="F88">
            <v>0</v>
          </cell>
          <cell r="G88">
            <v>0</v>
          </cell>
          <cell r="H88">
            <v>0</v>
          </cell>
          <cell r="I88">
            <v>0</v>
          </cell>
          <cell r="J88">
            <v>0</v>
          </cell>
          <cell r="K88">
            <v>2</v>
          </cell>
          <cell r="L88">
            <v>40904</v>
          </cell>
          <cell r="M88">
            <v>0</v>
          </cell>
          <cell r="N88">
            <v>0</v>
          </cell>
          <cell r="O88">
            <v>0</v>
          </cell>
          <cell r="P88">
            <v>2</v>
          </cell>
          <cell r="Q88">
            <v>0</v>
          </cell>
          <cell r="R88">
            <v>0</v>
          </cell>
          <cell r="S88">
            <v>0</v>
          </cell>
          <cell r="T88">
            <v>0</v>
          </cell>
          <cell r="U88">
            <v>0</v>
          </cell>
          <cell r="V88">
            <v>0</v>
          </cell>
          <cell r="W88">
            <v>0</v>
          </cell>
          <cell r="X88">
            <v>0</v>
          </cell>
          <cell r="Y88">
            <v>0</v>
          </cell>
          <cell r="Z88">
            <v>0</v>
          </cell>
          <cell r="AA88">
            <v>0</v>
          </cell>
          <cell r="AB88">
            <v>0</v>
          </cell>
          <cell r="AC88">
            <v>40904</v>
          </cell>
          <cell r="AD88">
            <v>0</v>
          </cell>
          <cell r="AE88">
            <v>2</v>
          </cell>
          <cell r="AF88">
            <v>0</v>
          </cell>
          <cell r="AG88">
            <v>0</v>
          </cell>
          <cell r="AH88">
            <v>0</v>
          </cell>
          <cell r="AI88">
            <v>0</v>
          </cell>
          <cell r="AJ88">
            <v>0</v>
          </cell>
          <cell r="AK88">
            <v>0</v>
          </cell>
          <cell r="AL88">
            <v>0</v>
          </cell>
          <cell r="AM88">
            <v>2</v>
          </cell>
          <cell r="AN88">
            <v>40904</v>
          </cell>
          <cell r="AO88">
            <v>0</v>
          </cell>
          <cell r="AP88">
            <v>0</v>
          </cell>
          <cell r="AQ88">
            <v>0</v>
          </cell>
          <cell r="AR88">
            <v>0</v>
          </cell>
          <cell r="AS88">
            <v>0</v>
          </cell>
          <cell r="AT88">
            <v>0</v>
          </cell>
          <cell r="AU88">
            <v>40904</v>
          </cell>
          <cell r="AV88">
            <v>0</v>
          </cell>
          <cell r="AW88">
            <v>0</v>
          </cell>
          <cell r="AX88">
            <v>0</v>
          </cell>
          <cell r="AY88">
            <v>2</v>
          </cell>
          <cell r="AZ88">
            <v>40904</v>
          </cell>
          <cell r="BA88">
            <v>0</v>
          </cell>
          <cell r="BB88">
            <v>0</v>
          </cell>
          <cell r="BC88">
            <v>0</v>
          </cell>
          <cell r="BD88">
            <v>0</v>
          </cell>
          <cell r="BE88">
            <v>0</v>
          </cell>
          <cell r="BF88">
            <v>1</v>
          </cell>
          <cell r="BG88">
            <v>0</v>
          </cell>
          <cell r="BH88">
            <v>0</v>
          </cell>
          <cell r="BI88">
            <v>40904</v>
          </cell>
          <cell r="BJ88">
            <v>0</v>
          </cell>
          <cell r="BK88">
            <v>0</v>
          </cell>
          <cell r="BL88">
            <v>0</v>
          </cell>
          <cell r="BM88">
            <v>0</v>
          </cell>
          <cell r="BN88">
            <v>0</v>
          </cell>
          <cell r="BO88">
            <v>1</v>
          </cell>
        </row>
        <row r="89">
          <cell r="A89">
            <v>40904</v>
          </cell>
          <cell r="B89">
            <v>0</v>
          </cell>
          <cell r="C89">
            <v>0</v>
          </cell>
          <cell r="D89">
            <v>0</v>
          </cell>
          <cell r="E89">
            <v>0</v>
          </cell>
          <cell r="F89">
            <v>0</v>
          </cell>
          <cell r="G89">
            <v>0</v>
          </cell>
          <cell r="H89">
            <v>0</v>
          </cell>
          <cell r="I89">
            <v>0</v>
          </cell>
          <cell r="J89">
            <v>1</v>
          </cell>
          <cell r="K89">
            <v>0</v>
          </cell>
          <cell r="L89">
            <v>40904</v>
          </cell>
          <cell r="M89">
            <v>0</v>
          </cell>
          <cell r="N89">
            <v>0</v>
          </cell>
          <cell r="O89">
            <v>1</v>
          </cell>
          <cell r="P89">
            <v>0</v>
          </cell>
          <cell r="Q89">
            <v>0</v>
          </cell>
          <cell r="R89">
            <v>0</v>
          </cell>
          <cell r="S89">
            <v>0</v>
          </cell>
          <cell r="T89">
            <v>0</v>
          </cell>
          <cell r="U89">
            <v>0</v>
          </cell>
          <cell r="V89">
            <v>0</v>
          </cell>
          <cell r="W89">
            <v>0</v>
          </cell>
          <cell r="X89">
            <v>0</v>
          </cell>
          <cell r="Y89">
            <v>0</v>
          </cell>
          <cell r="Z89">
            <v>0</v>
          </cell>
          <cell r="AA89">
            <v>0</v>
          </cell>
          <cell r="AB89">
            <v>0</v>
          </cell>
          <cell r="AC89">
            <v>40904</v>
          </cell>
          <cell r="AD89">
            <v>1</v>
          </cell>
          <cell r="AE89">
            <v>0</v>
          </cell>
          <cell r="AF89">
            <v>0</v>
          </cell>
          <cell r="AG89">
            <v>0</v>
          </cell>
          <cell r="AH89">
            <v>0</v>
          </cell>
          <cell r="AI89">
            <v>0</v>
          </cell>
          <cell r="AJ89">
            <v>0</v>
          </cell>
          <cell r="AK89">
            <v>0</v>
          </cell>
          <cell r="AL89">
            <v>1</v>
          </cell>
          <cell r="AM89">
            <v>0</v>
          </cell>
          <cell r="AN89">
            <v>40904</v>
          </cell>
          <cell r="AO89">
            <v>0</v>
          </cell>
          <cell r="AP89">
            <v>0</v>
          </cell>
          <cell r="AQ89">
            <v>0</v>
          </cell>
          <cell r="AR89">
            <v>0</v>
          </cell>
          <cell r="AS89">
            <v>0</v>
          </cell>
          <cell r="AT89">
            <v>0</v>
          </cell>
          <cell r="AU89">
            <v>40904</v>
          </cell>
          <cell r="AV89">
            <v>0</v>
          </cell>
          <cell r="AW89">
            <v>0</v>
          </cell>
          <cell r="AX89">
            <v>1</v>
          </cell>
          <cell r="AY89">
            <v>0</v>
          </cell>
          <cell r="AZ89">
            <v>40904</v>
          </cell>
          <cell r="BA89">
            <v>0</v>
          </cell>
          <cell r="BB89">
            <v>0</v>
          </cell>
          <cell r="BC89">
            <v>0</v>
          </cell>
          <cell r="BD89">
            <v>0</v>
          </cell>
          <cell r="BE89">
            <v>1</v>
          </cell>
          <cell r="BF89">
            <v>0</v>
          </cell>
          <cell r="BG89">
            <v>0</v>
          </cell>
          <cell r="BH89">
            <v>0</v>
          </cell>
          <cell r="BI89">
            <v>40904</v>
          </cell>
          <cell r="BJ89">
            <v>0</v>
          </cell>
          <cell r="BK89">
            <v>0</v>
          </cell>
          <cell r="BL89">
            <v>0</v>
          </cell>
          <cell r="BM89">
            <v>0</v>
          </cell>
          <cell r="BN89">
            <v>0</v>
          </cell>
          <cell r="BO89">
            <v>0</v>
          </cell>
        </row>
        <row r="90">
          <cell r="A90">
            <v>40904</v>
          </cell>
          <cell r="B90">
            <v>0</v>
          </cell>
          <cell r="C90">
            <v>0</v>
          </cell>
          <cell r="D90">
            <v>0</v>
          </cell>
          <cell r="E90">
            <v>0</v>
          </cell>
          <cell r="F90">
            <v>0</v>
          </cell>
          <cell r="G90">
            <v>0</v>
          </cell>
          <cell r="H90">
            <v>0</v>
          </cell>
          <cell r="I90">
            <v>0</v>
          </cell>
          <cell r="J90">
            <v>1</v>
          </cell>
          <cell r="K90">
            <v>0</v>
          </cell>
          <cell r="L90">
            <v>40904</v>
          </cell>
          <cell r="M90">
            <v>0</v>
          </cell>
          <cell r="N90">
            <v>0</v>
          </cell>
          <cell r="O90">
            <v>1</v>
          </cell>
          <cell r="P90">
            <v>0</v>
          </cell>
          <cell r="Q90">
            <v>0</v>
          </cell>
          <cell r="R90">
            <v>0</v>
          </cell>
          <cell r="S90">
            <v>0</v>
          </cell>
          <cell r="T90">
            <v>0</v>
          </cell>
          <cell r="U90">
            <v>0</v>
          </cell>
          <cell r="V90">
            <v>0</v>
          </cell>
          <cell r="W90">
            <v>0</v>
          </cell>
          <cell r="X90">
            <v>0</v>
          </cell>
          <cell r="Y90">
            <v>0</v>
          </cell>
          <cell r="Z90">
            <v>0</v>
          </cell>
          <cell r="AA90">
            <v>0</v>
          </cell>
          <cell r="AB90">
            <v>0</v>
          </cell>
          <cell r="AC90">
            <v>40904</v>
          </cell>
          <cell r="AD90">
            <v>1</v>
          </cell>
          <cell r="AE90">
            <v>0</v>
          </cell>
          <cell r="AF90">
            <v>0</v>
          </cell>
          <cell r="AG90">
            <v>0</v>
          </cell>
          <cell r="AH90">
            <v>0</v>
          </cell>
          <cell r="AI90">
            <v>0</v>
          </cell>
          <cell r="AJ90">
            <v>0</v>
          </cell>
          <cell r="AK90">
            <v>0</v>
          </cell>
          <cell r="AL90">
            <v>1</v>
          </cell>
          <cell r="AM90">
            <v>0</v>
          </cell>
          <cell r="AN90">
            <v>40904</v>
          </cell>
          <cell r="AO90">
            <v>0</v>
          </cell>
          <cell r="AP90">
            <v>0</v>
          </cell>
          <cell r="AQ90">
            <v>0</v>
          </cell>
          <cell r="AR90">
            <v>0</v>
          </cell>
          <cell r="AS90">
            <v>0</v>
          </cell>
          <cell r="AT90">
            <v>0</v>
          </cell>
          <cell r="AU90">
            <v>40904</v>
          </cell>
          <cell r="AV90">
            <v>0</v>
          </cell>
          <cell r="AW90">
            <v>0</v>
          </cell>
          <cell r="AX90">
            <v>1</v>
          </cell>
          <cell r="AY90">
            <v>0</v>
          </cell>
          <cell r="AZ90">
            <v>40904</v>
          </cell>
          <cell r="BA90">
            <v>0</v>
          </cell>
          <cell r="BB90">
            <v>0</v>
          </cell>
          <cell r="BC90">
            <v>0</v>
          </cell>
          <cell r="BD90">
            <v>0</v>
          </cell>
          <cell r="BE90">
            <v>0</v>
          </cell>
          <cell r="BF90">
            <v>0</v>
          </cell>
          <cell r="BG90">
            <v>0</v>
          </cell>
          <cell r="BH90">
            <v>0</v>
          </cell>
          <cell r="BI90">
            <v>40904</v>
          </cell>
          <cell r="BJ90">
            <v>0</v>
          </cell>
          <cell r="BK90">
            <v>0</v>
          </cell>
          <cell r="BL90">
            <v>0</v>
          </cell>
          <cell r="BM90">
            <v>0</v>
          </cell>
          <cell r="BN90">
            <v>1</v>
          </cell>
          <cell r="BO90">
            <v>0</v>
          </cell>
        </row>
        <row r="91">
          <cell r="A91">
            <v>40905</v>
          </cell>
          <cell r="B91">
            <v>0</v>
          </cell>
          <cell r="C91">
            <v>0</v>
          </cell>
          <cell r="D91">
            <v>0</v>
          </cell>
          <cell r="E91">
            <v>0</v>
          </cell>
          <cell r="F91">
            <v>0</v>
          </cell>
          <cell r="G91">
            <v>0</v>
          </cell>
          <cell r="H91">
            <v>0</v>
          </cell>
          <cell r="I91">
            <v>0</v>
          </cell>
          <cell r="J91">
            <v>1</v>
          </cell>
          <cell r="K91">
            <v>2</v>
          </cell>
          <cell r="L91">
            <v>40905</v>
          </cell>
          <cell r="M91">
            <v>0</v>
          </cell>
          <cell r="N91">
            <v>0</v>
          </cell>
          <cell r="O91">
            <v>1</v>
          </cell>
          <cell r="P91">
            <v>2</v>
          </cell>
          <cell r="Q91">
            <v>0</v>
          </cell>
          <cell r="R91">
            <v>0</v>
          </cell>
          <cell r="S91">
            <v>0</v>
          </cell>
          <cell r="T91">
            <v>0</v>
          </cell>
          <cell r="U91">
            <v>0</v>
          </cell>
          <cell r="V91">
            <v>0</v>
          </cell>
          <cell r="W91">
            <v>0</v>
          </cell>
          <cell r="X91">
            <v>0</v>
          </cell>
          <cell r="Y91">
            <v>0</v>
          </cell>
          <cell r="Z91">
            <v>0</v>
          </cell>
          <cell r="AA91">
            <v>0</v>
          </cell>
          <cell r="AB91">
            <v>0</v>
          </cell>
          <cell r="AC91">
            <v>40905</v>
          </cell>
          <cell r="AD91">
            <v>1</v>
          </cell>
          <cell r="AE91">
            <v>2</v>
          </cell>
          <cell r="AF91">
            <v>0</v>
          </cell>
          <cell r="AG91">
            <v>0</v>
          </cell>
          <cell r="AH91">
            <v>0</v>
          </cell>
          <cell r="AI91">
            <v>0</v>
          </cell>
          <cell r="AJ91">
            <v>0</v>
          </cell>
          <cell r="AK91">
            <v>0</v>
          </cell>
          <cell r="AL91">
            <v>1</v>
          </cell>
          <cell r="AM91">
            <v>2</v>
          </cell>
          <cell r="AN91">
            <v>40905</v>
          </cell>
          <cell r="AO91">
            <v>0</v>
          </cell>
          <cell r="AP91">
            <v>0</v>
          </cell>
          <cell r="AQ91">
            <v>0</v>
          </cell>
          <cell r="AR91">
            <v>0</v>
          </cell>
          <cell r="AS91">
            <v>0</v>
          </cell>
          <cell r="AT91">
            <v>0</v>
          </cell>
          <cell r="AU91">
            <v>40905</v>
          </cell>
          <cell r="AV91">
            <v>0</v>
          </cell>
          <cell r="AW91">
            <v>0</v>
          </cell>
          <cell r="AX91">
            <v>1</v>
          </cell>
          <cell r="AY91">
            <v>2</v>
          </cell>
          <cell r="AZ91">
            <v>40905</v>
          </cell>
          <cell r="BA91">
            <v>0</v>
          </cell>
          <cell r="BB91">
            <v>0</v>
          </cell>
          <cell r="BC91">
            <v>0</v>
          </cell>
          <cell r="BD91">
            <v>0</v>
          </cell>
          <cell r="BE91">
            <v>0</v>
          </cell>
          <cell r="BF91">
            <v>0</v>
          </cell>
          <cell r="BG91">
            <v>0</v>
          </cell>
          <cell r="BH91">
            <v>0</v>
          </cell>
          <cell r="BI91">
            <v>40905</v>
          </cell>
          <cell r="BJ91">
            <v>0</v>
          </cell>
          <cell r="BK91">
            <v>0</v>
          </cell>
          <cell r="BL91">
            <v>0</v>
          </cell>
          <cell r="BM91">
            <v>0</v>
          </cell>
          <cell r="BN91">
            <v>1</v>
          </cell>
          <cell r="BO91">
            <v>2</v>
          </cell>
        </row>
        <row r="92">
          <cell r="A92">
            <v>40905</v>
          </cell>
          <cell r="B92">
            <v>0</v>
          </cell>
          <cell r="C92">
            <v>0</v>
          </cell>
          <cell r="D92">
            <v>0</v>
          </cell>
          <cell r="E92">
            <v>0</v>
          </cell>
          <cell r="F92">
            <v>0</v>
          </cell>
          <cell r="G92">
            <v>0</v>
          </cell>
          <cell r="H92">
            <v>0</v>
          </cell>
          <cell r="I92">
            <v>0</v>
          </cell>
          <cell r="J92">
            <v>0</v>
          </cell>
          <cell r="K92">
            <v>0</v>
          </cell>
          <cell r="L92">
            <v>40905</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40905</v>
          </cell>
          <cell r="AD92">
            <v>0</v>
          </cell>
          <cell r="AE92">
            <v>0</v>
          </cell>
          <cell r="AF92">
            <v>0</v>
          </cell>
          <cell r="AG92">
            <v>0</v>
          </cell>
          <cell r="AH92">
            <v>0</v>
          </cell>
          <cell r="AI92">
            <v>0</v>
          </cell>
          <cell r="AJ92">
            <v>0</v>
          </cell>
          <cell r="AK92">
            <v>0</v>
          </cell>
          <cell r="AL92">
            <v>0</v>
          </cell>
          <cell r="AM92">
            <v>0</v>
          </cell>
          <cell r="AN92">
            <v>40905</v>
          </cell>
          <cell r="AO92">
            <v>0</v>
          </cell>
          <cell r="AP92">
            <v>0</v>
          </cell>
          <cell r="AQ92">
            <v>0</v>
          </cell>
          <cell r="AR92">
            <v>0</v>
          </cell>
          <cell r="AS92">
            <v>0</v>
          </cell>
          <cell r="AT92">
            <v>0</v>
          </cell>
          <cell r="AU92">
            <v>40905</v>
          </cell>
          <cell r="AV92">
            <v>0</v>
          </cell>
          <cell r="AW92">
            <v>0</v>
          </cell>
          <cell r="AX92">
            <v>0</v>
          </cell>
          <cell r="AY92">
            <v>0</v>
          </cell>
          <cell r="AZ92">
            <v>40905</v>
          </cell>
          <cell r="BA92">
            <v>0</v>
          </cell>
          <cell r="BB92">
            <v>0</v>
          </cell>
          <cell r="BC92">
            <v>0</v>
          </cell>
          <cell r="BD92">
            <v>0</v>
          </cell>
          <cell r="BE92">
            <v>0</v>
          </cell>
          <cell r="BF92">
            <v>0</v>
          </cell>
          <cell r="BG92">
            <v>0</v>
          </cell>
          <cell r="BH92">
            <v>0</v>
          </cell>
          <cell r="BI92">
            <v>40905</v>
          </cell>
          <cell r="BJ92">
            <v>0</v>
          </cell>
          <cell r="BK92">
            <v>0</v>
          </cell>
          <cell r="BL92">
            <v>0</v>
          </cell>
          <cell r="BM92">
            <v>0</v>
          </cell>
          <cell r="BN92">
            <v>0</v>
          </cell>
          <cell r="BO92">
            <v>0</v>
          </cell>
        </row>
        <row r="93">
          <cell r="A93">
            <v>40905</v>
          </cell>
          <cell r="B93">
            <v>0</v>
          </cell>
          <cell r="C93">
            <v>0</v>
          </cell>
          <cell r="D93">
            <v>0</v>
          </cell>
          <cell r="E93">
            <v>0</v>
          </cell>
          <cell r="F93">
            <v>0</v>
          </cell>
          <cell r="G93">
            <v>0</v>
          </cell>
          <cell r="H93">
            <v>0</v>
          </cell>
          <cell r="I93">
            <v>0</v>
          </cell>
          <cell r="J93">
            <v>1</v>
          </cell>
          <cell r="K93">
            <v>0</v>
          </cell>
          <cell r="L93">
            <v>40905</v>
          </cell>
          <cell r="M93">
            <v>0</v>
          </cell>
          <cell r="N93">
            <v>0</v>
          </cell>
          <cell r="O93">
            <v>1</v>
          </cell>
          <cell r="P93">
            <v>0</v>
          </cell>
          <cell r="Q93">
            <v>0</v>
          </cell>
          <cell r="R93">
            <v>0</v>
          </cell>
          <cell r="S93">
            <v>0</v>
          </cell>
          <cell r="T93">
            <v>0</v>
          </cell>
          <cell r="U93">
            <v>0</v>
          </cell>
          <cell r="V93">
            <v>0</v>
          </cell>
          <cell r="W93">
            <v>0</v>
          </cell>
          <cell r="X93">
            <v>0</v>
          </cell>
          <cell r="Y93">
            <v>0</v>
          </cell>
          <cell r="Z93">
            <v>0</v>
          </cell>
          <cell r="AA93">
            <v>0</v>
          </cell>
          <cell r="AB93">
            <v>0</v>
          </cell>
          <cell r="AC93">
            <v>40905</v>
          </cell>
          <cell r="AD93">
            <v>1</v>
          </cell>
          <cell r="AE93">
            <v>0</v>
          </cell>
          <cell r="AF93">
            <v>0</v>
          </cell>
          <cell r="AG93">
            <v>0</v>
          </cell>
          <cell r="AH93">
            <v>0</v>
          </cell>
          <cell r="AI93">
            <v>0</v>
          </cell>
          <cell r="AJ93">
            <v>0</v>
          </cell>
          <cell r="AK93">
            <v>0</v>
          </cell>
          <cell r="AL93">
            <v>1</v>
          </cell>
          <cell r="AM93">
            <v>0</v>
          </cell>
          <cell r="AN93">
            <v>40905</v>
          </cell>
          <cell r="AO93">
            <v>0</v>
          </cell>
          <cell r="AP93">
            <v>0</v>
          </cell>
          <cell r="AQ93">
            <v>0</v>
          </cell>
          <cell r="AR93">
            <v>0</v>
          </cell>
          <cell r="AS93">
            <v>0</v>
          </cell>
          <cell r="AT93">
            <v>0</v>
          </cell>
          <cell r="AU93">
            <v>40905</v>
          </cell>
          <cell r="AV93">
            <v>0</v>
          </cell>
          <cell r="AW93">
            <v>0</v>
          </cell>
          <cell r="AX93">
            <v>1</v>
          </cell>
          <cell r="AY93">
            <v>0</v>
          </cell>
          <cell r="AZ93">
            <v>40905</v>
          </cell>
          <cell r="BA93">
            <v>0</v>
          </cell>
          <cell r="BB93">
            <v>0</v>
          </cell>
          <cell r="BC93">
            <v>0</v>
          </cell>
          <cell r="BD93">
            <v>0</v>
          </cell>
          <cell r="BE93">
            <v>0</v>
          </cell>
          <cell r="BF93">
            <v>0</v>
          </cell>
          <cell r="BG93">
            <v>0</v>
          </cell>
          <cell r="BH93">
            <v>0</v>
          </cell>
          <cell r="BI93">
            <v>40905</v>
          </cell>
          <cell r="BJ93">
            <v>0</v>
          </cell>
          <cell r="BK93">
            <v>0</v>
          </cell>
          <cell r="BL93">
            <v>0</v>
          </cell>
          <cell r="BM93">
            <v>0</v>
          </cell>
          <cell r="BN93">
            <v>1</v>
          </cell>
          <cell r="BO93">
            <v>0</v>
          </cell>
        </row>
        <row r="94">
          <cell r="A94">
            <v>40906</v>
          </cell>
          <cell r="B94">
            <v>0</v>
          </cell>
          <cell r="C94">
            <v>0</v>
          </cell>
          <cell r="D94">
            <v>0</v>
          </cell>
          <cell r="E94">
            <v>0</v>
          </cell>
          <cell r="F94">
            <v>0</v>
          </cell>
          <cell r="G94">
            <v>0</v>
          </cell>
          <cell r="H94">
            <v>0</v>
          </cell>
          <cell r="I94">
            <v>0</v>
          </cell>
          <cell r="J94">
            <v>1</v>
          </cell>
          <cell r="K94">
            <v>2</v>
          </cell>
          <cell r="L94">
            <v>40906</v>
          </cell>
          <cell r="M94">
            <v>0</v>
          </cell>
          <cell r="N94">
            <v>0</v>
          </cell>
          <cell r="O94">
            <v>1</v>
          </cell>
          <cell r="P94">
            <v>2</v>
          </cell>
          <cell r="Q94">
            <v>0</v>
          </cell>
          <cell r="R94">
            <v>0</v>
          </cell>
          <cell r="S94">
            <v>0</v>
          </cell>
          <cell r="T94">
            <v>0</v>
          </cell>
          <cell r="U94">
            <v>0</v>
          </cell>
          <cell r="V94">
            <v>0</v>
          </cell>
          <cell r="W94">
            <v>0</v>
          </cell>
          <cell r="X94">
            <v>0</v>
          </cell>
          <cell r="Y94">
            <v>0</v>
          </cell>
          <cell r="Z94">
            <v>0</v>
          </cell>
          <cell r="AA94">
            <v>0</v>
          </cell>
          <cell r="AB94">
            <v>0</v>
          </cell>
          <cell r="AC94">
            <v>40906</v>
          </cell>
          <cell r="AD94">
            <v>1</v>
          </cell>
          <cell r="AE94">
            <v>2</v>
          </cell>
          <cell r="AF94">
            <v>0</v>
          </cell>
          <cell r="AG94">
            <v>0</v>
          </cell>
          <cell r="AH94">
            <v>0</v>
          </cell>
          <cell r="AI94">
            <v>0</v>
          </cell>
          <cell r="AJ94">
            <v>0</v>
          </cell>
          <cell r="AK94">
            <v>1</v>
          </cell>
          <cell r="AL94">
            <v>1</v>
          </cell>
          <cell r="AM94">
            <v>2</v>
          </cell>
          <cell r="AN94">
            <v>40906</v>
          </cell>
          <cell r="AO94">
            <v>0</v>
          </cell>
          <cell r="AP94">
            <v>0</v>
          </cell>
          <cell r="AQ94">
            <v>0</v>
          </cell>
          <cell r="AR94">
            <v>0</v>
          </cell>
          <cell r="AS94">
            <v>0</v>
          </cell>
          <cell r="AT94">
            <v>0</v>
          </cell>
          <cell r="AU94">
            <v>40906</v>
          </cell>
          <cell r="AV94">
            <v>0</v>
          </cell>
          <cell r="AW94">
            <v>0</v>
          </cell>
          <cell r="AX94">
            <v>1</v>
          </cell>
          <cell r="AY94">
            <v>2</v>
          </cell>
          <cell r="AZ94">
            <v>40906</v>
          </cell>
          <cell r="BA94">
            <v>0</v>
          </cell>
          <cell r="BB94">
            <v>0</v>
          </cell>
          <cell r="BC94">
            <v>0</v>
          </cell>
          <cell r="BD94">
            <v>0</v>
          </cell>
          <cell r="BE94">
            <v>0</v>
          </cell>
          <cell r="BF94">
            <v>0</v>
          </cell>
          <cell r="BG94">
            <v>0</v>
          </cell>
          <cell r="BH94">
            <v>0</v>
          </cell>
          <cell r="BI94">
            <v>40906</v>
          </cell>
          <cell r="BJ94">
            <v>0</v>
          </cell>
          <cell r="BK94">
            <v>0</v>
          </cell>
          <cell r="BL94">
            <v>0</v>
          </cell>
          <cell r="BM94">
            <v>0</v>
          </cell>
          <cell r="BN94">
            <v>1</v>
          </cell>
          <cell r="BO94">
            <v>2</v>
          </cell>
        </row>
        <row r="95">
          <cell r="A95">
            <v>40906</v>
          </cell>
          <cell r="B95">
            <v>0</v>
          </cell>
          <cell r="C95">
            <v>0</v>
          </cell>
          <cell r="D95">
            <v>0</v>
          </cell>
          <cell r="E95">
            <v>0</v>
          </cell>
          <cell r="F95">
            <v>0</v>
          </cell>
          <cell r="G95">
            <v>0</v>
          </cell>
          <cell r="H95">
            <v>0</v>
          </cell>
          <cell r="I95">
            <v>0</v>
          </cell>
          <cell r="J95">
            <v>0</v>
          </cell>
          <cell r="K95">
            <v>0</v>
          </cell>
          <cell r="L95">
            <v>40906</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40906</v>
          </cell>
          <cell r="AD95">
            <v>0</v>
          </cell>
          <cell r="AE95">
            <v>0</v>
          </cell>
          <cell r="AF95">
            <v>0</v>
          </cell>
          <cell r="AG95">
            <v>0</v>
          </cell>
          <cell r="AH95">
            <v>0</v>
          </cell>
          <cell r="AI95">
            <v>0</v>
          </cell>
          <cell r="AJ95">
            <v>0</v>
          </cell>
          <cell r="AK95">
            <v>0</v>
          </cell>
          <cell r="AL95">
            <v>0</v>
          </cell>
          <cell r="AM95">
            <v>0</v>
          </cell>
          <cell r="AN95">
            <v>40906</v>
          </cell>
          <cell r="AO95">
            <v>0</v>
          </cell>
          <cell r="AP95">
            <v>0</v>
          </cell>
          <cell r="AQ95">
            <v>0</v>
          </cell>
          <cell r="AR95">
            <v>0</v>
          </cell>
          <cell r="AS95">
            <v>0</v>
          </cell>
          <cell r="AT95">
            <v>0</v>
          </cell>
          <cell r="AU95">
            <v>40906</v>
          </cell>
          <cell r="AV95">
            <v>0</v>
          </cell>
          <cell r="AW95">
            <v>0</v>
          </cell>
          <cell r="AX95">
            <v>0</v>
          </cell>
          <cell r="AY95">
            <v>0</v>
          </cell>
          <cell r="AZ95">
            <v>40906</v>
          </cell>
          <cell r="BA95">
            <v>0</v>
          </cell>
          <cell r="BB95">
            <v>0</v>
          </cell>
          <cell r="BC95">
            <v>0</v>
          </cell>
          <cell r="BD95">
            <v>0</v>
          </cell>
          <cell r="BE95">
            <v>0</v>
          </cell>
          <cell r="BF95">
            <v>0</v>
          </cell>
          <cell r="BG95">
            <v>0</v>
          </cell>
          <cell r="BH95">
            <v>0</v>
          </cell>
          <cell r="BI95">
            <v>40906</v>
          </cell>
          <cell r="BJ95">
            <v>0</v>
          </cell>
          <cell r="BK95">
            <v>0</v>
          </cell>
          <cell r="BL95">
            <v>0</v>
          </cell>
          <cell r="BM95">
            <v>0</v>
          </cell>
          <cell r="BN95">
            <v>0</v>
          </cell>
          <cell r="BO95">
            <v>0</v>
          </cell>
        </row>
        <row r="96">
          <cell r="A96">
            <v>40906</v>
          </cell>
          <cell r="B96">
            <v>0</v>
          </cell>
          <cell r="C96">
            <v>0</v>
          </cell>
          <cell r="D96">
            <v>0</v>
          </cell>
          <cell r="E96">
            <v>0</v>
          </cell>
          <cell r="F96">
            <v>0</v>
          </cell>
          <cell r="G96">
            <v>0</v>
          </cell>
          <cell r="H96">
            <v>0</v>
          </cell>
          <cell r="I96">
            <v>0</v>
          </cell>
          <cell r="J96">
            <v>1</v>
          </cell>
          <cell r="K96">
            <v>0</v>
          </cell>
          <cell r="L96">
            <v>40906</v>
          </cell>
          <cell r="M96">
            <v>0</v>
          </cell>
          <cell r="N96">
            <v>0</v>
          </cell>
          <cell r="O96">
            <v>1</v>
          </cell>
          <cell r="P96">
            <v>0</v>
          </cell>
          <cell r="Q96">
            <v>0</v>
          </cell>
          <cell r="R96">
            <v>0</v>
          </cell>
          <cell r="S96">
            <v>0</v>
          </cell>
          <cell r="T96">
            <v>0</v>
          </cell>
          <cell r="U96">
            <v>0</v>
          </cell>
          <cell r="V96">
            <v>0</v>
          </cell>
          <cell r="W96">
            <v>0</v>
          </cell>
          <cell r="X96">
            <v>0</v>
          </cell>
          <cell r="Y96">
            <v>0</v>
          </cell>
          <cell r="Z96">
            <v>0</v>
          </cell>
          <cell r="AA96">
            <v>0</v>
          </cell>
          <cell r="AB96">
            <v>0</v>
          </cell>
          <cell r="AC96">
            <v>40906</v>
          </cell>
          <cell r="AD96">
            <v>1</v>
          </cell>
          <cell r="AE96">
            <v>0</v>
          </cell>
          <cell r="AF96">
            <v>0</v>
          </cell>
          <cell r="AG96">
            <v>0</v>
          </cell>
          <cell r="AH96">
            <v>0</v>
          </cell>
          <cell r="AI96">
            <v>0</v>
          </cell>
          <cell r="AJ96">
            <v>1</v>
          </cell>
          <cell r="AK96">
            <v>0</v>
          </cell>
          <cell r="AL96">
            <v>1</v>
          </cell>
          <cell r="AM96">
            <v>0</v>
          </cell>
          <cell r="AN96">
            <v>40906</v>
          </cell>
          <cell r="AO96">
            <v>0</v>
          </cell>
          <cell r="AP96">
            <v>0</v>
          </cell>
          <cell r="AQ96">
            <v>0</v>
          </cell>
          <cell r="AR96">
            <v>0</v>
          </cell>
          <cell r="AS96">
            <v>0</v>
          </cell>
          <cell r="AT96">
            <v>0</v>
          </cell>
          <cell r="AU96">
            <v>40906</v>
          </cell>
          <cell r="AV96">
            <v>0</v>
          </cell>
          <cell r="AW96">
            <v>0</v>
          </cell>
          <cell r="AX96">
            <v>1</v>
          </cell>
          <cell r="AY96">
            <v>0</v>
          </cell>
          <cell r="AZ96">
            <v>40906</v>
          </cell>
          <cell r="BA96">
            <v>0</v>
          </cell>
          <cell r="BB96">
            <v>0</v>
          </cell>
          <cell r="BC96">
            <v>0</v>
          </cell>
          <cell r="BD96">
            <v>0</v>
          </cell>
          <cell r="BE96">
            <v>0</v>
          </cell>
          <cell r="BF96">
            <v>0</v>
          </cell>
          <cell r="BG96">
            <v>0</v>
          </cell>
          <cell r="BH96">
            <v>0</v>
          </cell>
          <cell r="BI96">
            <v>40906</v>
          </cell>
          <cell r="BJ96">
            <v>0</v>
          </cell>
          <cell r="BK96">
            <v>0</v>
          </cell>
          <cell r="BL96">
            <v>0</v>
          </cell>
          <cell r="BM96">
            <v>0</v>
          </cell>
          <cell r="BN96">
            <v>1</v>
          </cell>
          <cell r="BO96">
            <v>0</v>
          </cell>
        </row>
        <row r="97">
          <cell r="A97">
            <v>40907</v>
          </cell>
          <cell r="B97">
            <v>0</v>
          </cell>
          <cell r="C97">
            <v>0</v>
          </cell>
          <cell r="D97">
            <v>0</v>
          </cell>
          <cell r="E97">
            <v>0</v>
          </cell>
          <cell r="F97">
            <v>0</v>
          </cell>
          <cell r="G97">
            <v>0</v>
          </cell>
          <cell r="H97">
            <v>0</v>
          </cell>
          <cell r="I97">
            <v>0</v>
          </cell>
          <cell r="J97">
            <v>1</v>
          </cell>
          <cell r="K97">
            <v>2</v>
          </cell>
          <cell r="L97">
            <v>40907</v>
          </cell>
          <cell r="M97">
            <v>0</v>
          </cell>
          <cell r="N97">
            <v>0</v>
          </cell>
          <cell r="O97">
            <v>1</v>
          </cell>
          <cell r="P97">
            <v>2</v>
          </cell>
          <cell r="Q97">
            <v>0</v>
          </cell>
          <cell r="R97">
            <v>0</v>
          </cell>
          <cell r="S97">
            <v>0</v>
          </cell>
          <cell r="T97">
            <v>0</v>
          </cell>
          <cell r="U97">
            <v>0</v>
          </cell>
          <cell r="V97">
            <v>0</v>
          </cell>
          <cell r="W97">
            <v>0</v>
          </cell>
          <cell r="X97">
            <v>0</v>
          </cell>
          <cell r="Y97">
            <v>0</v>
          </cell>
          <cell r="Z97">
            <v>0</v>
          </cell>
          <cell r="AA97">
            <v>0</v>
          </cell>
          <cell r="AB97">
            <v>0</v>
          </cell>
          <cell r="AC97">
            <v>40907</v>
          </cell>
          <cell r="AD97">
            <v>1</v>
          </cell>
          <cell r="AE97">
            <v>2</v>
          </cell>
          <cell r="AF97">
            <v>0</v>
          </cell>
          <cell r="AG97">
            <v>0</v>
          </cell>
          <cell r="AH97">
            <v>0</v>
          </cell>
          <cell r="AI97">
            <v>0</v>
          </cell>
          <cell r="AJ97">
            <v>1</v>
          </cell>
          <cell r="AK97">
            <v>2</v>
          </cell>
          <cell r="AL97">
            <v>1</v>
          </cell>
          <cell r="AM97">
            <v>2</v>
          </cell>
          <cell r="AN97">
            <v>40907</v>
          </cell>
          <cell r="AO97">
            <v>0</v>
          </cell>
          <cell r="AP97">
            <v>0</v>
          </cell>
          <cell r="AQ97">
            <v>0</v>
          </cell>
          <cell r="AR97">
            <v>0</v>
          </cell>
          <cell r="AS97">
            <v>0</v>
          </cell>
          <cell r="AT97">
            <v>0</v>
          </cell>
          <cell r="AU97">
            <v>40907</v>
          </cell>
          <cell r="AV97">
            <v>0</v>
          </cell>
          <cell r="AW97">
            <v>0</v>
          </cell>
          <cell r="AX97">
            <v>1</v>
          </cell>
          <cell r="AY97">
            <v>2</v>
          </cell>
          <cell r="AZ97">
            <v>40907</v>
          </cell>
          <cell r="BA97">
            <v>0</v>
          </cell>
          <cell r="BB97">
            <v>0</v>
          </cell>
          <cell r="BC97">
            <v>0</v>
          </cell>
          <cell r="BD97">
            <v>0</v>
          </cell>
          <cell r="BE97">
            <v>0</v>
          </cell>
          <cell r="BF97">
            <v>0</v>
          </cell>
          <cell r="BG97">
            <v>0</v>
          </cell>
          <cell r="BH97">
            <v>0</v>
          </cell>
          <cell r="BI97">
            <v>40907</v>
          </cell>
          <cell r="BJ97">
            <v>0</v>
          </cell>
          <cell r="BK97">
            <v>0</v>
          </cell>
          <cell r="BL97">
            <v>0</v>
          </cell>
          <cell r="BM97">
            <v>0</v>
          </cell>
          <cell r="BN97">
            <v>1</v>
          </cell>
          <cell r="BO97">
            <v>2</v>
          </cell>
        </row>
        <row r="98">
          <cell r="A98">
            <v>40907</v>
          </cell>
          <cell r="B98">
            <v>0</v>
          </cell>
          <cell r="C98">
            <v>0</v>
          </cell>
          <cell r="D98">
            <v>0</v>
          </cell>
          <cell r="E98">
            <v>0</v>
          </cell>
          <cell r="F98">
            <v>0</v>
          </cell>
          <cell r="G98">
            <v>0</v>
          </cell>
          <cell r="H98">
            <v>0</v>
          </cell>
          <cell r="I98">
            <v>0</v>
          </cell>
          <cell r="J98">
            <v>0</v>
          </cell>
          <cell r="K98">
            <v>0</v>
          </cell>
          <cell r="L98">
            <v>40907</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40907</v>
          </cell>
          <cell r="AD98">
            <v>0</v>
          </cell>
          <cell r="AE98">
            <v>0</v>
          </cell>
          <cell r="AF98">
            <v>0</v>
          </cell>
          <cell r="AG98">
            <v>0</v>
          </cell>
          <cell r="AH98">
            <v>0</v>
          </cell>
          <cell r="AI98">
            <v>0</v>
          </cell>
          <cell r="AJ98">
            <v>0</v>
          </cell>
          <cell r="AK98">
            <v>0</v>
          </cell>
          <cell r="AL98">
            <v>0</v>
          </cell>
          <cell r="AM98">
            <v>0</v>
          </cell>
          <cell r="AN98">
            <v>40907</v>
          </cell>
          <cell r="AO98">
            <v>0</v>
          </cell>
          <cell r="AP98">
            <v>0</v>
          </cell>
          <cell r="AQ98">
            <v>0</v>
          </cell>
          <cell r="AR98">
            <v>0</v>
          </cell>
          <cell r="AS98">
            <v>0</v>
          </cell>
          <cell r="AT98">
            <v>0</v>
          </cell>
          <cell r="AU98">
            <v>40907</v>
          </cell>
          <cell r="AV98">
            <v>0</v>
          </cell>
          <cell r="AW98">
            <v>0</v>
          </cell>
          <cell r="AX98">
            <v>0</v>
          </cell>
          <cell r="AY98">
            <v>0</v>
          </cell>
          <cell r="AZ98">
            <v>40907</v>
          </cell>
          <cell r="BA98">
            <v>0</v>
          </cell>
          <cell r="BB98">
            <v>0</v>
          </cell>
          <cell r="BC98">
            <v>0</v>
          </cell>
          <cell r="BD98">
            <v>0</v>
          </cell>
          <cell r="BE98">
            <v>0</v>
          </cell>
          <cell r="BF98">
            <v>0</v>
          </cell>
          <cell r="BG98">
            <v>0</v>
          </cell>
          <cell r="BH98">
            <v>0</v>
          </cell>
          <cell r="BI98">
            <v>40907</v>
          </cell>
          <cell r="BJ98">
            <v>0</v>
          </cell>
          <cell r="BK98">
            <v>0</v>
          </cell>
          <cell r="BL98">
            <v>0</v>
          </cell>
          <cell r="BM98">
            <v>0</v>
          </cell>
          <cell r="BN98">
            <v>0</v>
          </cell>
          <cell r="BO98">
            <v>0</v>
          </cell>
        </row>
        <row r="99">
          <cell r="A99">
            <v>40907</v>
          </cell>
          <cell r="B99">
            <v>0</v>
          </cell>
          <cell r="C99">
            <v>0</v>
          </cell>
          <cell r="D99">
            <v>0</v>
          </cell>
          <cell r="E99">
            <v>0</v>
          </cell>
          <cell r="F99">
            <v>0</v>
          </cell>
          <cell r="G99">
            <v>0</v>
          </cell>
          <cell r="H99">
            <v>0</v>
          </cell>
          <cell r="I99">
            <v>0</v>
          </cell>
          <cell r="J99">
            <v>1</v>
          </cell>
          <cell r="K99">
            <v>0</v>
          </cell>
          <cell r="L99">
            <v>40907</v>
          </cell>
          <cell r="M99">
            <v>0</v>
          </cell>
          <cell r="N99">
            <v>0</v>
          </cell>
          <cell r="O99">
            <v>1</v>
          </cell>
          <cell r="P99">
            <v>0</v>
          </cell>
          <cell r="Q99">
            <v>0</v>
          </cell>
          <cell r="R99">
            <v>0</v>
          </cell>
          <cell r="S99">
            <v>0</v>
          </cell>
          <cell r="T99">
            <v>0</v>
          </cell>
          <cell r="U99">
            <v>0</v>
          </cell>
          <cell r="V99">
            <v>0</v>
          </cell>
          <cell r="W99">
            <v>0</v>
          </cell>
          <cell r="X99">
            <v>0</v>
          </cell>
          <cell r="Y99">
            <v>0</v>
          </cell>
          <cell r="Z99">
            <v>0</v>
          </cell>
          <cell r="AA99">
            <v>0</v>
          </cell>
          <cell r="AB99">
            <v>0</v>
          </cell>
          <cell r="AC99">
            <v>40907</v>
          </cell>
          <cell r="AD99">
            <v>1</v>
          </cell>
          <cell r="AE99">
            <v>0</v>
          </cell>
          <cell r="AF99">
            <v>0</v>
          </cell>
          <cell r="AG99">
            <v>0</v>
          </cell>
          <cell r="AH99">
            <v>0</v>
          </cell>
          <cell r="AI99">
            <v>0</v>
          </cell>
          <cell r="AJ99">
            <v>1</v>
          </cell>
          <cell r="AK99">
            <v>0</v>
          </cell>
          <cell r="AL99">
            <v>1</v>
          </cell>
          <cell r="AM99">
            <v>0</v>
          </cell>
          <cell r="AN99">
            <v>40907</v>
          </cell>
          <cell r="AO99">
            <v>0</v>
          </cell>
          <cell r="AP99">
            <v>0</v>
          </cell>
          <cell r="AQ99">
            <v>0</v>
          </cell>
          <cell r="AR99">
            <v>0</v>
          </cell>
          <cell r="AS99">
            <v>0</v>
          </cell>
          <cell r="AT99">
            <v>0</v>
          </cell>
          <cell r="AU99">
            <v>40907</v>
          </cell>
          <cell r="AV99">
            <v>0</v>
          </cell>
          <cell r="AW99">
            <v>0</v>
          </cell>
          <cell r="AX99">
            <v>1</v>
          </cell>
          <cell r="AY99">
            <v>0</v>
          </cell>
          <cell r="AZ99">
            <v>40907</v>
          </cell>
          <cell r="BA99">
            <v>0</v>
          </cell>
          <cell r="BB99">
            <v>0</v>
          </cell>
          <cell r="BC99">
            <v>0</v>
          </cell>
          <cell r="BD99">
            <v>0</v>
          </cell>
          <cell r="BE99">
            <v>0</v>
          </cell>
          <cell r="BF99">
            <v>0</v>
          </cell>
          <cell r="BG99">
            <v>0</v>
          </cell>
          <cell r="BH99">
            <v>0</v>
          </cell>
          <cell r="BI99">
            <v>40907</v>
          </cell>
          <cell r="BJ99">
            <v>0</v>
          </cell>
          <cell r="BK99">
            <v>0</v>
          </cell>
          <cell r="BL99">
            <v>0</v>
          </cell>
          <cell r="BM99">
            <v>0</v>
          </cell>
          <cell r="BN99">
            <v>1</v>
          </cell>
          <cell r="BO99">
            <v>0</v>
          </cell>
        </row>
        <row r="100">
          <cell r="A100">
            <v>40908</v>
          </cell>
          <cell r="B100">
            <v>0</v>
          </cell>
          <cell r="C100">
            <v>0</v>
          </cell>
          <cell r="D100">
            <v>0</v>
          </cell>
          <cell r="E100">
            <v>0</v>
          </cell>
          <cell r="F100">
            <v>0</v>
          </cell>
          <cell r="G100">
            <v>0</v>
          </cell>
          <cell r="H100">
            <v>0</v>
          </cell>
          <cell r="I100">
            <v>0</v>
          </cell>
          <cell r="J100">
            <v>1</v>
          </cell>
          <cell r="K100">
            <v>3</v>
          </cell>
          <cell r="L100">
            <v>40908</v>
          </cell>
          <cell r="M100">
            <v>0</v>
          </cell>
          <cell r="N100">
            <v>0</v>
          </cell>
          <cell r="O100">
            <v>1</v>
          </cell>
          <cell r="P100">
            <v>3</v>
          </cell>
          <cell r="Q100">
            <v>0</v>
          </cell>
          <cell r="R100">
            <v>0</v>
          </cell>
          <cell r="S100">
            <v>0</v>
          </cell>
          <cell r="T100">
            <v>0</v>
          </cell>
          <cell r="U100">
            <v>0</v>
          </cell>
          <cell r="V100">
            <v>0</v>
          </cell>
          <cell r="W100">
            <v>0</v>
          </cell>
          <cell r="X100">
            <v>0</v>
          </cell>
          <cell r="Y100">
            <v>0</v>
          </cell>
          <cell r="Z100">
            <v>0</v>
          </cell>
          <cell r="AA100">
            <v>0</v>
          </cell>
          <cell r="AB100">
            <v>0</v>
          </cell>
          <cell r="AC100">
            <v>40908</v>
          </cell>
          <cell r="AD100">
            <v>1</v>
          </cell>
          <cell r="AE100">
            <v>3</v>
          </cell>
          <cell r="AF100">
            <v>0</v>
          </cell>
          <cell r="AG100">
            <v>0</v>
          </cell>
          <cell r="AH100">
            <v>0</v>
          </cell>
          <cell r="AI100">
            <v>0</v>
          </cell>
          <cell r="AJ100">
            <v>1</v>
          </cell>
          <cell r="AK100">
            <v>3</v>
          </cell>
          <cell r="AL100">
            <v>1</v>
          </cell>
          <cell r="AM100">
            <v>3</v>
          </cell>
          <cell r="AN100">
            <v>40908</v>
          </cell>
          <cell r="AO100">
            <v>0</v>
          </cell>
          <cell r="AP100">
            <v>0</v>
          </cell>
          <cell r="AQ100">
            <v>0</v>
          </cell>
          <cell r="AR100">
            <v>0</v>
          </cell>
          <cell r="AS100">
            <v>0</v>
          </cell>
          <cell r="AT100">
            <v>0</v>
          </cell>
          <cell r="AU100">
            <v>40908</v>
          </cell>
          <cell r="AV100">
            <v>0</v>
          </cell>
          <cell r="AW100">
            <v>0</v>
          </cell>
          <cell r="AX100">
            <v>1</v>
          </cell>
          <cell r="AY100">
            <v>3</v>
          </cell>
          <cell r="AZ100">
            <v>40908</v>
          </cell>
          <cell r="BA100">
            <v>0</v>
          </cell>
          <cell r="BB100">
            <v>0</v>
          </cell>
          <cell r="BC100">
            <v>0</v>
          </cell>
          <cell r="BD100">
            <v>0</v>
          </cell>
          <cell r="BE100">
            <v>0</v>
          </cell>
          <cell r="BF100">
            <v>0</v>
          </cell>
          <cell r="BG100">
            <v>0</v>
          </cell>
          <cell r="BH100">
            <v>0</v>
          </cell>
          <cell r="BI100">
            <v>40908</v>
          </cell>
          <cell r="BJ100">
            <v>0</v>
          </cell>
          <cell r="BK100">
            <v>0</v>
          </cell>
          <cell r="BL100">
            <v>0</v>
          </cell>
          <cell r="BM100">
            <v>0</v>
          </cell>
          <cell r="BN100">
            <v>1</v>
          </cell>
          <cell r="BO100">
            <v>3</v>
          </cell>
        </row>
        <row r="101">
          <cell r="A101">
            <v>40908</v>
          </cell>
          <cell r="B101">
            <v>0</v>
          </cell>
          <cell r="C101">
            <v>0</v>
          </cell>
          <cell r="D101">
            <v>0</v>
          </cell>
          <cell r="E101">
            <v>0</v>
          </cell>
          <cell r="F101">
            <v>0</v>
          </cell>
          <cell r="G101">
            <v>0</v>
          </cell>
          <cell r="H101">
            <v>0</v>
          </cell>
          <cell r="I101">
            <v>0</v>
          </cell>
          <cell r="J101">
            <v>1</v>
          </cell>
          <cell r="K101">
            <v>0</v>
          </cell>
          <cell r="L101">
            <v>40908</v>
          </cell>
          <cell r="M101">
            <v>0</v>
          </cell>
          <cell r="N101">
            <v>0</v>
          </cell>
          <cell r="O101">
            <v>1</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40908</v>
          </cell>
          <cell r="AD101">
            <v>1</v>
          </cell>
          <cell r="AE101">
            <v>0</v>
          </cell>
          <cell r="AF101">
            <v>0</v>
          </cell>
          <cell r="AG101">
            <v>0</v>
          </cell>
          <cell r="AH101">
            <v>0</v>
          </cell>
          <cell r="AI101">
            <v>0</v>
          </cell>
          <cell r="AJ101">
            <v>1</v>
          </cell>
          <cell r="AK101">
            <v>0</v>
          </cell>
          <cell r="AL101">
            <v>1</v>
          </cell>
          <cell r="AM101">
            <v>0</v>
          </cell>
          <cell r="AN101">
            <v>40908</v>
          </cell>
          <cell r="AO101">
            <v>0</v>
          </cell>
          <cell r="AP101">
            <v>0</v>
          </cell>
          <cell r="AQ101">
            <v>0</v>
          </cell>
          <cell r="AR101">
            <v>0</v>
          </cell>
          <cell r="AS101">
            <v>0</v>
          </cell>
          <cell r="AT101">
            <v>0</v>
          </cell>
          <cell r="AU101">
            <v>40908</v>
          </cell>
          <cell r="AV101">
            <v>0</v>
          </cell>
          <cell r="AW101">
            <v>0</v>
          </cell>
          <cell r="AX101">
            <v>1</v>
          </cell>
          <cell r="AY101">
            <v>0</v>
          </cell>
          <cell r="AZ101">
            <v>40908</v>
          </cell>
          <cell r="BA101">
            <v>0</v>
          </cell>
          <cell r="BB101">
            <v>0</v>
          </cell>
          <cell r="BC101">
            <v>0</v>
          </cell>
          <cell r="BD101">
            <v>0</v>
          </cell>
          <cell r="BE101">
            <v>0</v>
          </cell>
          <cell r="BF101">
            <v>0</v>
          </cell>
          <cell r="BG101">
            <v>0</v>
          </cell>
          <cell r="BH101">
            <v>0</v>
          </cell>
          <cell r="BI101">
            <v>40908</v>
          </cell>
          <cell r="BJ101">
            <v>0</v>
          </cell>
          <cell r="BK101">
            <v>0</v>
          </cell>
          <cell r="BL101">
            <v>0</v>
          </cell>
          <cell r="BM101">
            <v>0</v>
          </cell>
          <cell r="BN101">
            <v>1</v>
          </cell>
          <cell r="BO101">
            <v>0</v>
          </cell>
        </row>
        <row r="102">
          <cell r="A102">
            <v>40908</v>
          </cell>
          <cell r="B102">
            <v>0</v>
          </cell>
          <cell r="C102">
            <v>0</v>
          </cell>
          <cell r="D102">
            <v>0</v>
          </cell>
          <cell r="E102">
            <v>0</v>
          </cell>
          <cell r="F102">
            <v>0</v>
          </cell>
          <cell r="G102">
            <v>0</v>
          </cell>
          <cell r="H102">
            <v>0</v>
          </cell>
          <cell r="I102">
            <v>0</v>
          </cell>
          <cell r="J102">
            <v>1</v>
          </cell>
          <cell r="K102">
            <v>0</v>
          </cell>
          <cell r="L102">
            <v>40908</v>
          </cell>
          <cell r="M102">
            <v>0</v>
          </cell>
          <cell r="N102">
            <v>0</v>
          </cell>
          <cell r="O102">
            <v>1</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40908</v>
          </cell>
          <cell r="AD102">
            <v>1</v>
          </cell>
          <cell r="AE102">
            <v>0</v>
          </cell>
          <cell r="AF102">
            <v>0</v>
          </cell>
          <cell r="AG102">
            <v>0</v>
          </cell>
          <cell r="AH102">
            <v>0</v>
          </cell>
          <cell r="AI102">
            <v>0</v>
          </cell>
          <cell r="AJ102">
            <v>1</v>
          </cell>
          <cell r="AK102">
            <v>0</v>
          </cell>
          <cell r="AL102">
            <v>1</v>
          </cell>
          <cell r="AM102">
            <v>0</v>
          </cell>
          <cell r="AN102">
            <v>40908</v>
          </cell>
          <cell r="AO102">
            <v>0</v>
          </cell>
          <cell r="AP102">
            <v>0</v>
          </cell>
          <cell r="AQ102">
            <v>0</v>
          </cell>
          <cell r="AR102">
            <v>0</v>
          </cell>
          <cell r="AS102">
            <v>0</v>
          </cell>
          <cell r="AT102">
            <v>0</v>
          </cell>
          <cell r="AU102">
            <v>40908</v>
          </cell>
          <cell r="AV102">
            <v>0</v>
          </cell>
          <cell r="AW102">
            <v>0</v>
          </cell>
          <cell r="AX102">
            <v>1</v>
          </cell>
          <cell r="AY102">
            <v>0</v>
          </cell>
          <cell r="AZ102">
            <v>40908</v>
          </cell>
          <cell r="BA102">
            <v>0</v>
          </cell>
          <cell r="BB102">
            <v>0</v>
          </cell>
          <cell r="BC102">
            <v>0</v>
          </cell>
          <cell r="BD102">
            <v>0</v>
          </cell>
          <cell r="BE102">
            <v>0</v>
          </cell>
          <cell r="BF102">
            <v>0</v>
          </cell>
          <cell r="BG102">
            <v>0</v>
          </cell>
          <cell r="BH102">
            <v>0</v>
          </cell>
          <cell r="BI102">
            <v>40908</v>
          </cell>
          <cell r="BJ102">
            <v>0</v>
          </cell>
          <cell r="BK102">
            <v>0</v>
          </cell>
          <cell r="BL102">
            <v>0</v>
          </cell>
          <cell r="BM102">
            <v>0</v>
          </cell>
          <cell r="BN102">
            <v>1</v>
          </cell>
          <cell r="BO102">
            <v>0</v>
          </cell>
        </row>
        <row r="103">
          <cell r="A103">
            <v>40909</v>
          </cell>
          <cell r="B103">
            <v>0</v>
          </cell>
          <cell r="C103">
            <v>0</v>
          </cell>
          <cell r="D103">
            <v>0</v>
          </cell>
          <cell r="E103">
            <v>0</v>
          </cell>
          <cell r="F103">
            <v>0</v>
          </cell>
          <cell r="G103">
            <v>0</v>
          </cell>
          <cell r="H103">
            <v>0</v>
          </cell>
          <cell r="I103">
            <v>0</v>
          </cell>
          <cell r="J103">
            <v>1</v>
          </cell>
          <cell r="K103">
            <v>3</v>
          </cell>
          <cell r="L103">
            <v>40909</v>
          </cell>
          <cell r="M103">
            <v>0</v>
          </cell>
          <cell r="N103">
            <v>0</v>
          </cell>
          <cell r="O103">
            <v>1</v>
          </cell>
          <cell r="P103">
            <v>3</v>
          </cell>
          <cell r="Q103">
            <v>0</v>
          </cell>
          <cell r="R103">
            <v>0</v>
          </cell>
          <cell r="S103">
            <v>0</v>
          </cell>
          <cell r="T103">
            <v>0</v>
          </cell>
          <cell r="U103">
            <v>0</v>
          </cell>
          <cell r="V103">
            <v>0</v>
          </cell>
          <cell r="W103">
            <v>0</v>
          </cell>
          <cell r="X103">
            <v>0</v>
          </cell>
          <cell r="Y103">
            <v>0</v>
          </cell>
          <cell r="Z103">
            <v>0</v>
          </cell>
          <cell r="AA103">
            <v>0</v>
          </cell>
          <cell r="AB103">
            <v>0</v>
          </cell>
          <cell r="AC103">
            <v>40909</v>
          </cell>
          <cell r="AD103">
            <v>1</v>
          </cell>
          <cell r="AE103">
            <v>3</v>
          </cell>
          <cell r="AF103">
            <v>0</v>
          </cell>
          <cell r="AG103">
            <v>0</v>
          </cell>
          <cell r="AH103">
            <v>0</v>
          </cell>
          <cell r="AI103">
            <v>0</v>
          </cell>
          <cell r="AJ103">
            <v>1</v>
          </cell>
          <cell r="AK103">
            <v>3</v>
          </cell>
          <cell r="AL103">
            <v>1</v>
          </cell>
          <cell r="AM103">
            <v>3</v>
          </cell>
          <cell r="AN103">
            <v>40909</v>
          </cell>
          <cell r="AO103">
            <v>0</v>
          </cell>
          <cell r="AP103">
            <v>0</v>
          </cell>
          <cell r="AQ103">
            <v>0</v>
          </cell>
          <cell r="AR103">
            <v>0</v>
          </cell>
          <cell r="AS103">
            <v>0</v>
          </cell>
          <cell r="AT103">
            <v>0</v>
          </cell>
          <cell r="AU103">
            <v>40909</v>
          </cell>
          <cell r="AV103">
            <v>0</v>
          </cell>
          <cell r="AW103">
            <v>0</v>
          </cell>
          <cell r="AX103">
            <v>1</v>
          </cell>
          <cell r="AY103">
            <v>3</v>
          </cell>
          <cell r="AZ103">
            <v>40909</v>
          </cell>
          <cell r="BA103">
            <v>0</v>
          </cell>
          <cell r="BB103">
            <v>0</v>
          </cell>
          <cell r="BC103">
            <v>0</v>
          </cell>
          <cell r="BD103">
            <v>0</v>
          </cell>
          <cell r="BE103">
            <v>0</v>
          </cell>
          <cell r="BF103">
            <v>0</v>
          </cell>
          <cell r="BG103">
            <v>0</v>
          </cell>
          <cell r="BH103">
            <v>0</v>
          </cell>
          <cell r="BI103">
            <v>40909</v>
          </cell>
          <cell r="BJ103">
            <v>0</v>
          </cell>
          <cell r="BK103">
            <v>0</v>
          </cell>
          <cell r="BL103">
            <v>0</v>
          </cell>
          <cell r="BM103">
            <v>0</v>
          </cell>
          <cell r="BN103">
            <v>1</v>
          </cell>
          <cell r="BO103">
            <v>3</v>
          </cell>
        </row>
        <row r="104">
          <cell r="A104">
            <v>40909</v>
          </cell>
          <cell r="B104">
            <v>0</v>
          </cell>
          <cell r="C104">
            <v>0</v>
          </cell>
          <cell r="D104">
            <v>0</v>
          </cell>
          <cell r="E104">
            <v>0</v>
          </cell>
          <cell r="F104">
            <v>0</v>
          </cell>
          <cell r="G104">
            <v>0</v>
          </cell>
          <cell r="H104">
            <v>0</v>
          </cell>
          <cell r="I104">
            <v>0</v>
          </cell>
          <cell r="J104">
            <v>1</v>
          </cell>
          <cell r="K104">
            <v>0</v>
          </cell>
          <cell r="L104">
            <v>40909</v>
          </cell>
          <cell r="M104">
            <v>0</v>
          </cell>
          <cell r="N104">
            <v>0</v>
          </cell>
          <cell r="O104">
            <v>1</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40909</v>
          </cell>
          <cell r="AD104">
            <v>1</v>
          </cell>
          <cell r="AE104">
            <v>0</v>
          </cell>
          <cell r="AF104">
            <v>0</v>
          </cell>
          <cell r="AG104">
            <v>0</v>
          </cell>
          <cell r="AH104">
            <v>0</v>
          </cell>
          <cell r="AI104">
            <v>0</v>
          </cell>
          <cell r="AJ104">
            <v>1</v>
          </cell>
          <cell r="AK104">
            <v>0</v>
          </cell>
          <cell r="AL104">
            <v>1</v>
          </cell>
          <cell r="AM104">
            <v>0</v>
          </cell>
          <cell r="AN104">
            <v>40909</v>
          </cell>
          <cell r="AO104">
            <v>0</v>
          </cell>
          <cell r="AP104">
            <v>0</v>
          </cell>
          <cell r="AQ104">
            <v>0</v>
          </cell>
          <cell r="AR104">
            <v>0</v>
          </cell>
          <cell r="AS104">
            <v>0</v>
          </cell>
          <cell r="AT104">
            <v>0</v>
          </cell>
          <cell r="AU104">
            <v>40909</v>
          </cell>
          <cell r="AV104">
            <v>0</v>
          </cell>
          <cell r="AW104">
            <v>0</v>
          </cell>
          <cell r="AX104">
            <v>1</v>
          </cell>
          <cell r="AY104">
            <v>0</v>
          </cell>
          <cell r="AZ104">
            <v>40909</v>
          </cell>
          <cell r="BA104">
            <v>0</v>
          </cell>
          <cell r="BB104">
            <v>0</v>
          </cell>
          <cell r="BC104">
            <v>0</v>
          </cell>
          <cell r="BD104">
            <v>0</v>
          </cell>
          <cell r="BE104">
            <v>0</v>
          </cell>
          <cell r="BF104">
            <v>0</v>
          </cell>
          <cell r="BG104">
            <v>0</v>
          </cell>
          <cell r="BH104">
            <v>0</v>
          </cell>
          <cell r="BI104">
            <v>40909</v>
          </cell>
          <cell r="BJ104">
            <v>0</v>
          </cell>
          <cell r="BK104">
            <v>0</v>
          </cell>
          <cell r="BL104">
            <v>0</v>
          </cell>
          <cell r="BM104">
            <v>0</v>
          </cell>
          <cell r="BN104">
            <v>1</v>
          </cell>
          <cell r="BO104">
            <v>0</v>
          </cell>
        </row>
        <row r="105">
          <cell r="A105">
            <v>40909</v>
          </cell>
          <cell r="B105">
            <v>0</v>
          </cell>
          <cell r="C105">
            <v>0</v>
          </cell>
          <cell r="D105">
            <v>0</v>
          </cell>
          <cell r="E105">
            <v>0</v>
          </cell>
          <cell r="F105">
            <v>0</v>
          </cell>
          <cell r="G105">
            <v>0</v>
          </cell>
          <cell r="H105">
            <v>0</v>
          </cell>
          <cell r="I105">
            <v>0</v>
          </cell>
          <cell r="J105">
            <v>1</v>
          </cell>
          <cell r="K105">
            <v>0</v>
          </cell>
          <cell r="L105">
            <v>40909</v>
          </cell>
          <cell r="M105">
            <v>0</v>
          </cell>
          <cell r="N105">
            <v>0</v>
          </cell>
          <cell r="O105">
            <v>1</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40909</v>
          </cell>
          <cell r="AD105">
            <v>1</v>
          </cell>
          <cell r="AE105">
            <v>0</v>
          </cell>
          <cell r="AF105">
            <v>0</v>
          </cell>
          <cell r="AG105">
            <v>0</v>
          </cell>
          <cell r="AH105">
            <v>0</v>
          </cell>
          <cell r="AI105">
            <v>0</v>
          </cell>
          <cell r="AJ105">
            <v>1</v>
          </cell>
          <cell r="AK105">
            <v>0</v>
          </cell>
          <cell r="AL105">
            <v>1</v>
          </cell>
          <cell r="AM105">
            <v>0</v>
          </cell>
          <cell r="AN105">
            <v>40909</v>
          </cell>
          <cell r="AO105">
            <v>0</v>
          </cell>
          <cell r="AP105">
            <v>0</v>
          </cell>
          <cell r="AQ105">
            <v>0</v>
          </cell>
          <cell r="AR105">
            <v>0</v>
          </cell>
          <cell r="AS105">
            <v>0</v>
          </cell>
          <cell r="AT105">
            <v>0</v>
          </cell>
          <cell r="AU105">
            <v>40909</v>
          </cell>
          <cell r="AV105">
            <v>0</v>
          </cell>
          <cell r="AW105">
            <v>0</v>
          </cell>
          <cell r="AX105">
            <v>1</v>
          </cell>
          <cell r="AY105">
            <v>0</v>
          </cell>
          <cell r="AZ105">
            <v>40909</v>
          </cell>
          <cell r="BA105">
            <v>0</v>
          </cell>
          <cell r="BB105">
            <v>0</v>
          </cell>
          <cell r="BC105">
            <v>0</v>
          </cell>
          <cell r="BD105">
            <v>0</v>
          </cell>
          <cell r="BE105">
            <v>0</v>
          </cell>
          <cell r="BF105">
            <v>0</v>
          </cell>
          <cell r="BG105">
            <v>0</v>
          </cell>
          <cell r="BH105">
            <v>0</v>
          </cell>
          <cell r="BI105">
            <v>40909</v>
          </cell>
          <cell r="BJ105">
            <v>0</v>
          </cell>
          <cell r="BK105">
            <v>0</v>
          </cell>
          <cell r="BL105">
            <v>0</v>
          </cell>
          <cell r="BM105">
            <v>0</v>
          </cell>
          <cell r="BN105">
            <v>1</v>
          </cell>
          <cell r="BO105">
            <v>0</v>
          </cell>
        </row>
        <row r="106">
          <cell r="A106">
            <v>40910</v>
          </cell>
          <cell r="B106">
            <v>0</v>
          </cell>
          <cell r="C106">
            <v>0</v>
          </cell>
          <cell r="D106">
            <v>0</v>
          </cell>
          <cell r="E106">
            <v>0</v>
          </cell>
          <cell r="F106">
            <v>0</v>
          </cell>
          <cell r="G106">
            <v>0</v>
          </cell>
          <cell r="H106">
            <v>0</v>
          </cell>
          <cell r="I106">
            <v>0</v>
          </cell>
          <cell r="J106">
            <v>1</v>
          </cell>
          <cell r="K106">
            <v>3</v>
          </cell>
          <cell r="L106">
            <v>40910</v>
          </cell>
          <cell r="M106">
            <v>0</v>
          </cell>
          <cell r="N106">
            <v>0</v>
          </cell>
          <cell r="O106">
            <v>1</v>
          </cell>
          <cell r="P106">
            <v>3</v>
          </cell>
          <cell r="Q106">
            <v>0</v>
          </cell>
          <cell r="R106">
            <v>0</v>
          </cell>
          <cell r="S106">
            <v>0</v>
          </cell>
          <cell r="T106">
            <v>0</v>
          </cell>
          <cell r="U106">
            <v>0</v>
          </cell>
          <cell r="V106">
            <v>0</v>
          </cell>
          <cell r="W106">
            <v>0</v>
          </cell>
          <cell r="X106">
            <v>0</v>
          </cell>
          <cell r="Y106">
            <v>0</v>
          </cell>
          <cell r="Z106">
            <v>0</v>
          </cell>
          <cell r="AA106">
            <v>0</v>
          </cell>
          <cell r="AB106">
            <v>0</v>
          </cell>
          <cell r="AC106">
            <v>40910</v>
          </cell>
          <cell r="AD106">
            <v>1</v>
          </cell>
          <cell r="AE106">
            <v>3</v>
          </cell>
          <cell r="AF106">
            <v>0</v>
          </cell>
          <cell r="AG106">
            <v>0</v>
          </cell>
          <cell r="AH106">
            <v>0</v>
          </cell>
          <cell r="AI106">
            <v>0</v>
          </cell>
          <cell r="AJ106">
            <v>1</v>
          </cell>
          <cell r="AK106">
            <v>3</v>
          </cell>
          <cell r="AL106">
            <v>1</v>
          </cell>
          <cell r="AM106">
            <v>3</v>
          </cell>
          <cell r="AN106">
            <v>40910</v>
          </cell>
          <cell r="AO106">
            <v>0</v>
          </cell>
          <cell r="AP106">
            <v>0</v>
          </cell>
          <cell r="AQ106">
            <v>0</v>
          </cell>
          <cell r="AR106">
            <v>0</v>
          </cell>
          <cell r="AS106">
            <v>0</v>
          </cell>
          <cell r="AT106">
            <v>0</v>
          </cell>
          <cell r="AU106">
            <v>40910</v>
          </cell>
          <cell r="AV106">
            <v>0</v>
          </cell>
          <cell r="AW106">
            <v>0</v>
          </cell>
          <cell r="AX106">
            <v>1</v>
          </cell>
          <cell r="AY106">
            <v>3</v>
          </cell>
          <cell r="AZ106">
            <v>40910</v>
          </cell>
          <cell r="BA106">
            <v>0</v>
          </cell>
          <cell r="BB106">
            <v>0</v>
          </cell>
          <cell r="BC106">
            <v>0</v>
          </cell>
          <cell r="BD106">
            <v>0</v>
          </cell>
          <cell r="BE106">
            <v>0</v>
          </cell>
          <cell r="BF106">
            <v>0</v>
          </cell>
          <cell r="BG106">
            <v>0</v>
          </cell>
          <cell r="BH106">
            <v>0</v>
          </cell>
          <cell r="BI106">
            <v>40910</v>
          </cell>
          <cell r="BJ106">
            <v>0</v>
          </cell>
          <cell r="BK106">
            <v>0</v>
          </cell>
          <cell r="BL106">
            <v>0</v>
          </cell>
          <cell r="BM106">
            <v>0</v>
          </cell>
          <cell r="BN106">
            <v>1</v>
          </cell>
          <cell r="BO106">
            <v>3</v>
          </cell>
        </row>
        <row r="107">
          <cell r="A107">
            <v>40910</v>
          </cell>
          <cell r="B107">
            <v>0</v>
          </cell>
          <cell r="C107">
            <v>0</v>
          </cell>
          <cell r="D107">
            <v>0</v>
          </cell>
          <cell r="E107">
            <v>0</v>
          </cell>
          <cell r="F107">
            <v>0</v>
          </cell>
          <cell r="G107">
            <v>0</v>
          </cell>
          <cell r="H107">
            <v>0</v>
          </cell>
          <cell r="I107">
            <v>0</v>
          </cell>
          <cell r="J107">
            <v>1</v>
          </cell>
          <cell r="K107">
            <v>0</v>
          </cell>
          <cell r="L107">
            <v>40910</v>
          </cell>
          <cell r="M107">
            <v>0</v>
          </cell>
          <cell r="N107">
            <v>0</v>
          </cell>
          <cell r="O107">
            <v>1</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40910</v>
          </cell>
          <cell r="AD107">
            <v>1</v>
          </cell>
          <cell r="AE107">
            <v>0</v>
          </cell>
          <cell r="AF107">
            <v>0</v>
          </cell>
          <cell r="AG107">
            <v>0</v>
          </cell>
          <cell r="AH107">
            <v>0</v>
          </cell>
          <cell r="AI107">
            <v>0</v>
          </cell>
          <cell r="AJ107">
            <v>1</v>
          </cell>
          <cell r="AK107">
            <v>0</v>
          </cell>
          <cell r="AL107">
            <v>1</v>
          </cell>
          <cell r="AM107">
            <v>0</v>
          </cell>
          <cell r="AN107">
            <v>40910</v>
          </cell>
          <cell r="AO107">
            <v>0</v>
          </cell>
          <cell r="AP107">
            <v>0</v>
          </cell>
          <cell r="AQ107">
            <v>0</v>
          </cell>
          <cell r="AR107">
            <v>0</v>
          </cell>
          <cell r="AS107">
            <v>0</v>
          </cell>
          <cell r="AT107">
            <v>0</v>
          </cell>
          <cell r="AU107">
            <v>40910</v>
          </cell>
          <cell r="AV107">
            <v>0</v>
          </cell>
          <cell r="AW107">
            <v>0</v>
          </cell>
          <cell r="AX107">
            <v>1</v>
          </cell>
          <cell r="AY107">
            <v>0</v>
          </cell>
          <cell r="AZ107">
            <v>40910</v>
          </cell>
          <cell r="BA107">
            <v>0</v>
          </cell>
          <cell r="BB107">
            <v>0</v>
          </cell>
          <cell r="BC107">
            <v>0</v>
          </cell>
          <cell r="BD107">
            <v>0</v>
          </cell>
          <cell r="BE107">
            <v>0</v>
          </cell>
          <cell r="BF107">
            <v>0</v>
          </cell>
          <cell r="BG107">
            <v>0</v>
          </cell>
          <cell r="BH107">
            <v>0</v>
          </cell>
          <cell r="BI107">
            <v>40910</v>
          </cell>
          <cell r="BJ107">
            <v>0</v>
          </cell>
          <cell r="BK107">
            <v>0</v>
          </cell>
          <cell r="BL107">
            <v>0</v>
          </cell>
          <cell r="BM107">
            <v>0</v>
          </cell>
          <cell r="BN107">
            <v>1</v>
          </cell>
          <cell r="BO107">
            <v>0</v>
          </cell>
        </row>
        <row r="108">
          <cell r="A108">
            <v>40910</v>
          </cell>
          <cell r="B108">
            <v>0</v>
          </cell>
          <cell r="C108">
            <v>0</v>
          </cell>
          <cell r="D108">
            <v>0</v>
          </cell>
          <cell r="E108">
            <v>0</v>
          </cell>
          <cell r="F108">
            <v>0</v>
          </cell>
          <cell r="G108">
            <v>0</v>
          </cell>
          <cell r="H108">
            <v>0</v>
          </cell>
          <cell r="I108">
            <v>0</v>
          </cell>
          <cell r="J108">
            <v>1</v>
          </cell>
          <cell r="K108">
            <v>0</v>
          </cell>
          <cell r="L108">
            <v>40910</v>
          </cell>
          <cell r="M108">
            <v>0</v>
          </cell>
          <cell r="N108">
            <v>0</v>
          </cell>
          <cell r="O108">
            <v>1</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40910</v>
          </cell>
          <cell r="AD108">
            <v>1</v>
          </cell>
          <cell r="AE108">
            <v>0</v>
          </cell>
          <cell r="AF108">
            <v>0</v>
          </cell>
          <cell r="AG108">
            <v>0</v>
          </cell>
          <cell r="AH108">
            <v>0</v>
          </cell>
          <cell r="AI108">
            <v>0</v>
          </cell>
          <cell r="AJ108">
            <v>1</v>
          </cell>
          <cell r="AK108">
            <v>0</v>
          </cell>
          <cell r="AL108">
            <v>1</v>
          </cell>
          <cell r="AM108">
            <v>0</v>
          </cell>
          <cell r="AN108">
            <v>40910</v>
          </cell>
          <cell r="AO108">
            <v>0</v>
          </cell>
          <cell r="AP108">
            <v>0</v>
          </cell>
          <cell r="AQ108">
            <v>0</v>
          </cell>
          <cell r="AR108">
            <v>0</v>
          </cell>
          <cell r="AS108">
            <v>0</v>
          </cell>
          <cell r="AT108">
            <v>0</v>
          </cell>
          <cell r="AU108">
            <v>40910</v>
          </cell>
          <cell r="AV108">
            <v>0</v>
          </cell>
          <cell r="AW108">
            <v>0</v>
          </cell>
          <cell r="AX108">
            <v>1</v>
          </cell>
          <cell r="AY108">
            <v>0</v>
          </cell>
          <cell r="AZ108">
            <v>40910</v>
          </cell>
          <cell r="BA108">
            <v>0</v>
          </cell>
          <cell r="BB108">
            <v>0</v>
          </cell>
          <cell r="BC108">
            <v>0</v>
          </cell>
          <cell r="BD108">
            <v>0</v>
          </cell>
          <cell r="BE108">
            <v>0</v>
          </cell>
          <cell r="BF108">
            <v>0</v>
          </cell>
          <cell r="BG108">
            <v>0</v>
          </cell>
          <cell r="BH108">
            <v>0</v>
          </cell>
          <cell r="BI108">
            <v>40910</v>
          </cell>
          <cell r="BJ108">
            <v>0</v>
          </cell>
          <cell r="BK108">
            <v>0</v>
          </cell>
          <cell r="BL108">
            <v>0</v>
          </cell>
          <cell r="BM108">
            <v>0</v>
          </cell>
          <cell r="BN108">
            <v>1</v>
          </cell>
          <cell r="BO108">
            <v>0</v>
          </cell>
        </row>
        <row r="109">
          <cell r="A109">
            <v>40911</v>
          </cell>
          <cell r="B109">
            <v>0</v>
          </cell>
          <cell r="C109">
            <v>0</v>
          </cell>
          <cell r="D109">
            <v>0</v>
          </cell>
          <cell r="E109">
            <v>0</v>
          </cell>
          <cell r="F109">
            <v>0</v>
          </cell>
          <cell r="G109">
            <v>0</v>
          </cell>
          <cell r="H109">
            <v>0</v>
          </cell>
          <cell r="I109">
            <v>0</v>
          </cell>
          <cell r="J109">
            <v>1</v>
          </cell>
          <cell r="K109">
            <v>2</v>
          </cell>
          <cell r="L109">
            <v>40911</v>
          </cell>
          <cell r="M109">
            <v>0</v>
          </cell>
          <cell r="N109">
            <v>0</v>
          </cell>
          <cell r="O109">
            <v>1</v>
          </cell>
          <cell r="P109">
            <v>2</v>
          </cell>
          <cell r="Q109">
            <v>0</v>
          </cell>
          <cell r="R109">
            <v>0</v>
          </cell>
          <cell r="S109">
            <v>0</v>
          </cell>
          <cell r="T109">
            <v>0</v>
          </cell>
          <cell r="U109">
            <v>0</v>
          </cell>
          <cell r="V109">
            <v>0</v>
          </cell>
          <cell r="W109">
            <v>0</v>
          </cell>
          <cell r="X109">
            <v>0</v>
          </cell>
          <cell r="Y109">
            <v>0</v>
          </cell>
          <cell r="Z109">
            <v>0</v>
          </cell>
          <cell r="AA109">
            <v>0</v>
          </cell>
          <cell r="AB109">
            <v>0</v>
          </cell>
          <cell r="AC109">
            <v>40911</v>
          </cell>
          <cell r="AD109">
            <v>1</v>
          </cell>
          <cell r="AE109">
            <v>2</v>
          </cell>
          <cell r="AF109">
            <v>0</v>
          </cell>
          <cell r="AG109">
            <v>0</v>
          </cell>
          <cell r="AH109">
            <v>0</v>
          </cell>
          <cell r="AI109">
            <v>0</v>
          </cell>
          <cell r="AJ109">
            <v>0</v>
          </cell>
          <cell r="AK109">
            <v>0</v>
          </cell>
          <cell r="AL109">
            <v>1</v>
          </cell>
          <cell r="AM109">
            <v>2</v>
          </cell>
          <cell r="AN109">
            <v>40911</v>
          </cell>
          <cell r="AO109">
            <v>0</v>
          </cell>
          <cell r="AP109">
            <v>0</v>
          </cell>
          <cell r="AQ109">
            <v>0</v>
          </cell>
          <cell r="AR109">
            <v>0</v>
          </cell>
          <cell r="AS109">
            <v>0</v>
          </cell>
          <cell r="AT109">
            <v>0</v>
          </cell>
          <cell r="AU109">
            <v>40911</v>
          </cell>
          <cell r="AV109">
            <v>0</v>
          </cell>
          <cell r="AW109">
            <v>0</v>
          </cell>
          <cell r="AX109">
            <v>1</v>
          </cell>
          <cell r="AY109">
            <v>2</v>
          </cell>
          <cell r="AZ109">
            <v>40911</v>
          </cell>
          <cell r="BA109">
            <v>0</v>
          </cell>
          <cell r="BB109">
            <v>0</v>
          </cell>
          <cell r="BC109">
            <v>0</v>
          </cell>
          <cell r="BD109">
            <v>0</v>
          </cell>
          <cell r="BE109">
            <v>0</v>
          </cell>
          <cell r="BF109">
            <v>0</v>
          </cell>
          <cell r="BG109">
            <v>0</v>
          </cell>
          <cell r="BH109">
            <v>0</v>
          </cell>
          <cell r="BI109">
            <v>40911</v>
          </cell>
          <cell r="BJ109">
            <v>0</v>
          </cell>
          <cell r="BK109">
            <v>0</v>
          </cell>
          <cell r="BL109">
            <v>0</v>
          </cell>
          <cell r="BM109">
            <v>0</v>
          </cell>
          <cell r="BN109">
            <v>1</v>
          </cell>
          <cell r="BO109">
            <v>2</v>
          </cell>
        </row>
        <row r="110">
          <cell r="A110">
            <v>40911</v>
          </cell>
          <cell r="B110">
            <v>0</v>
          </cell>
          <cell r="C110">
            <v>0</v>
          </cell>
          <cell r="D110">
            <v>0</v>
          </cell>
          <cell r="E110">
            <v>0</v>
          </cell>
          <cell r="F110">
            <v>0</v>
          </cell>
          <cell r="G110">
            <v>0</v>
          </cell>
          <cell r="H110">
            <v>0</v>
          </cell>
          <cell r="I110">
            <v>0</v>
          </cell>
          <cell r="J110">
            <v>0</v>
          </cell>
          <cell r="K110">
            <v>0</v>
          </cell>
          <cell r="L110">
            <v>40911</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40911</v>
          </cell>
          <cell r="AD110">
            <v>0</v>
          </cell>
          <cell r="AE110">
            <v>0</v>
          </cell>
          <cell r="AF110">
            <v>0</v>
          </cell>
          <cell r="AG110">
            <v>0</v>
          </cell>
          <cell r="AH110">
            <v>0</v>
          </cell>
          <cell r="AI110">
            <v>0</v>
          </cell>
          <cell r="AJ110">
            <v>0</v>
          </cell>
          <cell r="AK110">
            <v>0</v>
          </cell>
          <cell r="AL110">
            <v>0</v>
          </cell>
          <cell r="AM110">
            <v>0</v>
          </cell>
          <cell r="AN110">
            <v>40911</v>
          </cell>
          <cell r="AO110">
            <v>0</v>
          </cell>
          <cell r="AP110">
            <v>0</v>
          </cell>
          <cell r="AQ110">
            <v>0</v>
          </cell>
          <cell r="AR110">
            <v>0</v>
          </cell>
          <cell r="AS110">
            <v>0</v>
          </cell>
          <cell r="AT110">
            <v>0</v>
          </cell>
          <cell r="AU110">
            <v>40911</v>
          </cell>
          <cell r="AV110">
            <v>0</v>
          </cell>
          <cell r="AW110">
            <v>0</v>
          </cell>
          <cell r="AX110">
            <v>0</v>
          </cell>
          <cell r="AY110">
            <v>0</v>
          </cell>
          <cell r="AZ110">
            <v>40911</v>
          </cell>
          <cell r="BA110">
            <v>0</v>
          </cell>
          <cell r="BB110">
            <v>0</v>
          </cell>
          <cell r="BC110">
            <v>0</v>
          </cell>
          <cell r="BD110">
            <v>0</v>
          </cell>
          <cell r="BE110">
            <v>0</v>
          </cell>
          <cell r="BF110">
            <v>0</v>
          </cell>
          <cell r="BG110">
            <v>0</v>
          </cell>
          <cell r="BH110">
            <v>0</v>
          </cell>
          <cell r="BI110">
            <v>40911</v>
          </cell>
          <cell r="BJ110">
            <v>0</v>
          </cell>
          <cell r="BK110">
            <v>0</v>
          </cell>
          <cell r="BL110">
            <v>0</v>
          </cell>
          <cell r="BM110">
            <v>0</v>
          </cell>
          <cell r="BN110">
            <v>0</v>
          </cell>
          <cell r="BO110">
            <v>0</v>
          </cell>
        </row>
        <row r="111">
          <cell r="A111">
            <v>40911</v>
          </cell>
          <cell r="B111">
            <v>0</v>
          </cell>
          <cell r="C111">
            <v>0</v>
          </cell>
          <cell r="D111">
            <v>0</v>
          </cell>
          <cell r="E111">
            <v>0</v>
          </cell>
          <cell r="F111">
            <v>0</v>
          </cell>
          <cell r="G111">
            <v>0</v>
          </cell>
          <cell r="H111">
            <v>0</v>
          </cell>
          <cell r="I111">
            <v>0</v>
          </cell>
          <cell r="J111">
            <v>1</v>
          </cell>
          <cell r="K111">
            <v>0</v>
          </cell>
          <cell r="L111">
            <v>40911</v>
          </cell>
          <cell r="M111">
            <v>0</v>
          </cell>
          <cell r="N111">
            <v>0</v>
          </cell>
          <cell r="O111">
            <v>1</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40911</v>
          </cell>
          <cell r="AD111">
            <v>1</v>
          </cell>
          <cell r="AE111">
            <v>0</v>
          </cell>
          <cell r="AF111">
            <v>0</v>
          </cell>
          <cell r="AG111">
            <v>0</v>
          </cell>
          <cell r="AH111">
            <v>0</v>
          </cell>
          <cell r="AI111">
            <v>0</v>
          </cell>
          <cell r="AJ111">
            <v>0</v>
          </cell>
          <cell r="AK111">
            <v>0</v>
          </cell>
          <cell r="AL111">
            <v>1</v>
          </cell>
          <cell r="AM111">
            <v>0</v>
          </cell>
          <cell r="AN111">
            <v>40911</v>
          </cell>
          <cell r="AO111">
            <v>0</v>
          </cell>
          <cell r="AP111">
            <v>0</v>
          </cell>
          <cell r="AQ111">
            <v>0</v>
          </cell>
          <cell r="AR111">
            <v>0</v>
          </cell>
          <cell r="AS111">
            <v>0</v>
          </cell>
          <cell r="AT111">
            <v>0</v>
          </cell>
          <cell r="AU111">
            <v>40911</v>
          </cell>
          <cell r="AV111">
            <v>0</v>
          </cell>
          <cell r="AW111">
            <v>0</v>
          </cell>
          <cell r="AX111">
            <v>1</v>
          </cell>
          <cell r="AY111">
            <v>0</v>
          </cell>
          <cell r="AZ111">
            <v>40911</v>
          </cell>
          <cell r="BA111">
            <v>0</v>
          </cell>
          <cell r="BB111">
            <v>0</v>
          </cell>
          <cell r="BC111">
            <v>0</v>
          </cell>
          <cell r="BD111">
            <v>0</v>
          </cell>
          <cell r="BE111">
            <v>0</v>
          </cell>
          <cell r="BF111">
            <v>0</v>
          </cell>
          <cell r="BG111">
            <v>0</v>
          </cell>
          <cell r="BH111">
            <v>0</v>
          </cell>
          <cell r="BI111">
            <v>40911</v>
          </cell>
          <cell r="BJ111">
            <v>0</v>
          </cell>
          <cell r="BK111">
            <v>0</v>
          </cell>
          <cell r="BL111">
            <v>0</v>
          </cell>
          <cell r="BM111">
            <v>0</v>
          </cell>
          <cell r="BN111">
            <v>1</v>
          </cell>
          <cell r="BO111">
            <v>0</v>
          </cell>
        </row>
        <row r="112">
          <cell r="A112">
            <v>40912</v>
          </cell>
          <cell r="B112">
            <v>0</v>
          </cell>
          <cell r="C112">
            <v>0</v>
          </cell>
          <cell r="D112">
            <v>0</v>
          </cell>
          <cell r="E112">
            <v>0</v>
          </cell>
          <cell r="F112">
            <v>0</v>
          </cell>
          <cell r="G112">
            <v>0</v>
          </cell>
          <cell r="H112">
            <v>0</v>
          </cell>
          <cell r="I112">
            <v>0</v>
          </cell>
          <cell r="J112">
            <v>0</v>
          </cell>
          <cell r="K112">
            <v>2</v>
          </cell>
          <cell r="L112">
            <v>40912</v>
          </cell>
          <cell r="M112">
            <v>0</v>
          </cell>
          <cell r="N112">
            <v>0</v>
          </cell>
          <cell r="O112">
            <v>0</v>
          </cell>
          <cell r="P112">
            <v>2</v>
          </cell>
          <cell r="Q112">
            <v>0</v>
          </cell>
          <cell r="R112">
            <v>0</v>
          </cell>
          <cell r="S112">
            <v>0</v>
          </cell>
          <cell r="T112">
            <v>0</v>
          </cell>
          <cell r="U112">
            <v>0</v>
          </cell>
          <cell r="V112">
            <v>0</v>
          </cell>
          <cell r="W112">
            <v>0</v>
          </cell>
          <cell r="X112">
            <v>0</v>
          </cell>
          <cell r="Y112">
            <v>0</v>
          </cell>
          <cell r="Z112">
            <v>0</v>
          </cell>
          <cell r="AA112">
            <v>0</v>
          </cell>
          <cell r="AB112">
            <v>0</v>
          </cell>
          <cell r="AC112">
            <v>40912</v>
          </cell>
          <cell r="AD112">
            <v>0</v>
          </cell>
          <cell r="AE112">
            <v>1</v>
          </cell>
          <cell r="AF112">
            <v>0</v>
          </cell>
          <cell r="AG112">
            <v>0</v>
          </cell>
          <cell r="AH112">
            <v>0</v>
          </cell>
          <cell r="AI112">
            <v>0</v>
          </cell>
          <cell r="AJ112">
            <v>0</v>
          </cell>
          <cell r="AK112">
            <v>0</v>
          </cell>
          <cell r="AL112">
            <v>0</v>
          </cell>
          <cell r="AM112">
            <v>1</v>
          </cell>
          <cell r="AN112">
            <v>40912</v>
          </cell>
          <cell r="AO112">
            <v>0</v>
          </cell>
          <cell r="AP112">
            <v>0</v>
          </cell>
          <cell r="AQ112">
            <v>0</v>
          </cell>
          <cell r="AR112">
            <v>0</v>
          </cell>
          <cell r="AS112">
            <v>0</v>
          </cell>
          <cell r="AT112">
            <v>0</v>
          </cell>
          <cell r="AU112">
            <v>40912</v>
          </cell>
          <cell r="AV112">
            <v>0</v>
          </cell>
          <cell r="AW112">
            <v>0</v>
          </cell>
          <cell r="AX112">
            <v>0</v>
          </cell>
          <cell r="AY112">
            <v>1</v>
          </cell>
          <cell r="AZ112">
            <v>40912</v>
          </cell>
          <cell r="BA112">
            <v>0</v>
          </cell>
          <cell r="BB112">
            <v>0</v>
          </cell>
          <cell r="BC112">
            <v>0</v>
          </cell>
          <cell r="BD112">
            <v>0</v>
          </cell>
          <cell r="BE112">
            <v>0</v>
          </cell>
          <cell r="BF112">
            <v>0</v>
          </cell>
          <cell r="BG112">
            <v>0</v>
          </cell>
          <cell r="BH112">
            <v>0</v>
          </cell>
          <cell r="BI112">
            <v>40912</v>
          </cell>
          <cell r="BJ112">
            <v>0</v>
          </cell>
          <cell r="BK112">
            <v>0</v>
          </cell>
          <cell r="BL112">
            <v>0</v>
          </cell>
          <cell r="BM112">
            <v>0</v>
          </cell>
          <cell r="BN112">
            <v>0</v>
          </cell>
          <cell r="BO112">
            <v>1</v>
          </cell>
        </row>
        <row r="113">
          <cell r="A113">
            <v>40912</v>
          </cell>
          <cell r="B113">
            <v>0</v>
          </cell>
          <cell r="C113">
            <v>0</v>
          </cell>
          <cell r="D113">
            <v>0</v>
          </cell>
          <cell r="E113">
            <v>0</v>
          </cell>
          <cell r="F113">
            <v>0</v>
          </cell>
          <cell r="G113">
            <v>0</v>
          </cell>
          <cell r="H113">
            <v>0</v>
          </cell>
          <cell r="I113">
            <v>0</v>
          </cell>
          <cell r="J113">
            <v>1</v>
          </cell>
          <cell r="K113">
            <v>0</v>
          </cell>
          <cell r="L113">
            <v>40912</v>
          </cell>
          <cell r="M113">
            <v>0</v>
          </cell>
          <cell r="N113">
            <v>0</v>
          </cell>
          <cell r="O113">
            <v>1</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40912</v>
          </cell>
          <cell r="AD113">
            <v>0</v>
          </cell>
          <cell r="AE113">
            <v>0</v>
          </cell>
          <cell r="AF113">
            <v>0</v>
          </cell>
          <cell r="AG113">
            <v>0</v>
          </cell>
          <cell r="AH113">
            <v>0</v>
          </cell>
          <cell r="AI113">
            <v>0</v>
          </cell>
          <cell r="AJ113">
            <v>0</v>
          </cell>
          <cell r="AK113">
            <v>0</v>
          </cell>
          <cell r="AL113">
            <v>0</v>
          </cell>
          <cell r="AM113">
            <v>0</v>
          </cell>
          <cell r="AN113">
            <v>40912</v>
          </cell>
          <cell r="AO113">
            <v>0</v>
          </cell>
          <cell r="AP113">
            <v>0</v>
          </cell>
          <cell r="AQ113">
            <v>0</v>
          </cell>
          <cell r="AR113">
            <v>0</v>
          </cell>
          <cell r="AS113">
            <v>0</v>
          </cell>
          <cell r="AT113">
            <v>0</v>
          </cell>
          <cell r="AU113">
            <v>40912</v>
          </cell>
          <cell r="AV113">
            <v>0</v>
          </cell>
          <cell r="AW113">
            <v>0</v>
          </cell>
          <cell r="AX113">
            <v>0</v>
          </cell>
          <cell r="AY113">
            <v>0</v>
          </cell>
          <cell r="AZ113">
            <v>40912</v>
          </cell>
          <cell r="BA113">
            <v>0</v>
          </cell>
          <cell r="BB113">
            <v>0</v>
          </cell>
          <cell r="BC113">
            <v>0</v>
          </cell>
          <cell r="BD113">
            <v>0</v>
          </cell>
          <cell r="BE113">
            <v>0</v>
          </cell>
          <cell r="BF113">
            <v>0</v>
          </cell>
          <cell r="BG113">
            <v>0</v>
          </cell>
          <cell r="BH113">
            <v>0</v>
          </cell>
          <cell r="BI113">
            <v>40912</v>
          </cell>
          <cell r="BJ113">
            <v>0</v>
          </cell>
          <cell r="BK113">
            <v>0</v>
          </cell>
          <cell r="BL113">
            <v>0</v>
          </cell>
          <cell r="BM113">
            <v>0</v>
          </cell>
          <cell r="BN113">
            <v>0</v>
          </cell>
          <cell r="BO113">
            <v>0</v>
          </cell>
        </row>
        <row r="114">
          <cell r="A114">
            <v>40912</v>
          </cell>
          <cell r="B114">
            <v>0</v>
          </cell>
          <cell r="C114">
            <v>0</v>
          </cell>
          <cell r="D114">
            <v>0</v>
          </cell>
          <cell r="E114">
            <v>0</v>
          </cell>
          <cell r="F114">
            <v>0</v>
          </cell>
          <cell r="G114">
            <v>0</v>
          </cell>
          <cell r="H114">
            <v>0</v>
          </cell>
          <cell r="I114">
            <v>0</v>
          </cell>
          <cell r="J114">
            <v>1</v>
          </cell>
          <cell r="K114">
            <v>0</v>
          </cell>
          <cell r="L114">
            <v>40912</v>
          </cell>
          <cell r="M114">
            <v>0</v>
          </cell>
          <cell r="N114">
            <v>0</v>
          </cell>
          <cell r="O114">
            <v>1</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40912</v>
          </cell>
          <cell r="AD114">
            <v>1</v>
          </cell>
          <cell r="AE114">
            <v>0</v>
          </cell>
          <cell r="AF114">
            <v>0</v>
          </cell>
          <cell r="AG114">
            <v>0</v>
          </cell>
          <cell r="AH114">
            <v>0</v>
          </cell>
          <cell r="AI114">
            <v>0</v>
          </cell>
          <cell r="AJ114">
            <v>0</v>
          </cell>
          <cell r="AK114">
            <v>0</v>
          </cell>
          <cell r="AL114">
            <v>1</v>
          </cell>
          <cell r="AM114">
            <v>0</v>
          </cell>
          <cell r="AN114">
            <v>40912</v>
          </cell>
          <cell r="AO114">
            <v>0</v>
          </cell>
          <cell r="AP114">
            <v>0</v>
          </cell>
          <cell r="AQ114">
            <v>0</v>
          </cell>
          <cell r="AR114">
            <v>0</v>
          </cell>
          <cell r="AS114">
            <v>0</v>
          </cell>
          <cell r="AT114">
            <v>0</v>
          </cell>
          <cell r="AU114">
            <v>40912</v>
          </cell>
          <cell r="AV114">
            <v>0</v>
          </cell>
          <cell r="AW114">
            <v>0</v>
          </cell>
          <cell r="AX114">
            <v>1</v>
          </cell>
          <cell r="AY114">
            <v>0</v>
          </cell>
          <cell r="AZ114">
            <v>40912</v>
          </cell>
          <cell r="BA114">
            <v>0</v>
          </cell>
          <cell r="BB114">
            <v>0</v>
          </cell>
          <cell r="BC114">
            <v>0</v>
          </cell>
          <cell r="BD114">
            <v>0</v>
          </cell>
          <cell r="BE114">
            <v>0</v>
          </cell>
          <cell r="BF114">
            <v>0</v>
          </cell>
          <cell r="BG114">
            <v>0</v>
          </cell>
          <cell r="BH114">
            <v>0</v>
          </cell>
          <cell r="BI114">
            <v>40912</v>
          </cell>
          <cell r="BJ114">
            <v>0</v>
          </cell>
          <cell r="BK114">
            <v>0</v>
          </cell>
          <cell r="BL114">
            <v>0</v>
          </cell>
          <cell r="BM114">
            <v>0</v>
          </cell>
          <cell r="BN114">
            <v>1</v>
          </cell>
          <cell r="BO114">
            <v>0</v>
          </cell>
        </row>
        <row r="115">
          <cell r="A115">
            <v>40913</v>
          </cell>
          <cell r="B115">
            <v>0</v>
          </cell>
          <cell r="C115">
            <v>0</v>
          </cell>
          <cell r="D115">
            <v>0</v>
          </cell>
          <cell r="E115">
            <v>0</v>
          </cell>
          <cell r="F115">
            <v>0</v>
          </cell>
          <cell r="G115">
            <v>0</v>
          </cell>
          <cell r="H115">
            <v>0</v>
          </cell>
          <cell r="I115">
            <v>0</v>
          </cell>
          <cell r="J115">
            <v>0</v>
          </cell>
          <cell r="K115">
            <v>1</v>
          </cell>
          <cell r="L115">
            <v>40913</v>
          </cell>
          <cell r="M115">
            <v>0</v>
          </cell>
          <cell r="N115">
            <v>0</v>
          </cell>
          <cell r="O115">
            <v>0</v>
          </cell>
          <cell r="P115">
            <v>1</v>
          </cell>
          <cell r="Q115">
            <v>0</v>
          </cell>
          <cell r="R115">
            <v>0</v>
          </cell>
          <cell r="S115">
            <v>0</v>
          </cell>
          <cell r="T115">
            <v>0</v>
          </cell>
          <cell r="U115">
            <v>0</v>
          </cell>
          <cell r="V115">
            <v>0</v>
          </cell>
          <cell r="W115">
            <v>0</v>
          </cell>
          <cell r="X115">
            <v>0</v>
          </cell>
          <cell r="Y115">
            <v>0</v>
          </cell>
          <cell r="Z115">
            <v>0</v>
          </cell>
          <cell r="AA115">
            <v>0</v>
          </cell>
          <cell r="AB115">
            <v>0</v>
          </cell>
          <cell r="AC115">
            <v>40913</v>
          </cell>
          <cell r="AD115">
            <v>0</v>
          </cell>
          <cell r="AE115">
            <v>1</v>
          </cell>
          <cell r="AF115">
            <v>0</v>
          </cell>
          <cell r="AG115">
            <v>0</v>
          </cell>
          <cell r="AH115">
            <v>0</v>
          </cell>
          <cell r="AI115">
            <v>0</v>
          </cell>
          <cell r="AJ115">
            <v>0</v>
          </cell>
          <cell r="AK115">
            <v>1</v>
          </cell>
          <cell r="AL115">
            <v>0</v>
          </cell>
          <cell r="AM115">
            <v>1</v>
          </cell>
          <cell r="AN115">
            <v>40913</v>
          </cell>
          <cell r="AO115">
            <v>0</v>
          </cell>
          <cell r="AP115">
            <v>0</v>
          </cell>
          <cell r="AQ115">
            <v>0</v>
          </cell>
          <cell r="AR115">
            <v>0</v>
          </cell>
          <cell r="AS115">
            <v>0</v>
          </cell>
          <cell r="AT115">
            <v>0</v>
          </cell>
          <cell r="AU115">
            <v>40913</v>
          </cell>
          <cell r="AV115">
            <v>0</v>
          </cell>
          <cell r="AW115">
            <v>0</v>
          </cell>
          <cell r="AX115">
            <v>0</v>
          </cell>
          <cell r="AY115">
            <v>1</v>
          </cell>
          <cell r="AZ115">
            <v>40913</v>
          </cell>
          <cell r="BA115">
            <v>0</v>
          </cell>
          <cell r="BB115">
            <v>0</v>
          </cell>
          <cell r="BC115">
            <v>0</v>
          </cell>
          <cell r="BD115">
            <v>0</v>
          </cell>
          <cell r="BE115">
            <v>0</v>
          </cell>
          <cell r="BF115">
            <v>0</v>
          </cell>
          <cell r="BG115">
            <v>0</v>
          </cell>
          <cell r="BH115">
            <v>0</v>
          </cell>
          <cell r="BI115">
            <v>40913</v>
          </cell>
          <cell r="BJ115">
            <v>0</v>
          </cell>
          <cell r="BK115">
            <v>0</v>
          </cell>
          <cell r="BL115">
            <v>0</v>
          </cell>
          <cell r="BM115">
            <v>0</v>
          </cell>
          <cell r="BN115">
            <v>0</v>
          </cell>
          <cell r="BO115">
            <v>1</v>
          </cell>
        </row>
        <row r="116">
          <cell r="A116">
            <v>40913</v>
          </cell>
          <cell r="B116">
            <v>0</v>
          </cell>
          <cell r="C116">
            <v>0</v>
          </cell>
          <cell r="D116">
            <v>0</v>
          </cell>
          <cell r="E116">
            <v>0</v>
          </cell>
          <cell r="F116">
            <v>0</v>
          </cell>
          <cell r="G116">
            <v>0</v>
          </cell>
          <cell r="H116">
            <v>0</v>
          </cell>
          <cell r="I116">
            <v>0</v>
          </cell>
          <cell r="J116">
            <v>0</v>
          </cell>
          <cell r="K116">
            <v>0</v>
          </cell>
          <cell r="L116">
            <v>40913</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40913</v>
          </cell>
          <cell r="AD116">
            <v>0</v>
          </cell>
          <cell r="AE116">
            <v>0</v>
          </cell>
          <cell r="AF116">
            <v>0</v>
          </cell>
          <cell r="AG116">
            <v>0</v>
          </cell>
          <cell r="AH116">
            <v>0</v>
          </cell>
          <cell r="AI116">
            <v>0</v>
          </cell>
          <cell r="AJ116">
            <v>0</v>
          </cell>
          <cell r="AK116">
            <v>0</v>
          </cell>
          <cell r="AL116">
            <v>0</v>
          </cell>
          <cell r="AM116">
            <v>0</v>
          </cell>
          <cell r="AN116">
            <v>40913</v>
          </cell>
          <cell r="AO116">
            <v>0</v>
          </cell>
          <cell r="AP116">
            <v>0</v>
          </cell>
          <cell r="AQ116">
            <v>0</v>
          </cell>
          <cell r="AR116">
            <v>0</v>
          </cell>
          <cell r="AS116">
            <v>0</v>
          </cell>
          <cell r="AT116">
            <v>0</v>
          </cell>
          <cell r="AU116">
            <v>40913</v>
          </cell>
          <cell r="AV116">
            <v>0</v>
          </cell>
          <cell r="AW116">
            <v>0</v>
          </cell>
          <cell r="AX116">
            <v>0</v>
          </cell>
          <cell r="AY116">
            <v>0</v>
          </cell>
          <cell r="AZ116">
            <v>40913</v>
          </cell>
          <cell r="BA116">
            <v>0</v>
          </cell>
          <cell r="BB116">
            <v>0</v>
          </cell>
          <cell r="BC116">
            <v>0</v>
          </cell>
          <cell r="BD116">
            <v>0</v>
          </cell>
          <cell r="BE116">
            <v>0</v>
          </cell>
          <cell r="BF116">
            <v>0</v>
          </cell>
          <cell r="BG116">
            <v>0</v>
          </cell>
          <cell r="BH116">
            <v>0</v>
          </cell>
          <cell r="BI116">
            <v>40913</v>
          </cell>
          <cell r="BJ116">
            <v>0</v>
          </cell>
          <cell r="BK116">
            <v>0</v>
          </cell>
          <cell r="BL116">
            <v>0</v>
          </cell>
          <cell r="BM116">
            <v>0</v>
          </cell>
          <cell r="BN116">
            <v>0</v>
          </cell>
          <cell r="BO116">
            <v>0</v>
          </cell>
        </row>
        <row r="117">
          <cell r="A117">
            <v>40913</v>
          </cell>
          <cell r="B117">
            <v>0</v>
          </cell>
          <cell r="C117">
            <v>0</v>
          </cell>
          <cell r="D117">
            <v>0</v>
          </cell>
          <cell r="E117">
            <v>0</v>
          </cell>
          <cell r="F117">
            <v>0</v>
          </cell>
          <cell r="G117">
            <v>0</v>
          </cell>
          <cell r="H117">
            <v>0</v>
          </cell>
          <cell r="I117">
            <v>0</v>
          </cell>
          <cell r="J117">
            <v>1</v>
          </cell>
          <cell r="K117">
            <v>0</v>
          </cell>
          <cell r="L117">
            <v>40913</v>
          </cell>
          <cell r="M117">
            <v>0</v>
          </cell>
          <cell r="N117">
            <v>0</v>
          </cell>
          <cell r="O117">
            <v>1</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40913</v>
          </cell>
          <cell r="AD117">
            <v>1</v>
          </cell>
          <cell r="AE117">
            <v>0</v>
          </cell>
          <cell r="AF117">
            <v>0</v>
          </cell>
          <cell r="AG117">
            <v>0</v>
          </cell>
          <cell r="AH117">
            <v>0</v>
          </cell>
          <cell r="AI117">
            <v>0</v>
          </cell>
          <cell r="AJ117">
            <v>1</v>
          </cell>
          <cell r="AK117">
            <v>0</v>
          </cell>
          <cell r="AL117">
            <v>1</v>
          </cell>
          <cell r="AM117">
            <v>0</v>
          </cell>
          <cell r="AN117">
            <v>40913</v>
          </cell>
          <cell r="AO117">
            <v>0</v>
          </cell>
          <cell r="AP117">
            <v>0</v>
          </cell>
          <cell r="AQ117">
            <v>0</v>
          </cell>
          <cell r="AR117">
            <v>0</v>
          </cell>
          <cell r="AS117">
            <v>0</v>
          </cell>
          <cell r="AT117">
            <v>0</v>
          </cell>
          <cell r="AU117">
            <v>40913</v>
          </cell>
          <cell r="AV117">
            <v>0</v>
          </cell>
          <cell r="AW117">
            <v>0</v>
          </cell>
          <cell r="AX117">
            <v>1</v>
          </cell>
          <cell r="AY117">
            <v>0</v>
          </cell>
          <cell r="AZ117">
            <v>40913</v>
          </cell>
          <cell r="BA117">
            <v>0</v>
          </cell>
          <cell r="BB117">
            <v>0</v>
          </cell>
          <cell r="BC117">
            <v>0</v>
          </cell>
          <cell r="BD117">
            <v>0</v>
          </cell>
          <cell r="BE117">
            <v>0</v>
          </cell>
          <cell r="BF117">
            <v>0</v>
          </cell>
          <cell r="BG117">
            <v>0</v>
          </cell>
          <cell r="BH117">
            <v>0</v>
          </cell>
          <cell r="BI117">
            <v>40913</v>
          </cell>
          <cell r="BJ117">
            <v>0</v>
          </cell>
          <cell r="BK117">
            <v>0</v>
          </cell>
          <cell r="BL117">
            <v>0</v>
          </cell>
          <cell r="BM117">
            <v>0</v>
          </cell>
          <cell r="BN117">
            <v>1</v>
          </cell>
          <cell r="BO117">
            <v>0</v>
          </cell>
        </row>
        <row r="118">
          <cell r="A118">
            <v>40914</v>
          </cell>
          <cell r="B118">
            <v>0</v>
          </cell>
          <cell r="C118">
            <v>0</v>
          </cell>
          <cell r="D118">
            <v>0</v>
          </cell>
          <cell r="E118">
            <v>2</v>
          </cell>
          <cell r="F118">
            <v>0</v>
          </cell>
          <cell r="G118">
            <v>0</v>
          </cell>
          <cell r="H118">
            <v>0</v>
          </cell>
          <cell r="I118">
            <v>0</v>
          </cell>
          <cell r="J118">
            <v>1</v>
          </cell>
          <cell r="K118">
            <v>3</v>
          </cell>
          <cell r="L118">
            <v>40914</v>
          </cell>
          <cell r="M118">
            <v>0</v>
          </cell>
          <cell r="N118">
            <v>0</v>
          </cell>
          <cell r="O118">
            <v>1</v>
          </cell>
          <cell r="P118">
            <v>3</v>
          </cell>
          <cell r="Q118">
            <v>0</v>
          </cell>
          <cell r="R118">
            <v>2</v>
          </cell>
          <cell r="S118">
            <v>0</v>
          </cell>
          <cell r="T118">
            <v>0</v>
          </cell>
          <cell r="U118">
            <v>0</v>
          </cell>
          <cell r="V118">
            <v>0</v>
          </cell>
          <cell r="W118">
            <v>0</v>
          </cell>
          <cell r="X118">
            <v>0</v>
          </cell>
          <cell r="Y118">
            <v>0</v>
          </cell>
          <cell r="Z118">
            <v>2</v>
          </cell>
          <cell r="AA118">
            <v>0</v>
          </cell>
          <cell r="AB118">
            <v>0</v>
          </cell>
          <cell r="AC118">
            <v>40914</v>
          </cell>
          <cell r="AD118">
            <v>1</v>
          </cell>
          <cell r="AE118">
            <v>3</v>
          </cell>
          <cell r="AF118">
            <v>0</v>
          </cell>
          <cell r="AG118">
            <v>0</v>
          </cell>
          <cell r="AH118">
            <v>0</v>
          </cell>
          <cell r="AI118">
            <v>0</v>
          </cell>
          <cell r="AJ118">
            <v>0</v>
          </cell>
          <cell r="AK118">
            <v>0</v>
          </cell>
          <cell r="AL118">
            <v>1</v>
          </cell>
          <cell r="AM118">
            <v>3</v>
          </cell>
          <cell r="AN118">
            <v>40914</v>
          </cell>
          <cell r="AO118">
            <v>0</v>
          </cell>
          <cell r="AP118">
            <v>0</v>
          </cell>
          <cell r="AQ118">
            <v>0</v>
          </cell>
          <cell r="AR118">
            <v>2</v>
          </cell>
          <cell r="AS118">
            <v>0</v>
          </cell>
          <cell r="AT118">
            <v>0</v>
          </cell>
          <cell r="AU118">
            <v>40914</v>
          </cell>
          <cell r="AV118">
            <v>0</v>
          </cell>
          <cell r="AW118">
            <v>0</v>
          </cell>
          <cell r="AX118">
            <v>1</v>
          </cell>
          <cell r="AY118">
            <v>3</v>
          </cell>
          <cell r="AZ118">
            <v>40914</v>
          </cell>
          <cell r="BA118">
            <v>0</v>
          </cell>
          <cell r="BB118">
            <v>0</v>
          </cell>
          <cell r="BC118">
            <v>0</v>
          </cell>
          <cell r="BD118">
            <v>0</v>
          </cell>
          <cell r="BE118">
            <v>0</v>
          </cell>
          <cell r="BF118">
            <v>2</v>
          </cell>
          <cell r="BG118">
            <v>0</v>
          </cell>
          <cell r="BH118">
            <v>0</v>
          </cell>
          <cell r="BI118">
            <v>40914</v>
          </cell>
          <cell r="BJ118">
            <v>0</v>
          </cell>
          <cell r="BK118">
            <v>0</v>
          </cell>
          <cell r="BL118">
            <v>0</v>
          </cell>
          <cell r="BM118">
            <v>0</v>
          </cell>
          <cell r="BN118">
            <v>1</v>
          </cell>
          <cell r="BO118">
            <v>3</v>
          </cell>
        </row>
        <row r="119">
          <cell r="A119">
            <v>40914</v>
          </cell>
          <cell r="B119">
            <v>0</v>
          </cell>
          <cell r="C119">
            <v>0</v>
          </cell>
          <cell r="D119">
            <v>1</v>
          </cell>
          <cell r="E119">
            <v>0</v>
          </cell>
          <cell r="F119">
            <v>0</v>
          </cell>
          <cell r="G119">
            <v>0</v>
          </cell>
          <cell r="H119">
            <v>0</v>
          </cell>
          <cell r="I119">
            <v>0</v>
          </cell>
          <cell r="J119">
            <v>1</v>
          </cell>
          <cell r="K119">
            <v>0</v>
          </cell>
          <cell r="L119">
            <v>40914</v>
          </cell>
          <cell r="M119">
            <v>0</v>
          </cell>
          <cell r="N119">
            <v>0</v>
          </cell>
          <cell r="O119">
            <v>1</v>
          </cell>
          <cell r="P119">
            <v>0</v>
          </cell>
          <cell r="Q119">
            <v>1</v>
          </cell>
          <cell r="R119">
            <v>0</v>
          </cell>
          <cell r="S119">
            <v>0</v>
          </cell>
          <cell r="T119">
            <v>0</v>
          </cell>
          <cell r="U119">
            <v>0</v>
          </cell>
          <cell r="V119">
            <v>0</v>
          </cell>
          <cell r="W119">
            <v>0</v>
          </cell>
          <cell r="X119">
            <v>0</v>
          </cell>
          <cell r="Y119">
            <v>1</v>
          </cell>
          <cell r="Z119">
            <v>0</v>
          </cell>
          <cell r="AA119">
            <v>0</v>
          </cell>
          <cell r="AB119">
            <v>0</v>
          </cell>
          <cell r="AC119">
            <v>40914</v>
          </cell>
          <cell r="AD119">
            <v>1</v>
          </cell>
          <cell r="AE119">
            <v>0</v>
          </cell>
          <cell r="AF119">
            <v>0</v>
          </cell>
          <cell r="AG119">
            <v>0</v>
          </cell>
          <cell r="AH119">
            <v>0</v>
          </cell>
          <cell r="AI119">
            <v>0</v>
          </cell>
          <cell r="AJ119">
            <v>0</v>
          </cell>
          <cell r="AK119">
            <v>0</v>
          </cell>
          <cell r="AL119">
            <v>1</v>
          </cell>
          <cell r="AM119">
            <v>0</v>
          </cell>
          <cell r="AN119">
            <v>40914</v>
          </cell>
          <cell r="AO119">
            <v>0</v>
          </cell>
          <cell r="AP119">
            <v>0</v>
          </cell>
          <cell r="AQ119">
            <v>1</v>
          </cell>
          <cell r="AR119">
            <v>0</v>
          </cell>
          <cell r="AS119">
            <v>0</v>
          </cell>
          <cell r="AT119">
            <v>0</v>
          </cell>
          <cell r="AU119">
            <v>40914</v>
          </cell>
          <cell r="AV119">
            <v>0</v>
          </cell>
          <cell r="AW119">
            <v>0</v>
          </cell>
          <cell r="AX119">
            <v>1</v>
          </cell>
          <cell r="AY119">
            <v>0</v>
          </cell>
          <cell r="AZ119">
            <v>40914</v>
          </cell>
          <cell r="BA119">
            <v>0</v>
          </cell>
          <cell r="BB119">
            <v>0</v>
          </cell>
          <cell r="BC119">
            <v>0</v>
          </cell>
          <cell r="BD119">
            <v>0</v>
          </cell>
          <cell r="BE119">
            <v>1</v>
          </cell>
          <cell r="BF119">
            <v>0</v>
          </cell>
          <cell r="BG119">
            <v>0</v>
          </cell>
          <cell r="BH119">
            <v>0</v>
          </cell>
          <cell r="BI119">
            <v>40914</v>
          </cell>
          <cell r="BJ119">
            <v>0</v>
          </cell>
          <cell r="BK119">
            <v>0</v>
          </cell>
          <cell r="BL119">
            <v>0</v>
          </cell>
          <cell r="BM119">
            <v>0</v>
          </cell>
          <cell r="BN119">
            <v>1</v>
          </cell>
          <cell r="BO119">
            <v>0</v>
          </cell>
        </row>
        <row r="120">
          <cell r="A120">
            <v>40914</v>
          </cell>
          <cell r="B120">
            <v>0</v>
          </cell>
          <cell r="C120">
            <v>0</v>
          </cell>
          <cell r="D120">
            <v>1</v>
          </cell>
          <cell r="E120">
            <v>0</v>
          </cell>
          <cell r="F120">
            <v>0</v>
          </cell>
          <cell r="G120">
            <v>0</v>
          </cell>
          <cell r="H120">
            <v>0</v>
          </cell>
          <cell r="I120">
            <v>0</v>
          </cell>
          <cell r="J120">
            <v>1</v>
          </cell>
          <cell r="K120">
            <v>0</v>
          </cell>
          <cell r="L120">
            <v>40914</v>
          </cell>
          <cell r="M120">
            <v>0</v>
          </cell>
          <cell r="N120">
            <v>0</v>
          </cell>
          <cell r="O120">
            <v>1</v>
          </cell>
          <cell r="P120">
            <v>0</v>
          </cell>
          <cell r="Q120">
            <v>1</v>
          </cell>
          <cell r="R120">
            <v>0</v>
          </cell>
          <cell r="S120">
            <v>0</v>
          </cell>
          <cell r="T120">
            <v>0</v>
          </cell>
          <cell r="U120">
            <v>0</v>
          </cell>
          <cell r="V120">
            <v>0</v>
          </cell>
          <cell r="W120">
            <v>0</v>
          </cell>
          <cell r="X120">
            <v>0</v>
          </cell>
          <cell r="Y120">
            <v>1</v>
          </cell>
          <cell r="Z120">
            <v>0</v>
          </cell>
          <cell r="AA120">
            <v>0</v>
          </cell>
          <cell r="AB120">
            <v>0</v>
          </cell>
          <cell r="AC120">
            <v>40914</v>
          </cell>
          <cell r="AD120">
            <v>1</v>
          </cell>
          <cell r="AE120">
            <v>0</v>
          </cell>
          <cell r="AF120">
            <v>0</v>
          </cell>
          <cell r="AG120">
            <v>0</v>
          </cell>
          <cell r="AH120">
            <v>0</v>
          </cell>
          <cell r="AI120">
            <v>0</v>
          </cell>
          <cell r="AJ120">
            <v>0</v>
          </cell>
          <cell r="AK120">
            <v>0</v>
          </cell>
          <cell r="AL120">
            <v>1</v>
          </cell>
          <cell r="AM120">
            <v>0</v>
          </cell>
          <cell r="AN120">
            <v>40914</v>
          </cell>
          <cell r="AO120">
            <v>0</v>
          </cell>
          <cell r="AP120">
            <v>0</v>
          </cell>
          <cell r="AQ120">
            <v>1</v>
          </cell>
          <cell r="AR120">
            <v>0</v>
          </cell>
          <cell r="AS120">
            <v>0</v>
          </cell>
          <cell r="AT120">
            <v>0</v>
          </cell>
          <cell r="AU120">
            <v>40914</v>
          </cell>
          <cell r="AV120">
            <v>0</v>
          </cell>
          <cell r="AW120">
            <v>0</v>
          </cell>
          <cell r="AX120">
            <v>1</v>
          </cell>
          <cell r="AY120">
            <v>0</v>
          </cell>
          <cell r="AZ120">
            <v>40914</v>
          </cell>
          <cell r="BA120">
            <v>0</v>
          </cell>
          <cell r="BB120">
            <v>0</v>
          </cell>
          <cell r="BC120">
            <v>0</v>
          </cell>
          <cell r="BD120">
            <v>0</v>
          </cell>
          <cell r="BE120">
            <v>1</v>
          </cell>
          <cell r="BF120">
            <v>0</v>
          </cell>
          <cell r="BG120">
            <v>0</v>
          </cell>
          <cell r="BH120">
            <v>0</v>
          </cell>
          <cell r="BI120">
            <v>40914</v>
          </cell>
          <cell r="BJ120">
            <v>0</v>
          </cell>
          <cell r="BK120">
            <v>0</v>
          </cell>
          <cell r="BL120">
            <v>0</v>
          </cell>
          <cell r="BM120">
            <v>0</v>
          </cell>
          <cell r="BN120">
            <v>1</v>
          </cell>
          <cell r="BO120">
            <v>0</v>
          </cell>
        </row>
        <row r="121">
          <cell r="A121">
            <v>40915</v>
          </cell>
          <cell r="B121">
            <v>0</v>
          </cell>
          <cell r="C121">
            <v>0</v>
          </cell>
          <cell r="D121">
            <v>1</v>
          </cell>
          <cell r="E121">
            <v>1</v>
          </cell>
          <cell r="F121">
            <v>0</v>
          </cell>
          <cell r="G121">
            <v>0</v>
          </cell>
          <cell r="H121">
            <v>0</v>
          </cell>
          <cell r="I121">
            <v>0</v>
          </cell>
          <cell r="J121">
            <v>1</v>
          </cell>
          <cell r="K121">
            <v>3</v>
          </cell>
          <cell r="L121">
            <v>40915</v>
          </cell>
          <cell r="M121">
            <v>0</v>
          </cell>
          <cell r="N121">
            <v>0</v>
          </cell>
          <cell r="O121">
            <v>1</v>
          </cell>
          <cell r="P121">
            <v>3</v>
          </cell>
          <cell r="Q121">
            <v>1</v>
          </cell>
          <cell r="R121">
            <v>1</v>
          </cell>
          <cell r="S121">
            <v>0</v>
          </cell>
          <cell r="T121">
            <v>0</v>
          </cell>
          <cell r="U121">
            <v>0</v>
          </cell>
          <cell r="V121">
            <v>0</v>
          </cell>
          <cell r="W121">
            <v>0</v>
          </cell>
          <cell r="X121">
            <v>0</v>
          </cell>
          <cell r="Y121">
            <v>1</v>
          </cell>
          <cell r="Z121">
            <v>1</v>
          </cell>
          <cell r="AA121">
            <v>0</v>
          </cell>
          <cell r="AB121">
            <v>0</v>
          </cell>
          <cell r="AC121">
            <v>40915</v>
          </cell>
          <cell r="AD121">
            <v>1</v>
          </cell>
          <cell r="AE121">
            <v>3</v>
          </cell>
          <cell r="AF121">
            <v>0</v>
          </cell>
          <cell r="AG121">
            <v>0</v>
          </cell>
          <cell r="AH121">
            <v>0</v>
          </cell>
          <cell r="AI121">
            <v>0</v>
          </cell>
          <cell r="AJ121">
            <v>0</v>
          </cell>
          <cell r="AK121">
            <v>0</v>
          </cell>
          <cell r="AL121">
            <v>1</v>
          </cell>
          <cell r="AM121">
            <v>3</v>
          </cell>
          <cell r="AN121">
            <v>40915</v>
          </cell>
          <cell r="AO121">
            <v>0</v>
          </cell>
          <cell r="AP121">
            <v>0</v>
          </cell>
          <cell r="AQ121">
            <v>1</v>
          </cell>
          <cell r="AR121">
            <v>1</v>
          </cell>
          <cell r="AS121">
            <v>0</v>
          </cell>
          <cell r="AT121">
            <v>0</v>
          </cell>
          <cell r="AU121">
            <v>40915</v>
          </cell>
          <cell r="AV121">
            <v>0</v>
          </cell>
          <cell r="AW121">
            <v>0</v>
          </cell>
          <cell r="AX121">
            <v>1</v>
          </cell>
          <cell r="AY121">
            <v>3</v>
          </cell>
          <cell r="AZ121">
            <v>40915</v>
          </cell>
          <cell r="BA121">
            <v>0</v>
          </cell>
          <cell r="BB121">
            <v>0</v>
          </cell>
          <cell r="BC121">
            <v>0</v>
          </cell>
          <cell r="BD121">
            <v>0</v>
          </cell>
          <cell r="BE121">
            <v>1</v>
          </cell>
          <cell r="BF121">
            <v>1</v>
          </cell>
          <cell r="BG121">
            <v>0</v>
          </cell>
          <cell r="BH121">
            <v>0</v>
          </cell>
          <cell r="BI121">
            <v>40915</v>
          </cell>
          <cell r="BJ121">
            <v>0</v>
          </cell>
          <cell r="BK121">
            <v>0</v>
          </cell>
          <cell r="BL121">
            <v>0</v>
          </cell>
          <cell r="BM121">
            <v>0</v>
          </cell>
          <cell r="BN121">
            <v>1</v>
          </cell>
          <cell r="BO121">
            <v>3</v>
          </cell>
        </row>
        <row r="122">
          <cell r="A122">
            <v>40915</v>
          </cell>
          <cell r="B122">
            <v>0</v>
          </cell>
          <cell r="C122">
            <v>0</v>
          </cell>
          <cell r="D122">
            <v>0</v>
          </cell>
          <cell r="E122">
            <v>0</v>
          </cell>
          <cell r="F122">
            <v>0</v>
          </cell>
          <cell r="G122">
            <v>0</v>
          </cell>
          <cell r="H122">
            <v>0</v>
          </cell>
          <cell r="I122">
            <v>0</v>
          </cell>
          <cell r="J122">
            <v>1</v>
          </cell>
          <cell r="K122">
            <v>0</v>
          </cell>
          <cell r="L122">
            <v>40915</v>
          </cell>
          <cell r="M122">
            <v>0</v>
          </cell>
          <cell r="N122">
            <v>0</v>
          </cell>
          <cell r="O122">
            <v>1</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40915</v>
          </cell>
          <cell r="AD122">
            <v>1</v>
          </cell>
          <cell r="AE122">
            <v>0</v>
          </cell>
          <cell r="AF122">
            <v>0</v>
          </cell>
          <cell r="AG122">
            <v>0</v>
          </cell>
          <cell r="AH122">
            <v>0</v>
          </cell>
          <cell r="AI122">
            <v>0</v>
          </cell>
          <cell r="AJ122">
            <v>0</v>
          </cell>
          <cell r="AK122">
            <v>0</v>
          </cell>
          <cell r="AL122">
            <v>1</v>
          </cell>
          <cell r="AM122">
            <v>0</v>
          </cell>
          <cell r="AN122">
            <v>40915</v>
          </cell>
          <cell r="AO122">
            <v>0</v>
          </cell>
          <cell r="AP122">
            <v>0</v>
          </cell>
          <cell r="AQ122">
            <v>0</v>
          </cell>
          <cell r="AR122">
            <v>0</v>
          </cell>
          <cell r="AS122">
            <v>0</v>
          </cell>
          <cell r="AT122">
            <v>0</v>
          </cell>
          <cell r="AU122">
            <v>40915</v>
          </cell>
          <cell r="AV122">
            <v>0</v>
          </cell>
          <cell r="AW122">
            <v>0</v>
          </cell>
          <cell r="AX122">
            <v>1</v>
          </cell>
          <cell r="AY122">
            <v>0</v>
          </cell>
          <cell r="AZ122">
            <v>40915</v>
          </cell>
          <cell r="BA122">
            <v>0</v>
          </cell>
          <cell r="BB122">
            <v>0</v>
          </cell>
          <cell r="BC122">
            <v>0</v>
          </cell>
          <cell r="BD122">
            <v>0</v>
          </cell>
          <cell r="BE122">
            <v>0</v>
          </cell>
          <cell r="BF122">
            <v>0</v>
          </cell>
          <cell r="BG122">
            <v>0</v>
          </cell>
          <cell r="BH122">
            <v>0</v>
          </cell>
          <cell r="BI122">
            <v>40915</v>
          </cell>
          <cell r="BJ122">
            <v>0</v>
          </cell>
          <cell r="BK122">
            <v>0</v>
          </cell>
          <cell r="BL122">
            <v>0</v>
          </cell>
          <cell r="BM122">
            <v>0</v>
          </cell>
          <cell r="BN122">
            <v>1</v>
          </cell>
          <cell r="BO122">
            <v>0</v>
          </cell>
        </row>
        <row r="123">
          <cell r="A123">
            <v>40915</v>
          </cell>
          <cell r="B123">
            <v>0</v>
          </cell>
          <cell r="C123">
            <v>0</v>
          </cell>
          <cell r="D123">
            <v>0</v>
          </cell>
          <cell r="E123">
            <v>0</v>
          </cell>
          <cell r="F123">
            <v>0</v>
          </cell>
          <cell r="G123">
            <v>0</v>
          </cell>
          <cell r="H123">
            <v>0</v>
          </cell>
          <cell r="I123">
            <v>0</v>
          </cell>
          <cell r="J123">
            <v>1</v>
          </cell>
          <cell r="K123">
            <v>0</v>
          </cell>
          <cell r="L123">
            <v>40915</v>
          </cell>
          <cell r="M123">
            <v>0</v>
          </cell>
          <cell r="N123">
            <v>0</v>
          </cell>
          <cell r="O123">
            <v>1</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40915</v>
          </cell>
          <cell r="AD123">
            <v>1</v>
          </cell>
          <cell r="AE123">
            <v>0</v>
          </cell>
          <cell r="AF123">
            <v>0</v>
          </cell>
          <cell r="AG123">
            <v>0</v>
          </cell>
          <cell r="AH123">
            <v>0</v>
          </cell>
          <cell r="AI123">
            <v>0</v>
          </cell>
          <cell r="AJ123">
            <v>0</v>
          </cell>
          <cell r="AK123">
            <v>0</v>
          </cell>
          <cell r="AL123">
            <v>1</v>
          </cell>
          <cell r="AM123">
            <v>0</v>
          </cell>
          <cell r="AN123">
            <v>40915</v>
          </cell>
          <cell r="AO123">
            <v>0</v>
          </cell>
          <cell r="AP123">
            <v>0</v>
          </cell>
          <cell r="AQ123">
            <v>0</v>
          </cell>
          <cell r="AR123">
            <v>0</v>
          </cell>
          <cell r="AS123">
            <v>0</v>
          </cell>
          <cell r="AT123">
            <v>0</v>
          </cell>
          <cell r="AU123">
            <v>40915</v>
          </cell>
          <cell r="AV123">
            <v>0</v>
          </cell>
          <cell r="AW123">
            <v>0</v>
          </cell>
          <cell r="AX123">
            <v>1</v>
          </cell>
          <cell r="AY123">
            <v>0</v>
          </cell>
          <cell r="AZ123">
            <v>40915</v>
          </cell>
          <cell r="BA123">
            <v>0</v>
          </cell>
          <cell r="BB123">
            <v>0</v>
          </cell>
          <cell r="BC123">
            <v>0</v>
          </cell>
          <cell r="BD123">
            <v>0</v>
          </cell>
          <cell r="BE123">
            <v>0</v>
          </cell>
          <cell r="BF123">
            <v>0</v>
          </cell>
          <cell r="BG123">
            <v>0</v>
          </cell>
          <cell r="BH123">
            <v>0</v>
          </cell>
          <cell r="BI123">
            <v>40915</v>
          </cell>
          <cell r="BJ123">
            <v>0</v>
          </cell>
          <cell r="BK123">
            <v>0</v>
          </cell>
          <cell r="BL123">
            <v>0</v>
          </cell>
          <cell r="BM123">
            <v>0</v>
          </cell>
          <cell r="BN123">
            <v>1</v>
          </cell>
          <cell r="BO123">
            <v>0</v>
          </cell>
        </row>
        <row r="124">
          <cell r="A124">
            <v>40916</v>
          </cell>
          <cell r="B124">
            <v>0</v>
          </cell>
          <cell r="C124">
            <v>0</v>
          </cell>
          <cell r="D124">
            <v>0</v>
          </cell>
          <cell r="E124">
            <v>0</v>
          </cell>
          <cell r="F124">
            <v>0</v>
          </cell>
          <cell r="G124">
            <v>0</v>
          </cell>
          <cell r="H124">
            <v>0</v>
          </cell>
          <cell r="I124">
            <v>0</v>
          </cell>
          <cell r="J124">
            <v>1</v>
          </cell>
          <cell r="K124">
            <v>3</v>
          </cell>
          <cell r="L124">
            <v>40916</v>
          </cell>
          <cell r="M124">
            <v>0</v>
          </cell>
          <cell r="N124">
            <v>0</v>
          </cell>
          <cell r="O124">
            <v>1</v>
          </cell>
          <cell r="P124">
            <v>3</v>
          </cell>
          <cell r="Q124">
            <v>0</v>
          </cell>
          <cell r="R124">
            <v>0</v>
          </cell>
          <cell r="S124">
            <v>0</v>
          </cell>
          <cell r="T124">
            <v>0</v>
          </cell>
          <cell r="U124">
            <v>0</v>
          </cell>
          <cell r="V124">
            <v>0</v>
          </cell>
          <cell r="W124">
            <v>0</v>
          </cell>
          <cell r="X124">
            <v>0</v>
          </cell>
          <cell r="Y124">
            <v>0</v>
          </cell>
          <cell r="Z124">
            <v>0</v>
          </cell>
          <cell r="AA124">
            <v>0</v>
          </cell>
          <cell r="AB124">
            <v>0</v>
          </cell>
          <cell r="AC124">
            <v>40916</v>
          </cell>
          <cell r="AD124">
            <v>1</v>
          </cell>
          <cell r="AE124">
            <v>3</v>
          </cell>
          <cell r="AF124">
            <v>0</v>
          </cell>
          <cell r="AG124">
            <v>0</v>
          </cell>
          <cell r="AH124">
            <v>0</v>
          </cell>
          <cell r="AI124">
            <v>0</v>
          </cell>
          <cell r="AJ124">
            <v>0</v>
          </cell>
          <cell r="AK124">
            <v>0</v>
          </cell>
          <cell r="AL124">
            <v>1</v>
          </cell>
          <cell r="AM124">
            <v>3</v>
          </cell>
          <cell r="AN124">
            <v>40916</v>
          </cell>
          <cell r="AO124">
            <v>0</v>
          </cell>
          <cell r="AP124">
            <v>0</v>
          </cell>
          <cell r="AQ124">
            <v>0</v>
          </cell>
          <cell r="AR124">
            <v>0</v>
          </cell>
          <cell r="AS124">
            <v>0</v>
          </cell>
          <cell r="AT124">
            <v>0</v>
          </cell>
          <cell r="AU124">
            <v>40916</v>
          </cell>
          <cell r="AV124">
            <v>0</v>
          </cell>
          <cell r="AW124">
            <v>0</v>
          </cell>
          <cell r="AX124">
            <v>0</v>
          </cell>
          <cell r="AY124">
            <v>2</v>
          </cell>
          <cell r="AZ124">
            <v>40916</v>
          </cell>
          <cell r="BA124">
            <v>0</v>
          </cell>
          <cell r="BB124">
            <v>0</v>
          </cell>
          <cell r="BC124">
            <v>0</v>
          </cell>
          <cell r="BD124">
            <v>0</v>
          </cell>
          <cell r="BE124">
            <v>0</v>
          </cell>
          <cell r="BF124">
            <v>0</v>
          </cell>
          <cell r="BG124">
            <v>0</v>
          </cell>
          <cell r="BH124">
            <v>0</v>
          </cell>
          <cell r="BI124">
            <v>40916</v>
          </cell>
          <cell r="BJ124">
            <v>0</v>
          </cell>
          <cell r="BK124">
            <v>0</v>
          </cell>
          <cell r="BL124">
            <v>0</v>
          </cell>
          <cell r="BM124">
            <v>0</v>
          </cell>
          <cell r="BN124">
            <v>1</v>
          </cell>
          <cell r="BO124">
            <v>3</v>
          </cell>
        </row>
        <row r="125">
          <cell r="A125">
            <v>40916</v>
          </cell>
          <cell r="B125">
            <v>0</v>
          </cell>
          <cell r="C125">
            <v>0</v>
          </cell>
          <cell r="D125">
            <v>0</v>
          </cell>
          <cell r="E125">
            <v>0</v>
          </cell>
          <cell r="F125">
            <v>0</v>
          </cell>
          <cell r="G125">
            <v>0</v>
          </cell>
          <cell r="H125">
            <v>0</v>
          </cell>
          <cell r="I125">
            <v>0</v>
          </cell>
          <cell r="J125">
            <v>1</v>
          </cell>
          <cell r="K125">
            <v>0</v>
          </cell>
          <cell r="L125">
            <v>40916</v>
          </cell>
          <cell r="M125">
            <v>0</v>
          </cell>
          <cell r="N125">
            <v>0</v>
          </cell>
          <cell r="O125">
            <v>1</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40916</v>
          </cell>
          <cell r="AD125">
            <v>1</v>
          </cell>
          <cell r="AE125">
            <v>0</v>
          </cell>
          <cell r="AF125">
            <v>0</v>
          </cell>
          <cell r="AG125">
            <v>0</v>
          </cell>
          <cell r="AH125">
            <v>0</v>
          </cell>
          <cell r="AI125">
            <v>0</v>
          </cell>
          <cell r="AJ125">
            <v>0</v>
          </cell>
          <cell r="AK125">
            <v>0</v>
          </cell>
          <cell r="AL125">
            <v>1</v>
          </cell>
          <cell r="AM125">
            <v>0</v>
          </cell>
          <cell r="AN125">
            <v>40916</v>
          </cell>
          <cell r="AO125">
            <v>0</v>
          </cell>
          <cell r="AP125">
            <v>0</v>
          </cell>
          <cell r="AQ125">
            <v>0</v>
          </cell>
          <cell r="AR125">
            <v>0</v>
          </cell>
          <cell r="AS125">
            <v>0</v>
          </cell>
          <cell r="AT125">
            <v>0</v>
          </cell>
          <cell r="AU125">
            <v>40916</v>
          </cell>
          <cell r="AV125">
            <v>0</v>
          </cell>
          <cell r="AW125">
            <v>0</v>
          </cell>
          <cell r="AX125">
            <v>1</v>
          </cell>
          <cell r="AY125">
            <v>0</v>
          </cell>
          <cell r="AZ125">
            <v>40916</v>
          </cell>
          <cell r="BA125">
            <v>0</v>
          </cell>
          <cell r="BB125">
            <v>0</v>
          </cell>
          <cell r="BC125">
            <v>0</v>
          </cell>
          <cell r="BD125">
            <v>0</v>
          </cell>
          <cell r="BE125">
            <v>0</v>
          </cell>
          <cell r="BF125">
            <v>0</v>
          </cell>
          <cell r="BG125">
            <v>0</v>
          </cell>
          <cell r="BH125">
            <v>0</v>
          </cell>
          <cell r="BI125">
            <v>40916</v>
          </cell>
          <cell r="BJ125">
            <v>0</v>
          </cell>
          <cell r="BK125">
            <v>0</v>
          </cell>
          <cell r="BL125">
            <v>0</v>
          </cell>
          <cell r="BM125">
            <v>0</v>
          </cell>
          <cell r="BN125">
            <v>1</v>
          </cell>
          <cell r="BO125">
            <v>0</v>
          </cell>
        </row>
        <row r="126">
          <cell r="A126">
            <v>40916</v>
          </cell>
          <cell r="B126">
            <v>0</v>
          </cell>
          <cell r="C126">
            <v>0</v>
          </cell>
          <cell r="D126">
            <v>0</v>
          </cell>
          <cell r="E126">
            <v>0</v>
          </cell>
          <cell r="F126">
            <v>0</v>
          </cell>
          <cell r="G126">
            <v>0</v>
          </cell>
          <cell r="H126">
            <v>0</v>
          </cell>
          <cell r="I126">
            <v>0</v>
          </cell>
          <cell r="J126">
            <v>1</v>
          </cell>
          <cell r="K126">
            <v>0</v>
          </cell>
          <cell r="L126">
            <v>40916</v>
          </cell>
          <cell r="M126">
            <v>0</v>
          </cell>
          <cell r="N126">
            <v>0</v>
          </cell>
          <cell r="O126">
            <v>1</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40916</v>
          </cell>
          <cell r="AD126">
            <v>1</v>
          </cell>
          <cell r="AE126">
            <v>0</v>
          </cell>
          <cell r="AF126">
            <v>0</v>
          </cell>
          <cell r="AG126">
            <v>0</v>
          </cell>
          <cell r="AH126">
            <v>0</v>
          </cell>
          <cell r="AI126">
            <v>0</v>
          </cell>
          <cell r="AJ126">
            <v>0</v>
          </cell>
          <cell r="AK126">
            <v>0</v>
          </cell>
          <cell r="AL126">
            <v>1</v>
          </cell>
          <cell r="AM126">
            <v>0</v>
          </cell>
          <cell r="AN126">
            <v>40916</v>
          </cell>
          <cell r="AO126">
            <v>0</v>
          </cell>
          <cell r="AP126">
            <v>0</v>
          </cell>
          <cell r="AQ126">
            <v>0</v>
          </cell>
          <cell r="AR126">
            <v>0</v>
          </cell>
          <cell r="AS126">
            <v>0</v>
          </cell>
          <cell r="AT126">
            <v>0</v>
          </cell>
          <cell r="AU126">
            <v>40916</v>
          </cell>
          <cell r="AV126">
            <v>0</v>
          </cell>
          <cell r="AW126">
            <v>0</v>
          </cell>
          <cell r="AX126">
            <v>1</v>
          </cell>
          <cell r="AY126">
            <v>0</v>
          </cell>
          <cell r="AZ126">
            <v>40916</v>
          </cell>
          <cell r="BA126">
            <v>0</v>
          </cell>
          <cell r="BB126">
            <v>0</v>
          </cell>
          <cell r="BC126">
            <v>0</v>
          </cell>
          <cell r="BD126">
            <v>0</v>
          </cell>
          <cell r="BE126">
            <v>0</v>
          </cell>
          <cell r="BF126">
            <v>0</v>
          </cell>
          <cell r="BG126">
            <v>0</v>
          </cell>
          <cell r="BH126">
            <v>0</v>
          </cell>
          <cell r="BI126">
            <v>40916</v>
          </cell>
          <cell r="BJ126">
            <v>0</v>
          </cell>
          <cell r="BK126">
            <v>0</v>
          </cell>
          <cell r="BL126">
            <v>0</v>
          </cell>
          <cell r="BM126">
            <v>0</v>
          </cell>
          <cell r="BN126">
            <v>1</v>
          </cell>
          <cell r="BO126">
            <v>0</v>
          </cell>
        </row>
        <row r="127">
          <cell r="A127">
            <v>40917</v>
          </cell>
          <cell r="B127">
            <v>0</v>
          </cell>
          <cell r="C127">
            <v>0</v>
          </cell>
          <cell r="D127">
            <v>0</v>
          </cell>
          <cell r="E127">
            <v>0</v>
          </cell>
          <cell r="F127">
            <v>0</v>
          </cell>
          <cell r="G127">
            <v>0</v>
          </cell>
          <cell r="H127">
            <v>0</v>
          </cell>
          <cell r="I127">
            <v>0</v>
          </cell>
          <cell r="J127">
            <v>0</v>
          </cell>
          <cell r="K127">
            <v>2</v>
          </cell>
          <cell r="L127">
            <v>40917</v>
          </cell>
          <cell r="M127">
            <v>0</v>
          </cell>
          <cell r="N127">
            <v>0</v>
          </cell>
          <cell r="O127">
            <v>0</v>
          </cell>
          <cell r="P127">
            <v>2</v>
          </cell>
          <cell r="Q127">
            <v>0</v>
          </cell>
          <cell r="R127">
            <v>0</v>
          </cell>
          <cell r="S127">
            <v>0</v>
          </cell>
          <cell r="T127">
            <v>0</v>
          </cell>
          <cell r="U127">
            <v>0</v>
          </cell>
          <cell r="V127">
            <v>0</v>
          </cell>
          <cell r="W127">
            <v>0</v>
          </cell>
          <cell r="X127">
            <v>0</v>
          </cell>
          <cell r="Y127">
            <v>0</v>
          </cell>
          <cell r="Z127">
            <v>0</v>
          </cell>
          <cell r="AA127">
            <v>0</v>
          </cell>
          <cell r="AB127">
            <v>0</v>
          </cell>
          <cell r="AC127">
            <v>40917</v>
          </cell>
          <cell r="AD127">
            <v>0</v>
          </cell>
          <cell r="AE127">
            <v>2</v>
          </cell>
          <cell r="AF127">
            <v>0</v>
          </cell>
          <cell r="AG127">
            <v>0</v>
          </cell>
          <cell r="AH127">
            <v>0</v>
          </cell>
          <cell r="AI127">
            <v>0</v>
          </cell>
          <cell r="AJ127">
            <v>0</v>
          </cell>
          <cell r="AK127">
            <v>0</v>
          </cell>
          <cell r="AL127">
            <v>0</v>
          </cell>
          <cell r="AM127">
            <v>2</v>
          </cell>
          <cell r="AN127">
            <v>40917</v>
          </cell>
          <cell r="AO127">
            <v>0</v>
          </cell>
          <cell r="AP127">
            <v>0</v>
          </cell>
          <cell r="AQ127">
            <v>0</v>
          </cell>
          <cell r="AR127">
            <v>0</v>
          </cell>
          <cell r="AS127">
            <v>0</v>
          </cell>
          <cell r="AT127">
            <v>0</v>
          </cell>
          <cell r="AU127">
            <v>40917</v>
          </cell>
          <cell r="AV127">
            <v>0</v>
          </cell>
          <cell r="AW127">
            <v>0</v>
          </cell>
          <cell r="AX127">
            <v>0</v>
          </cell>
          <cell r="AY127">
            <v>2</v>
          </cell>
          <cell r="AZ127">
            <v>40917</v>
          </cell>
          <cell r="BA127">
            <v>0</v>
          </cell>
          <cell r="BB127">
            <v>0</v>
          </cell>
          <cell r="BC127">
            <v>0</v>
          </cell>
          <cell r="BD127">
            <v>0</v>
          </cell>
          <cell r="BE127">
            <v>0</v>
          </cell>
          <cell r="BF127">
            <v>0</v>
          </cell>
          <cell r="BG127">
            <v>0</v>
          </cell>
          <cell r="BH127">
            <v>0</v>
          </cell>
          <cell r="BI127">
            <v>40917</v>
          </cell>
          <cell r="BJ127">
            <v>0</v>
          </cell>
          <cell r="BK127">
            <v>0</v>
          </cell>
          <cell r="BL127">
            <v>0</v>
          </cell>
          <cell r="BM127">
            <v>0</v>
          </cell>
          <cell r="BN127">
            <v>0</v>
          </cell>
          <cell r="BO127">
            <v>2</v>
          </cell>
        </row>
        <row r="128">
          <cell r="A128">
            <v>40917</v>
          </cell>
          <cell r="B128">
            <v>0</v>
          </cell>
          <cell r="C128">
            <v>0</v>
          </cell>
          <cell r="D128">
            <v>0</v>
          </cell>
          <cell r="E128">
            <v>0</v>
          </cell>
          <cell r="F128">
            <v>0</v>
          </cell>
          <cell r="G128">
            <v>0</v>
          </cell>
          <cell r="H128">
            <v>0</v>
          </cell>
          <cell r="I128">
            <v>0</v>
          </cell>
          <cell r="J128">
            <v>1</v>
          </cell>
          <cell r="K128">
            <v>0</v>
          </cell>
          <cell r="L128">
            <v>40917</v>
          </cell>
          <cell r="M128">
            <v>0</v>
          </cell>
          <cell r="N128">
            <v>0</v>
          </cell>
          <cell r="O128">
            <v>1</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40917</v>
          </cell>
          <cell r="AD128">
            <v>1</v>
          </cell>
          <cell r="AE128">
            <v>0</v>
          </cell>
          <cell r="AF128">
            <v>0</v>
          </cell>
          <cell r="AG128">
            <v>0</v>
          </cell>
          <cell r="AH128">
            <v>0</v>
          </cell>
          <cell r="AI128">
            <v>0</v>
          </cell>
          <cell r="AJ128">
            <v>0</v>
          </cell>
          <cell r="AK128">
            <v>0</v>
          </cell>
          <cell r="AL128">
            <v>1</v>
          </cell>
          <cell r="AM128">
            <v>0</v>
          </cell>
          <cell r="AN128">
            <v>40917</v>
          </cell>
          <cell r="AO128">
            <v>0</v>
          </cell>
          <cell r="AP128">
            <v>0</v>
          </cell>
          <cell r="AQ128">
            <v>0</v>
          </cell>
          <cell r="AR128">
            <v>0</v>
          </cell>
          <cell r="AS128">
            <v>0</v>
          </cell>
          <cell r="AT128">
            <v>0</v>
          </cell>
          <cell r="AU128">
            <v>40917</v>
          </cell>
          <cell r="AV128">
            <v>0</v>
          </cell>
          <cell r="AW128">
            <v>0</v>
          </cell>
          <cell r="AX128">
            <v>1</v>
          </cell>
          <cell r="AY128">
            <v>0</v>
          </cell>
          <cell r="AZ128">
            <v>40917</v>
          </cell>
          <cell r="BA128">
            <v>0</v>
          </cell>
          <cell r="BB128">
            <v>0</v>
          </cell>
          <cell r="BC128">
            <v>0</v>
          </cell>
          <cell r="BD128">
            <v>0</v>
          </cell>
          <cell r="BE128">
            <v>0</v>
          </cell>
          <cell r="BF128">
            <v>0</v>
          </cell>
          <cell r="BG128">
            <v>0</v>
          </cell>
          <cell r="BH128">
            <v>0</v>
          </cell>
          <cell r="BI128">
            <v>40917</v>
          </cell>
          <cell r="BJ128">
            <v>0</v>
          </cell>
          <cell r="BK128">
            <v>0</v>
          </cell>
          <cell r="BL128">
            <v>0</v>
          </cell>
          <cell r="BM128">
            <v>0</v>
          </cell>
          <cell r="BN128">
            <v>1</v>
          </cell>
          <cell r="BO128">
            <v>0</v>
          </cell>
        </row>
        <row r="129">
          <cell r="A129">
            <v>40917</v>
          </cell>
          <cell r="B129">
            <v>0</v>
          </cell>
          <cell r="C129">
            <v>0</v>
          </cell>
          <cell r="D129">
            <v>0</v>
          </cell>
          <cell r="E129">
            <v>0</v>
          </cell>
          <cell r="F129">
            <v>0</v>
          </cell>
          <cell r="G129">
            <v>0</v>
          </cell>
          <cell r="H129">
            <v>0</v>
          </cell>
          <cell r="I129">
            <v>0</v>
          </cell>
          <cell r="J129">
            <v>1</v>
          </cell>
          <cell r="K129">
            <v>0</v>
          </cell>
          <cell r="L129">
            <v>40917</v>
          </cell>
          <cell r="M129">
            <v>0</v>
          </cell>
          <cell r="N129">
            <v>0</v>
          </cell>
          <cell r="O129">
            <v>1</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40917</v>
          </cell>
          <cell r="AD129">
            <v>1</v>
          </cell>
          <cell r="AE129">
            <v>0</v>
          </cell>
          <cell r="AF129">
            <v>0</v>
          </cell>
          <cell r="AG129">
            <v>0</v>
          </cell>
          <cell r="AH129">
            <v>0</v>
          </cell>
          <cell r="AI129">
            <v>0</v>
          </cell>
          <cell r="AJ129">
            <v>0</v>
          </cell>
          <cell r="AK129">
            <v>0</v>
          </cell>
          <cell r="AL129">
            <v>1</v>
          </cell>
          <cell r="AM129">
            <v>0</v>
          </cell>
          <cell r="AN129">
            <v>40917</v>
          </cell>
          <cell r="AO129">
            <v>0</v>
          </cell>
          <cell r="AP129">
            <v>0</v>
          </cell>
          <cell r="AQ129">
            <v>0</v>
          </cell>
          <cell r="AR129">
            <v>0</v>
          </cell>
          <cell r="AS129">
            <v>0</v>
          </cell>
          <cell r="AT129">
            <v>0</v>
          </cell>
          <cell r="AU129">
            <v>40917</v>
          </cell>
          <cell r="AV129">
            <v>0</v>
          </cell>
          <cell r="AW129">
            <v>0</v>
          </cell>
          <cell r="AX129">
            <v>1</v>
          </cell>
          <cell r="AY129">
            <v>0</v>
          </cell>
          <cell r="AZ129">
            <v>40917</v>
          </cell>
          <cell r="BA129">
            <v>0</v>
          </cell>
          <cell r="BB129">
            <v>0</v>
          </cell>
          <cell r="BC129">
            <v>0</v>
          </cell>
          <cell r="BD129">
            <v>0</v>
          </cell>
          <cell r="BE129">
            <v>0</v>
          </cell>
          <cell r="BF129">
            <v>0</v>
          </cell>
          <cell r="BG129">
            <v>0</v>
          </cell>
          <cell r="BH129">
            <v>0</v>
          </cell>
          <cell r="BI129">
            <v>40917</v>
          </cell>
          <cell r="BJ129">
            <v>0</v>
          </cell>
          <cell r="BK129">
            <v>0</v>
          </cell>
          <cell r="BL129">
            <v>0</v>
          </cell>
          <cell r="BM129">
            <v>0</v>
          </cell>
          <cell r="BN129">
            <v>1</v>
          </cell>
          <cell r="BO129">
            <v>0</v>
          </cell>
        </row>
        <row r="130">
          <cell r="A130">
            <v>40918</v>
          </cell>
          <cell r="B130">
            <v>0</v>
          </cell>
          <cell r="C130">
            <v>0</v>
          </cell>
          <cell r="D130">
            <v>0</v>
          </cell>
          <cell r="E130">
            <v>0</v>
          </cell>
          <cell r="F130">
            <v>0</v>
          </cell>
          <cell r="G130">
            <v>0</v>
          </cell>
          <cell r="H130">
            <v>0</v>
          </cell>
          <cell r="I130">
            <v>0</v>
          </cell>
          <cell r="J130">
            <v>0</v>
          </cell>
          <cell r="K130">
            <v>2</v>
          </cell>
          <cell r="L130">
            <v>40918</v>
          </cell>
          <cell r="M130">
            <v>0</v>
          </cell>
          <cell r="N130">
            <v>0</v>
          </cell>
          <cell r="O130">
            <v>0</v>
          </cell>
          <cell r="P130">
            <v>2</v>
          </cell>
          <cell r="Q130">
            <v>0</v>
          </cell>
          <cell r="R130">
            <v>0</v>
          </cell>
          <cell r="S130">
            <v>0</v>
          </cell>
          <cell r="T130">
            <v>0</v>
          </cell>
          <cell r="U130">
            <v>0</v>
          </cell>
          <cell r="V130">
            <v>0</v>
          </cell>
          <cell r="W130">
            <v>0</v>
          </cell>
          <cell r="X130">
            <v>0</v>
          </cell>
          <cell r="Y130">
            <v>0</v>
          </cell>
          <cell r="Z130">
            <v>0</v>
          </cell>
          <cell r="AA130">
            <v>0</v>
          </cell>
          <cell r="AB130">
            <v>0</v>
          </cell>
          <cell r="AC130">
            <v>40918</v>
          </cell>
          <cell r="AD130">
            <v>0</v>
          </cell>
          <cell r="AE130">
            <v>1</v>
          </cell>
          <cell r="AF130">
            <v>0</v>
          </cell>
          <cell r="AG130">
            <v>0</v>
          </cell>
          <cell r="AH130">
            <v>0</v>
          </cell>
          <cell r="AI130">
            <v>0</v>
          </cell>
          <cell r="AJ130">
            <v>0</v>
          </cell>
          <cell r="AK130">
            <v>0</v>
          </cell>
          <cell r="AL130">
            <v>0</v>
          </cell>
          <cell r="AM130">
            <v>1</v>
          </cell>
          <cell r="AN130">
            <v>40918</v>
          </cell>
          <cell r="AO130">
            <v>0</v>
          </cell>
          <cell r="AP130">
            <v>0</v>
          </cell>
          <cell r="AQ130">
            <v>0</v>
          </cell>
          <cell r="AR130">
            <v>0</v>
          </cell>
          <cell r="AS130">
            <v>0</v>
          </cell>
          <cell r="AT130">
            <v>0</v>
          </cell>
          <cell r="AU130">
            <v>40918</v>
          </cell>
          <cell r="AV130">
            <v>0</v>
          </cell>
          <cell r="AW130">
            <v>0</v>
          </cell>
          <cell r="AX130">
            <v>0</v>
          </cell>
          <cell r="AY130">
            <v>1</v>
          </cell>
          <cell r="AZ130">
            <v>40918</v>
          </cell>
          <cell r="BA130">
            <v>0</v>
          </cell>
          <cell r="BB130">
            <v>0</v>
          </cell>
          <cell r="BC130">
            <v>0</v>
          </cell>
          <cell r="BD130">
            <v>0</v>
          </cell>
          <cell r="BE130">
            <v>0</v>
          </cell>
          <cell r="BF130">
            <v>0</v>
          </cell>
          <cell r="BG130">
            <v>0</v>
          </cell>
          <cell r="BH130">
            <v>0</v>
          </cell>
          <cell r="BI130">
            <v>40918</v>
          </cell>
          <cell r="BJ130">
            <v>0</v>
          </cell>
          <cell r="BK130">
            <v>0</v>
          </cell>
          <cell r="BL130">
            <v>0</v>
          </cell>
          <cell r="BM130">
            <v>0</v>
          </cell>
          <cell r="BN130">
            <v>0</v>
          </cell>
          <cell r="BO130">
            <v>1</v>
          </cell>
        </row>
        <row r="131">
          <cell r="A131">
            <v>40918</v>
          </cell>
          <cell r="B131">
            <v>0</v>
          </cell>
          <cell r="C131">
            <v>0</v>
          </cell>
          <cell r="D131">
            <v>0</v>
          </cell>
          <cell r="E131">
            <v>0</v>
          </cell>
          <cell r="F131">
            <v>0</v>
          </cell>
          <cell r="G131">
            <v>0</v>
          </cell>
          <cell r="H131">
            <v>0</v>
          </cell>
          <cell r="I131">
            <v>0</v>
          </cell>
          <cell r="J131">
            <v>1</v>
          </cell>
          <cell r="K131">
            <v>0</v>
          </cell>
          <cell r="L131">
            <v>40918</v>
          </cell>
          <cell r="M131">
            <v>0</v>
          </cell>
          <cell r="N131">
            <v>0</v>
          </cell>
          <cell r="O131">
            <v>1</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40918</v>
          </cell>
          <cell r="AD131">
            <v>0</v>
          </cell>
          <cell r="AE131">
            <v>0</v>
          </cell>
          <cell r="AF131">
            <v>0</v>
          </cell>
          <cell r="AG131">
            <v>0</v>
          </cell>
          <cell r="AH131">
            <v>0</v>
          </cell>
          <cell r="AI131">
            <v>0</v>
          </cell>
          <cell r="AJ131">
            <v>0</v>
          </cell>
          <cell r="AK131">
            <v>0</v>
          </cell>
          <cell r="AL131">
            <v>0</v>
          </cell>
          <cell r="AM131">
            <v>0</v>
          </cell>
          <cell r="AN131">
            <v>40918</v>
          </cell>
          <cell r="AO131">
            <v>0</v>
          </cell>
          <cell r="AP131">
            <v>0</v>
          </cell>
          <cell r="AQ131">
            <v>0</v>
          </cell>
          <cell r="AR131">
            <v>0</v>
          </cell>
          <cell r="AS131">
            <v>0</v>
          </cell>
          <cell r="AT131">
            <v>0</v>
          </cell>
          <cell r="AU131">
            <v>40918</v>
          </cell>
          <cell r="AV131">
            <v>0</v>
          </cell>
          <cell r="AW131">
            <v>0</v>
          </cell>
          <cell r="AX131">
            <v>0</v>
          </cell>
          <cell r="AY131">
            <v>0</v>
          </cell>
          <cell r="AZ131">
            <v>40918</v>
          </cell>
          <cell r="BA131">
            <v>0</v>
          </cell>
          <cell r="BB131">
            <v>0</v>
          </cell>
          <cell r="BC131">
            <v>0</v>
          </cell>
          <cell r="BD131">
            <v>0</v>
          </cell>
          <cell r="BE131">
            <v>0</v>
          </cell>
          <cell r="BF131">
            <v>0</v>
          </cell>
          <cell r="BG131">
            <v>0</v>
          </cell>
          <cell r="BH131">
            <v>0</v>
          </cell>
          <cell r="BI131">
            <v>40918</v>
          </cell>
          <cell r="BJ131">
            <v>0</v>
          </cell>
          <cell r="BK131">
            <v>0</v>
          </cell>
          <cell r="BL131">
            <v>0</v>
          </cell>
          <cell r="BM131">
            <v>0</v>
          </cell>
          <cell r="BN131">
            <v>0</v>
          </cell>
          <cell r="BO131">
            <v>0</v>
          </cell>
        </row>
        <row r="132">
          <cell r="A132">
            <v>40918</v>
          </cell>
          <cell r="B132">
            <v>0</v>
          </cell>
          <cell r="C132">
            <v>0</v>
          </cell>
          <cell r="D132">
            <v>0</v>
          </cell>
          <cell r="E132">
            <v>0</v>
          </cell>
          <cell r="F132">
            <v>0</v>
          </cell>
          <cell r="G132">
            <v>0</v>
          </cell>
          <cell r="H132">
            <v>0</v>
          </cell>
          <cell r="I132">
            <v>0</v>
          </cell>
          <cell r="J132">
            <v>1</v>
          </cell>
          <cell r="K132">
            <v>0</v>
          </cell>
          <cell r="L132">
            <v>40918</v>
          </cell>
          <cell r="M132">
            <v>0</v>
          </cell>
          <cell r="N132">
            <v>0</v>
          </cell>
          <cell r="O132">
            <v>1</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40918</v>
          </cell>
          <cell r="AD132">
            <v>1</v>
          </cell>
          <cell r="AE132">
            <v>0</v>
          </cell>
          <cell r="AF132">
            <v>0</v>
          </cell>
          <cell r="AG132">
            <v>0</v>
          </cell>
          <cell r="AH132">
            <v>0</v>
          </cell>
          <cell r="AI132">
            <v>0</v>
          </cell>
          <cell r="AJ132">
            <v>0</v>
          </cell>
          <cell r="AK132">
            <v>0</v>
          </cell>
          <cell r="AL132">
            <v>1</v>
          </cell>
          <cell r="AM132">
            <v>0</v>
          </cell>
          <cell r="AN132">
            <v>40918</v>
          </cell>
          <cell r="AO132">
            <v>0</v>
          </cell>
          <cell r="AP132">
            <v>0</v>
          </cell>
          <cell r="AQ132">
            <v>0</v>
          </cell>
          <cell r="AR132">
            <v>0</v>
          </cell>
          <cell r="AS132">
            <v>0</v>
          </cell>
          <cell r="AT132">
            <v>0</v>
          </cell>
          <cell r="AU132">
            <v>40918</v>
          </cell>
          <cell r="AV132">
            <v>0</v>
          </cell>
          <cell r="AW132">
            <v>0</v>
          </cell>
          <cell r="AX132">
            <v>1</v>
          </cell>
          <cell r="AY132">
            <v>0</v>
          </cell>
          <cell r="AZ132">
            <v>40918</v>
          </cell>
          <cell r="BA132">
            <v>0</v>
          </cell>
          <cell r="BB132">
            <v>0</v>
          </cell>
          <cell r="BC132">
            <v>0</v>
          </cell>
          <cell r="BD132">
            <v>0</v>
          </cell>
          <cell r="BE132">
            <v>0</v>
          </cell>
          <cell r="BF132">
            <v>0</v>
          </cell>
          <cell r="BG132">
            <v>0</v>
          </cell>
          <cell r="BH132">
            <v>0</v>
          </cell>
          <cell r="BI132">
            <v>40918</v>
          </cell>
          <cell r="BJ132">
            <v>0</v>
          </cell>
          <cell r="BK132">
            <v>0</v>
          </cell>
          <cell r="BL132">
            <v>0</v>
          </cell>
          <cell r="BM132">
            <v>0</v>
          </cell>
          <cell r="BN132">
            <v>1</v>
          </cell>
          <cell r="BO132">
            <v>0</v>
          </cell>
        </row>
        <row r="133">
          <cell r="A133">
            <v>40919</v>
          </cell>
          <cell r="B133">
            <v>0</v>
          </cell>
          <cell r="C133">
            <v>0</v>
          </cell>
          <cell r="D133">
            <v>0</v>
          </cell>
          <cell r="E133">
            <v>0</v>
          </cell>
          <cell r="F133">
            <v>0</v>
          </cell>
          <cell r="G133">
            <v>0</v>
          </cell>
          <cell r="H133">
            <v>0</v>
          </cell>
          <cell r="I133">
            <v>0</v>
          </cell>
          <cell r="J133">
            <v>0</v>
          </cell>
          <cell r="K133">
            <v>1</v>
          </cell>
          <cell r="L133">
            <v>40919</v>
          </cell>
          <cell r="M133">
            <v>0</v>
          </cell>
          <cell r="N133">
            <v>0</v>
          </cell>
          <cell r="O133">
            <v>0</v>
          </cell>
          <cell r="P133">
            <v>1</v>
          </cell>
          <cell r="Q133">
            <v>0</v>
          </cell>
          <cell r="R133">
            <v>0</v>
          </cell>
          <cell r="S133">
            <v>0</v>
          </cell>
          <cell r="T133">
            <v>0</v>
          </cell>
          <cell r="U133">
            <v>0</v>
          </cell>
          <cell r="V133">
            <v>0</v>
          </cell>
          <cell r="W133">
            <v>0</v>
          </cell>
          <cell r="X133">
            <v>0</v>
          </cell>
          <cell r="Y133">
            <v>0</v>
          </cell>
          <cell r="Z133">
            <v>0</v>
          </cell>
          <cell r="AA133">
            <v>0</v>
          </cell>
          <cell r="AB133">
            <v>0</v>
          </cell>
          <cell r="AC133">
            <v>40919</v>
          </cell>
          <cell r="AD133">
            <v>0</v>
          </cell>
          <cell r="AE133">
            <v>1</v>
          </cell>
          <cell r="AF133">
            <v>0</v>
          </cell>
          <cell r="AG133">
            <v>0</v>
          </cell>
          <cell r="AH133">
            <v>0</v>
          </cell>
          <cell r="AI133">
            <v>0</v>
          </cell>
          <cell r="AJ133">
            <v>0</v>
          </cell>
          <cell r="AK133">
            <v>0</v>
          </cell>
          <cell r="AL133">
            <v>0</v>
          </cell>
          <cell r="AM133">
            <v>1</v>
          </cell>
          <cell r="AN133">
            <v>40919</v>
          </cell>
          <cell r="AO133">
            <v>0</v>
          </cell>
          <cell r="AP133">
            <v>0</v>
          </cell>
          <cell r="AQ133">
            <v>0</v>
          </cell>
          <cell r="AR133">
            <v>0</v>
          </cell>
          <cell r="AS133">
            <v>0</v>
          </cell>
          <cell r="AT133">
            <v>0</v>
          </cell>
          <cell r="AU133">
            <v>40919</v>
          </cell>
          <cell r="AV133">
            <v>0</v>
          </cell>
          <cell r="AW133">
            <v>0</v>
          </cell>
          <cell r="AX133">
            <v>0</v>
          </cell>
          <cell r="AY133">
            <v>1</v>
          </cell>
          <cell r="AZ133">
            <v>40919</v>
          </cell>
          <cell r="BA133">
            <v>0</v>
          </cell>
          <cell r="BB133">
            <v>0</v>
          </cell>
          <cell r="BC133">
            <v>0</v>
          </cell>
          <cell r="BD133">
            <v>0</v>
          </cell>
          <cell r="BE133">
            <v>0</v>
          </cell>
          <cell r="BF133">
            <v>0</v>
          </cell>
          <cell r="BG133">
            <v>0</v>
          </cell>
          <cell r="BH133">
            <v>0</v>
          </cell>
          <cell r="BI133">
            <v>40919</v>
          </cell>
          <cell r="BJ133">
            <v>0</v>
          </cell>
          <cell r="BK133">
            <v>0</v>
          </cell>
          <cell r="BL133">
            <v>0</v>
          </cell>
          <cell r="BM133">
            <v>0</v>
          </cell>
          <cell r="BN133">
            <v>0</v>
          </cell>
          <cell r="BO133">
            <v>1</v>
          </cell>
        </row>
        <row r="134">
          <cell r="A134">
            <v>40919</v>
          </cell>
          <cell r="B134">
            <v>0</v>
          </cell>
          <cell r="C134">
            <v>0</v>
          </cell>
          <cell r="D134">
            <v>0</v>
          </cell>
          <cell r="E134">
            <v>0</v>
          </cell>
          <cell r="F134">
            <v>0</v>
          </cell>
          <cell r="G134">
            <v>0</v>
          </cell>
          <cell r="H134">
            <v>0</v>
          </cell>
          <cell r="I134">
            <v>0</v>
          </cell>
          <cell r="J134">
            <v>0</v>
          </cell>
          <cell r="K134">
            <v>0</v>
          </cell>
          <cell r="L134">
            <v>40919</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40919</v>
          </cell>
          <cell r="AD134">
            <v>0</v>
          </cell>
          <cell r="AE134">
            <v>0</v>
          </cell>
          <cell r="AF134">
            <v>0</v>
          </cell>
          <cell r="AG134">
            <v>0</v>
          </cell>
          <cell r="AH134">
            <v>0</v>
          </cell>
          <cell r="AI134">
            <v>0</v>
          </cell>
          <cell r="AJ134">
            <v>0</v>
          </cell>
          <cell r="AK134">
            <v>0</v>
          </cell>
          <cell r="AL134">
            <v>0</v>
          </cell>
          <cell r="AM134">
            <v>0</v>
          </cell>
          <cell r="AN134">
            <v>40919</v>
          </cell>
          <cell r="AO134">
            <v>0</v>
          </cell>
          <cell r="AP134">
            <v>0</v>
          </cell>
          <cell r="AQ134">
            <v>0</v>
          </cell>
          <cell r="AR134">
            <v>0</v>
          </cell>
          <cell r="AS134">
            <v>0</v>
          </cell>
          <cell r="AT134">
            <v>0</v>
          </cell>
          <cell r="AU134">
            <v>40919</v>
          </cell>
          <cell r="AV134">
            <v>0</v>
          </cell>
          <cell r="AW134">
            <v>0</v>
          </cell>
          <cell r="AX134">
            <v>0</v>
          </cell>
          <cell r="AY134">
            <v>0</v>
          </cell>
          <cell r="AZ134">
            <v>40919</v>
          </cell>
          <cell r="BA134">
            <v>0</v>
          </cell>
          <cell r="BB134">
            <v>0</v>
          </cell>
          <cell r="BC134">
            <v>0</v>
          </cell>
          <cell r="BD134">
            <v>0</v>
          </cell>
          <cell r="BE134">
            <v>0</v>
          </cell>
          <cell r="BF134">
            <v>0</v>
          </cell>
          <cell r="BG134">
            <v>0</v>
          </cell>
          <cell r="BH134">
            <v>0</v>
          </cell>
          <cell r="BI134">
            <v>40919</v>
          </cell>
          <cell r="BJ134">
            <v>0</v>
          </cell>
          <cell r="BK134">
            <v>0</v>
          </cell>
          <cell r="BL134">
            <v>0</v>
          </cell>
          <cell r="BM134">
            <v>0</v>
          </cell>
          <cell r="BN134">
            <v>0</v>
          </cell>
          <cell r="BO134">
            <v>0</v>
          </cell>
        </row>
        <row r="135">
          <cell r="A135">
            <v>40919</v>
          </cell>
          <cell r="B135">
            <v>0</v>
          </cell>
          <cell r="C135">
            <v>0</v>
          </cell>
          <cell r="D135">
            <v>0</v>
          </cell>
          <cell r="E135">
            <v>0</v>
          </cell>
          <cell r="F135">
            <v>0</v>
          </cell>
          <cell r="G135">
            <v>0</v>
          </cell>
          <cell r="H135">
            <v>0</v>
          </cell>
          <cell r="I135">
            <v>0</v>
          </cell>
          <cell r="J135">
            <v>1</v>
          </cell>
          <cell r="K135">
            <v>0</v>
          </cell>
          <cell r="L135">
            <v>40919</v>
          </cell>
          <cell r="M135">
            <v>0</v>
          </cell>
          <cell r="N135">
            <v>0</v>
          </cell>
          <cell r="O135">
            <v>1</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40919</v>
          </cell>
          <cell r="AD135">
            <v>1</v>
          </cell>
          <cell r="AE135">
            <v>0</v>
          </cell>
          <cell r="AF135">
            <v>0</v>
          </cell>
          <cell r="AG135">
            <v>0</v>
          </cell>
          <cell r="AH135">
            <v>0</v>
          </cell>
          <cell r="AI135">
            <v>0</v>
          </cell>
          <cell r="AJ135">
            <v>0</v>
          </cell>
          <cell r="AK135">
            <v>0</v>
          </cell>
          <cell r="AL135">
            <v>1</v>
          </cell>
          <cell r="AM135">
            <v>0</v>
          </cell>
          <cell r="AN135">
            <v>40919</v>
          </cell>
          <cell r="AO135">
            <v>0</v>
          </cell>
          <cell r="AP135">
            <v>0</v>
          </cell>
          <cell r="AQ135">
            <v>0</v>
          </cell>
          <cell r="AR135">
            <v>0</v>
          </cell>
          <cell r="AS135">
            <v>0</v>
          </cell>
          <cell r="AT135">
            <v>0</v>
          </cell>
          <cell r="AU135">
            <v>40919</v>
          </cell>
          <cell r="AV135">
            <v>0</v>
          </cell>
          <cell r="AW135">
            <v>0</v>
          </cell>
          <cell r="AX135">
            <v>1</v>
          </cell>
          <cell r="AY135">
            <v>0</v>
          </cell>
          <cell r="AZ135">
            <v>40919</v>
          </cell>
          <cell r="BA135">
            <v>0</v>
          </cell>
          <cell r="BB135">
            <v>0</v>
          </cell>
          <cell r="BC135">
            <v>0</v>
          </cell>
          <cell r="BD135">
            <v>0</v>
          </cell>
          <cell r="BE135">
            <v>0</v>
          </cell>
          <cell r="BF135">
            <v>0</v>
          </cell>
          <cell r="BG135">
            <v>0</v>
          </cell>
          <cell r="BH135">
            <v>0</v>
          </cell>
          <cell r="BI135">
            <v>40919</v>
          </cell>
          <cell r="BJ135">
            <v>0</v>
          </cell>
          <cell r="BK135">
            <v>0</v>
          </cell>
          <cell r="BL135">
            <v>0</v>
          </cell>
          <cell r="BM135">
            <v>0</v>
          </cell>
          <cell r="BN135">
            <v>1</v>
          </cell>
          <cell r="BO135">
            <v>0</v>
          </cell>
        </row>
        <row r="136">
          <cell r="A136">
            <v>40920</v>
          </cell>
          <cell r="B136">
            <v>0</v>
          </cell>
          <cell r="C136">
            <v>0</v>
          </cell>
          <cell r="D136">
            <v>0</v>
          </cell>
          <cell r="E136">
            <v>0</v>
          </cell>
          <cell r="F136">
            <v>0</v>
          </cell>
          <cell r="G136">
            <v>0</v>
          </cell>
          <cell r="H136">
            <v>0</v>
          </cell>
          <cell r="I136">
            <v>0</v>
          </cell>
          <cell r="J136">
            <v>1</v>
          </cell>
          <cell r="K136">
            <v>2</v>
          </cell>
          <cell r="L136">
            <v>40920</v>
          </cell>
          <cell r="M136">
            <v>0</v>
          </cell>
          <cell r="N136">
            <v>0</v>
          </cell>
          <cell r="O136">
            <v>1</v>
          </cell>
          <cell r="P136">
            <v>2</v>
          </cell>
          <cell r="Q136">
            <v>0</v>
          </cell>
          <cell r="R136">
            <v>0</v>
          </cell>
          <cell r="S136">
            <v>0</v>
          </cell>
          <cell r="T136">
            <v>0</v>
          </cell>
          <cell r="U136">
            <v>0</v>
          </cell>
          <cell r="V136">
            <v>0</v>
          </cell>
          <cell r="W136">
            <v>0</v>
          </cell>
          <cell r="X136">
            <v>0</v>
          </cell>
          <cell r="Y136">
            <v>0</v>
          </cell>
          <cell r="Z136">
            <v>0</v>
          </cell>
          <cell r="AA136">
            <v>0</v>
          </cell>
          <cell r="AB136">
            <v>0</v>
          </cell>
          <cell r="AC136">
            <v>40920</v>
          </cell>
          <cell r="AD136">
            <v>1</v>
          </cell>
          <cell r="AE136">
            <v>2</v>
          </cell>
          <cell r="AF136">
            <v>0</v>
          </cell>
          <cell r="AG136">
            <v>0</v>
          </cell>
          <cell r="AH136">
            <v>0</v>
          </cell>
          <cell r="AI136">
            <v>0</v>
          </cell>
          <cell r="AJ136">
            <v>0</v>
          </cell>
          <cell r="AK136">
            <v>0</v>
          </cell>
          <cell r="AL136">
            <v>1</v>
          </cell>
          <cell r="AM136">
            <v>2</v>
          </cell>
          <cell r="AN136">
            <v>40920</v>
          </cell>
          <cell r="AO136">
            <v>0</v>
          </cell>
          <cell r="AP136">
            <v>0</v>
          </cell>
          <cell r="AQ136">
            <v>0</v>
          </cell>
          <cell r="AR136">
            <v>0</v>
          </cell>
          <cell r="AS136">
            <v>0</v>
          </cell>
          <cell r="AT136">
            <v>0</v>
          </cell>
          <cell r="AU136">
            <v>40920</v>
          </cell>
          <cell r="AV136">
            <v>0</v>
          </cell>
          <cell r="AW136">
            <v>0</v>
          </cell>
          <cell r="AX136">
            <v>1</v>
          </cell>
          <cell r="AY136">
            <v>2</v>
          </cell>
          <cell r="AZ136">
            <v>40920</v>
          </cell>
          <cell r="BA136">
            <v>0</v>
          </cell>
          <cell r="BB136">
            <v>0</v>
          </cell>
          <cell r="BC136">
            <v>0</v>
          </cell>
          <cell r="BD136">
            <v>0</v>
          </cell>
          <cell r="BE136">
            <v>0</v>
          </cell>
          <cell r="BF136">
            <v>0</v>
          </cell>
          <cell r="BG136">
            <v>0</v>
          </cell>
          <cell r="BH136">
            <v>0</v>
          </cell>
          <cell r="BI136">
            <v>40920</v>
          </cell>
          <cell r="BJ136">
            <v>0</v>
          </cell>
          <cell r="BK136">
            <v>0</v>
          </cell>
          <cell r="BL136">
            <v>0</v>
          </cell>
          <cell r="BM136">
            <v>0</v>
          </cell>
          <cell r="BN136">
            <v>1</v>
          </cell>
          <cell r="BO136">
            <v>2</v>
          </cell>
        </row>
        <row r="137">
          <cell r="A137">
            <v>40920</v>
          </cell>
          <cell r="B137">
            <v>0</v>
          </cell>
          <cell r="C137">
            <v>0</v>
          </cell>
          <cell r="D137">
            <v>0</v>
          </cell>
          <cell r="E137">
            <v>0</v>
          </cell>
          <cell r="F137">
            <v>0</v>
          </cell>
          <cell r="G137">
            <v>0</v>
          </cell>
          <cell r="H137">
            <v>0</v>
          </cell>
          <cell r="I137">
            <v>0</v>
          </cell>
          <cell r="J137">
            <v>0</v>
          </cell>
          <cell r="K137">
            <v>0</v>
          </cell>
          <cell r="L137">
            <v>40920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40920</v>
          </cell>
          <cell r="AD137">
            <v>0</v>
          </cell>
          <cell r="AE137">
            <v>0</v>
          </cell>
          <cell r="AF137">
            <v>0</v>
          </cell>
          <cell r="AG137">
            <v>0</v>
          </cell>
          <cell r="AH137">
            <v>0</v>
          </cell>
          <cell r="AI137">
            <v>0</v>
          </cell>
          <cell r="AJ137">
            <v>0</v>
          </cell>
          <cell r="AK137">
            <v>0</v>
          </cell>
          <cell r="AL137">
            <v>0</v>
          </cell>
          <cell r="AM137">
            <v>0</v>
          </cell>
          <cell r="AN137">
            <v>40920</v>
          </cell>
          <cell r="AO137">
            <v>0</v>
          </cell>
          <cell r="AP137">
            <v>0</v>
          </cell>
          <cell r="AQ137">
            <v>0</v>
          </cell>
          <cell r="AR137">
            <v>0</v>
          </cell>
          <cell r="AS137">
            <v>0</v>
          </cell>
          <cell r="AT137">
            <v>0</v>
          </cell>
          <cell r="AU137">
            <v>40920</v>
          </cell>
          <cell r="AV137">
            <v>0</v>
          </cell>
          <cell r="AW137">
            <v>0</v>
          </cell>
          <cell r="AX137">
            <v>0</v>
          </cell>
          <cell r="AY137">
            <v>0</v>
          </cell>
          <cell r="AZ137">
            <v>40920</v>
          </cell>
          <cell r="BA137">
            <v>0</v>
          </cell>
          <cell r="BB137">
            <v>0</v>
          </cell>
          <cell r="BC137">
            <v>0</v>
          </cell>
          <cell r="BD137">
            <v>0</v>
          </cell>
          <cell r="BE137">
            <v>0</v>
          </cell>
          <cell r="BF137">
            <v>0</v>
          </cell>
          <cell r="BG137">
            <v>0</v>
          </cell>
          <cell r="BH137">
            <v>0</v>
          </cell>
          <cell r="BI137">
            <v>40920</v>
          </cell>
          <cell r="BJ137">
            <v>0</v>
          </cell>
          <cell r="BK137">
            <v>0</v>
          </cell>
          <cell r="BL137">
            <v>0</v>
          </cell>
          <cell r="BM137">
            <v>0</v>
          </cell>
          <cell r="BN137">
            <v>0</v>
          </cell>
          <cell r="BO137">
            <v>0</v>
          </cell>
        </row>
        <row r="138">
          <cell r="A138">
            <v>40920</v>
          </cell>
          <cell r="B138">
            <v>0</v>
          </cell>
          <cell r="C138">
            <v>0</v>
          </cell>
          <cell r="D138">
            <v>0</v>
          </cell>
          <cell r="E138">
            <v>0</v>
          </cell>
          <cell r="F138">
            <v>0</v>
          </cell>
          <cell r="G138">
            <v>0</v>
          </cell>
          <cell r="H138">
            <v>0</v>
          </cell>
          <cell r="I138">
            <v>0</v>
          </cell>
          <cell r="J138">
            <v>1</v>
          </cell>
          <cell r="K138">
            <v>0</v>
          </cell>
          <cell r="L138">
            <v>40920</v>
          </cell>
          <cell r="M138">
            <v>0</v>
          </cell>
          <cell r="N138">
            <v>0</v>
          </cell>
          <cell r="O138">
            <v>1</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40920</v>
          </cell>
          <cell r="AD138">
            <v>1</v>
          </cell>
          <cell r="AE138">
            <v>0</v>
          </cell>
          <cell r="AF138">
            <v>0</v>
          </cell>
          <cell r="AG138">
            <v>0</v>
          </cell>
          <cell r="AH138">
            <v>0</v>
          </cell>
          <cell r="AI138">
            <v>0</v>
          </cell>
          <cell r="AJ138">
            <v>0</v>
          </cell>
          <cell r="AK138">
            <v>0</v>
          </cell>
          <cell r="AL138">
            <v>1</v>
          </cell>
          <cell r="AM138">
            <v>0</v>
          </cell>
          <cell r="AN138">
            <v>40920</v>
          </cell>
          <cell r="AO138">
            <v>0</v>
          </cell>
          <cell r="AP138">
            <v>0</v>
          </cell>
          <cell r="AQ138">
            <v>0</v>
          </cell>
          <cell r="AR138">
            <v>0</v>
          </cell>
          <cell r="AS138">
            <v>0</v>
          </cell>
          <cell r="AT138">
            <v>0</v>
          </cell>
          <cell r="AU138">
            <v>40920</v>
          </cell>
          <cell r="AV138">
            <v>0</v>
          </cell>
          <cell r="AW138">
            <v>0</v>
          </cell>
          <cell r="AX138">
            <v>1</v>
          </cell>
          <cell r="AY138">
            <v>0</v>
          </cell>
          <cell r="AZ138">
            <v>40920</v>
          </cell>
          <cell r="BA138">
            <v>0</v>
          </cell>
          <cell r="BB138">
            <v>0</v>
          </cell>
          <cell r="BC138">
            <v>0</v>
          </cell>
          <cell r="BD138">
            <v>0</v>
          </cell>
          <cell r="BE138">
            <v>0</v>
          </cell>
          <cell r="BF138">
            <v>0</v>
          </cell>
          <cell r="BG138">
            <v>0</v>
          </cell>
          <cell r="BH138">
            <v>0</v>
          </cell>
          <cell r="BI138">
            <v>40920</v>
          </cell>
          <cell r="BJ138">
            <v>0</v>
          </cell>
          <cell r="BK138">
            <v>0</v>
          </cell>
          <cell r="BL138">
            <v>0</v>
          </cell>
          <cell r="BM138">
            <v>0</v>
          </cell>
          <cell r="BN138">
            <v>1</v>
          </cell>
          <cell r="BO138">
            <v>0</v>
          </cell>
        </row>
        <row r="139">
          <cell r="A139">
            <v>40921</v>
          </cell>
          <cell r="B139">
            <v>0</v>
          </cell>
          <cell r="C139">
            <v>0</v>
          </cell>
          <cell r="D139">
            <v>0</v>
          </cell>
          <cell r="E139">
            <v>0</v>
          </cell>
          <cell r="F139">
            <v>0</v>
          </cell>
          <cell r="G139">
            <v>0</v>
          </cell>
          <cell r="H139">
            <v>0</v>
          </cell>
          <cell r="I139">
            <v>0</v>
          </cell>
          <cell r="J139">
            <v>1</v>
          </cell>
          <cell r="K139">
            <v>2</v>
          </cell>
          <cell r="L139">
            <v>40921</v>
          </cell>
          <cell r="M139">
            <v>0</v>
          </cell>
          <cell r="N139">
            <v>0</v>
          </cell>
          <cell r="O139">
            <v>1</v>
          </cell>
          <cell r="P139">
            <v>2</v>
          </cell>
          <cell r="Q139">
            <v>0</v>
          </cell>
          <cell r="R139">
            <v>0</v>
          </cell>
          <cell r="S139">
            <v>0</v>
          </cell>
          <cell r="T139">
            <v>0</v>
          </cell>
          <cell r="U139">
            <v>0</v>
          </cell>
          <cell r="V139">
            <v>0</v>
          </cell>
          <cell r="W139">
            <v>0</v>
          </cell>
          <cell r="X139">
            <v>0</v>
          </cell>
          <cell r="Y139">
            <v>0</v>
          </cell>
          <cell r="Z139">
            <v>0</v>
          </cell>
          <cell r="AA139">
            <v>0</v>
          </cell>
          <cell r="AB139">
            <v>0</v>
          </cell>
          <cell r="AC139">
            <v>40921</v>
          </cell>
          <cell r="AD139">
            <v>1</v>
          </cell>
          <cell r="AE139">
            <v>2</v>
          </cell>
          <cell r="AF139">
            <v>0</v>
          </cell>
          <cell r="AG139">
            <v>0</v>
          </cell>
          <cell r="AH139">
            <v>0</v>
          </cell>
          <cell r="AI139">
            <v>0</v>
          </cell>
          <cell r="AJ139">
            <v>0</v>
          </cell>
          <cell r="AK139">
            <v>0</v>
          </cell>
          <cell r="AL139">
            <v>1</v>
          </cell>
          <cell r="AM139">
            <v>2</v>
          </cell>
          <cell r="AN139">
            <v>40921</v>
          </cell>
          <cell r="AO139">
            <v>0</v>
          </cell>
          <cell r="AP139">
            <v>0</v>
          </cell>
          <cell r="AQ139">
            <v>0</v>
          </cell>
          <cell r="AR139">
            <v>0</v>
          </cell>
          <cell r="AS139">
            <v>0</v>
          </cell>
          <cell r="AT139">
            <v>0</v>
          </cell>
          <cell r="AU139">
            <v>40921</v>
          </cell>
          <cell r="AV139">
            <v>0</v>
          </cell>
          <cell r="AW139">
            <v>0</v>
          </cell>
          <cell r="AX139">
            <v>1</v>
          </cell>
          <cell r="AY139">
            <v>2</v>
          </cell>
          <cell r="AZ139">
            <v>40921</v>
          </cell>
          <cell r="BA139">
            <v>0</v>
          </cell>
          <cell r="BB139">
            <v>0</v>
          </cell>
          <cell r="BC139">
            <v>0</v>
          </cell>
          <cell r="BD139">
            <v>0</v>
          </cell>
          <cell r="BE139">
            <v>0</v>
          </cell>
          <cell r="BF139">
            <v>0</v>
          </cell>
          <cell r="BG139">
            <v>0</v>
          </cell>
          <cell r="BH139">
            <v>0</v>
          </cell>
          <cell r="BI139">
            <v>40921</v>
          </cell>
          <cell r="BJ139">
            <v>0</v>
          </cell>
          <cell r="BK139">
            <v>0</v>
          </cell>
          <cell r="BL139">
            <v>0</v>
          </cell>
          <cell r="BM139">
            <v>0</v>
          </cell>
          <cell r="BN139">
            <v>1</v>
          </cell>
          <cell r="BO139">
            <v>2</v>
          </cell>
        </row>
        <row r="140">
          <cell r="A140">
            <v>40921</v>
          </cell>
          <cell r="B140">
            <v>0</v>
          </cell>
          <cell r="C140">
            <v>0</v>
          </cell>
          <cell r="D140">
            <v>0</v>
          </cell>
          <cell r="E140">
            <v>0</v>
          </cell>
          <cell r="F140">
            <v>0</v>
          </cell>
          <cell r="G140">
            <v>0</v>
          </cell>
          <cell r="H140">
            <v>0</v>
          </cell>
          <cell r="I140">
            <v>0</v>
          </cell>
          <cell r="J140">
            <v>0</v>
          </cell>
          <cell r="K140">
            <v>0</v>
          </cell>
          <cell r="L140">
            <v>40921</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40921</v>
          </cell>
          <cell r="AD140">
            <v>0</v>
          </cell>
          <cell r="AE140">
            <v>0</v>
          </cell>
          <cell r="AF140">
            <v>0</v>
          </cell>
          <cell r="AG140">
            <v>0</v>
          </cell>
          <cell r="AH140">
            <v>0</v>
          </cell>
          <cell r="AI140">
            <v>0</v>
          </cell>
          <cell r="AJ140">
            <v>0</v>
          </cell>
          <cell r="AK140">
            <v>0</v>
          </cell>
          <cell r="AL140">
            <v>0</v>
          </cell>
          <cell r="AM140">
            <v>0</v>
          </cell>
          <cell r="AN140">
            <v>40921</v>
          </cell>
          <cell r="AO140">
            <v>0</v>
          </cell>
          <cell r="AP140">
            <v>0</v>
          </cell>
          <cell r="AQ140">
            <v>0</v>
          </cell>
          <cell r="AR140">
            <v>0</v>
          </cell>
          <cell r="AS140">
            <v>0</v>
          </cell>
          <cell r="AT140">
            <v>0</v>
          </cell>
          <cell r="AU140">
            <v>40921</v>
          </cell>
          <cell r="AV140">
            <v>0</v>
          </cell>
          <cell r="AW140">
            <v>0</v>
          </cell>
          <cell r="AX140">
            <v>0</v>
          </cell>
          <cell r="AY140">
            <v>0</v>
          </cell>
          <cell r="AZ140">
            <v>40921</v>
          </cell>
          <cell r="BA140">
            <v>0</v>
          </cell>
          <cell r="BB140">
            <v>0</v>
          </cell>
          <cell r="BC140">
            <v>0</v>
          </cell>
          <cell r="BD140">
            <v>0</v>
          </cell>
          <cell r="BE140">
            <v>0</v>
          </cell>
          <cell r="BF140">
            <v>0</v>
          </cell>
          <cell r="BG140">
            <v>0</v>
          </cell>
          <cell r="BH140">
            <v>0</v>
          </cell>
          <cell r="BI140">
            <v>40921</v>
          </cell>
          <cell r="BJ140">
            <v>0</v>
          </cell>
          <cell r="BK140">
            <v>0</v>
          </cell>
          <cell r="BL140">
            <v>0</v>
          </cell>
          <cell r="BM140">
            <v>0</v>
          </cell>
          <cell r="BN140">
            <v>0</v>
          </cell>
          <cell r="BO140">
            <v>0</v>
          </cell>
        </row>
        <row r="141">
          <cell r="A141">
            <v>40921</v>
          </cell>
          <cell r="B141">
            <v>0</v>
          </cell>
          <cell r="C141">
            <v>0</v>
          </cell>
          <cell r="D141">
            <v>0</v>
          </cell>
          <cell r="E141">
            <v>0</v>
          </cell>
          <cell r="F141">
            <v>0</v>
          </cell>
          <cell r="G141">
            <v>0</v>
          </cell>
          <cell r="H141">
            <v>0</v>
          </cell>
          <cell r="I141">
            <v>0</v>
          </cell>
          <cell r="J141">
            <v>1</v>
          </cell>
          <cell r="K141">
            <v>0</v>
          </cell>
          <cell r="L141">
            <v>40921</v>
          </cell>
          <cell r="M141">
            <v>0</v>
          </cell>
          <cell r="N141">
            <v>0</v>
          </cell>
          <cell r="O141">
            <v>1</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40921</v>
          </cell>
          <cell r="AD141">
            <v>1</v>
          </cell>
          <cell r="AE141">
            <v>0</v>
          </cell>
          <cell r="AF141">
            <v>0</v>
          </cell>
          <cell r="AG141">
            <v>0</v>
          </cell>
          <cell r="AH141">
            <v>0</v>
          </cell>
          <cell r="AI141">
            <v>0</v>
          </cell>
          <cell r="AJ141">
            <v>0</v>
          </cell>
          <cell r="AK141">
            <v>0</v>
          </cell>
          <cell r="AL141">
            <v>1</v>
          </cell>
          <cell r="AM141">
            <v>0</v>
          </cell>
          <cell r="AN141">
            <v>40921</v>
          </cell>
          <cell r="AO141">
            <v>0</v>
          </cell>
          <cell r="AP141">
            <v>0</v>
          </cell>
          <cell r="AQ141">
            <v>0</v>
          </cell>
          <cell r="AR141">
            <v>0</v>
          </cell>
          <cell r="AS141">
            <v>0</v>
          </cell>
          <cell r="AT141">
            <v>0</v>
          </cell>
          <cell r="AU141">
            <v>40921</v>
          </cell>
          <cell r="AV141">
            <v>0</v>
          </cell>
          <cell r="AW141">
            <v>0</v>
          </cell>
          <cell r="AX141">
            <v>1</v>
          </cell>
          <cell r="AY141">
            <v>0</v>
          </cell>
          <cell r="AZ141">
            <v>40921</v>
          </cell>
          <cell r="BA141">
            <v>0</v>
          </cell>
          <cell r="BB141">
            <v>0</v>
          </cell>
          <cell r="BC141">
            <v>0</v>
          </cell>
          <cell r="BD141">
            <v>0</v>
          </cell>
          <cell r="BE141">
            <v>0</v>
          </cell>
          <cell r="BF141">
            <v>0</v>
          </cell>
          <cell r="BG141">
            <v>0</v>
          </cell>
          <cell r="BH141">
            <v>0</v>
          </cell>
          <cell r="BI141">
            <v>40921</v>
          </cell>
          <cell r="BJ141">
            <v>0</v>
          </cell>
          <cell r="BK141">
            <v>0</v>
          </cell>
          <cell r="BL141">
            <v>0</v>
          </cell>
          <cell r="BM141">
            <v>0</v>
          </cell>
          <cell r="BN141">
            <v>1</v>
          </cell>
          <cell r="BO141">
            <v>0</v>
          </cell>
        </row>
        <row r="142">
          <cell r="A142">
            <v>40922</v>
          </cell>
          <cell r="B142">
            <v>0</v>
          </cell>
          <cell r="C142">
            <v>0</v>
          </cell>
          <cell r="D142">
            <v>0</v>
          </cell>
          <cell r="E142">
            <v>0</v>
          </cell>
          <cell r="F142">
            <v>0</v>
          </cell>
          <cell r="G142">
            <v>0</v>
          </cell>
          <cell r="H142">
            <v>0</v>
          </cell>
          <cell r="I142">
            <v>0</v>
          </cell>
          <cell r="J142">
            <v>0</v>
          </cell>
          <cell r="K142">
            <v>2</v>
          </cell>
          <cell r="L142">
            <v>40922</v>
          </cell>
          <cell r="M142">
            <v>0</v>
          </cell>
          <cell r="N142">
            <v>0</v>
          </cell>
          <cell r="O142">
            <v>0</v>
          </cell>
          <cell r="P142">
            <v>2</v>
          </cell>
          <cell r="Q142">
            <v>0</v>
          </cell>
          <cell r="R142">
            <v>0</v>
          </cell>
          <cell r="S142">
            <v>0</v>
          </cell>
          <cell r="T142">
            <v>0</v>
          </cell>
          <cell r="U142">
            <v>0</v>
          </cell>
          <cell r="V142">
            <v>0</v>
          </cell>
          <cell r="W142">
            <v>0</v>
          </cell>
          <cell r="X142">
            <v>0</v>
          </cell>
          <cell r="Y142">
            <v>0</v>
          </cell>
          <cell r="Z142">
            <v>0</v>
          </cell>
          <cell r="AA142">
            <v>0</v>
          </cell>
          <cell r="AB142">
            <v>0</v>
          </cell>
          <cell r="AC142">
            <v>40922</v>
          </cell>
          <cell r="AD142">
            <v>1</v>
          </cell>
          <cell r="AE142">
            <v>2</v>
          </cell>
          <cell r="AF142">
            <v>0</v>
          </cell>
          <cell r="AG142">
            <v>0</v>
          </cell>
          <cell r="AH142">
            <v>0</v>
          </cell>
          <cell r="AI142">
            <v>0</v>
          </cell>
          <cell r="AJ142">
            <v>0</v>
          </cell>
          <cell r="AK142">
            <v>0</v>
          </cell>
          <cell r="AL142">
            <v>1</v>
          </cell>
          <cell r="AM142">
            <v>2</v>
          </cell>
          <cell r="AN142">
            <v>40922</v>
          </cell>
          <cell r="AO142">
            <v>0</v>
          </cell>
          <cell r="AP142">
            <v>0</v>
          </cell>
          <cell r="AQ142">
            <v>0</v>
          </cell>
          <cell r="AR142">
            <v>0</v>
          </cell>
          <cell r="AS142">
            <v>0</v>
          </cell>
          <cell r="AT142">
            <v>0</v>
          </cell>
          <cell r="AU142">
            <v>40922</v>
          </cell>
          <cell r="AV142">
            <v>0</v>
          </cell>
          <cell r="AW142">
            <v>0</v>
          </cell>
          <cell r="AX142">
            <v>1</v>
          </cell>
          <cell r="AY142">
            <v>2</v>
          </cell>
          <cell r="AZ142">
            <v>40922</v>
          </cell>
          <cell r="BA142">
            <v>0</v>
          </cell>
          <cell r="BB142">
            <v>0</v>
          </cell>
          <cell r="BC142">
            <v>0</v>
          </cell>
          <cell r="BD142">
            <v>0</v>
          </cell>
          <cell r="BE142">
            <v>0</v>
          </cell>
          <cell r="BF142">
            <v>0</v>
          </cell>
          <cell r="BG142">
            <v>0</v>
          </cell>
          <cell r="BH142">
            <v>0</v>
          </cell>
          <cell r="BI142">
            <v>40922</v>
          </cell>
          <cell r="BJ142">
            <v>0</v>
          </cell>
          <cell r="BK142">
            <v>0</v>
          </cell>
          <cell r="BL142">
            <v>0</v>
          </cell>
          <cell r="BM142">
            <v>0</v>
          </cell>
          <cell r="BN142">
            <v>1</v>
          </cell>
          <cell r="BO142">
            <v>2</v>
          </cell>
        </row>
        <row r="143">
          <cell r="A143">
            <v>40922</v>
          </cell>
          <cell r="B143">
            <v>0</v>
          </cell>
          <cell r="C143">
            <v>0</v>
          </cell>
          <cell r="D143">
            <v>0</v>
          </cell>
          <cell r="E143">
            <v>0</v>
          </cell>
          <cell r="F143">
            <v>0</v>
          </cell>
          <cell r="G143">
            <v>0</v>
          </cell>
          <cell r="H143">
            <v>0</v>
          </cell>
          <cell r="I143">
            <v>0</v>
          </cell>
          <cell r="J143">
            <v>1</v>
          </cell>
          <cell r="K143">
            <v>0</v>
          </cell>
          <cell r="L143">
            <v>40922</v>
          </cell>
          <cell r="M143">
            <v>0</v>
          </cell>
          <cell r="N143">
            <v>0</v>
          </cell>
          <cell r="O143">
            <v>1</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40922</v>
          </cell>
          <cell r="AD143">
            <v>0</v>
          </cell>
          <cell r="AE143">
            <v>0</v>
          </cell>
          <cell r="AF143">
            <v>0</v>
          </cell>
          <cell r="AG143">
            <v>0</v>
          </cell>
          <cell r="AH143">
            <v>0</v>
          </cell>
          <cell r="AI143">
            <v>0</v>
          </cell>
          <cell r="AJ143">
            <v>0</v>
          </cell>
          <cell r="AK143">
            <v>0</v>
          </cell>
          <cell r="AL143">
            <v>0</v>
          </cell>
          <cell r="AM143">
            <v>0</v>
          </cell>
          <cell r="AN143">
            <v>40922</v>
          </cell>
          <cell r="AO143">
            <v>0</v>
          </cell>
          <cell r="AP143">
            <v>0</v>
          </cell>
          <cell r="AQ143">
            <v>0</v>
          </cell>
          <cell r="AR143">
            <v>0</v>
          </cell>
          <cell r="AS143">
            <v>0</v>
          </cell>
          <cell r="AT143">
            <v>0</v>
          </cell>
          <cell r="AU143">
            <v>40922</v>
          </cell>
          <cell r="AV143">
            <v>0</v>
          </cell>
          <cell r="AW143">
            <v>0</v>
          </cell>
          <cell r="AX143">
            <v>0</v>
          </cell>
          <cell r="AY143">
            <v>0</v>
          </cell>
          <cell r="AZ143">
            <v>40922</v>
          </cell>
          <cell r="BA143">
            <v>0</v>
          </cell>
          <cell r="BB143">
            <v>0</v>
          </cell>
          <cell r="BC143">
            <v>0</v>
          </cell>
          <cell r="BD143">
            <v>0</v>
          </cell>
          <cell r="BE143">
            <v>0</v>
          </cell>
          <cell r="BF143">
            <v>0</v>
          </cell>
          <cell r="BG143">
            <v>0</v>
          </cell>
          <cell r="BH143">
            <v>0</v>
          </cell>
          <cell r="BI143">
            <v>40922</v>
          </cell>
          <cell r="BJ143">
            <v>0</v>
          </cell>
          <cell r="BK143">
            <v>0</v>
          </cell>
          <cell r="BL143">
            <v>0</v>
          </cell>
          <cell r="BM143">
            <v>0</v>
          </cell>
          <cell r="BN143">
            <v>0</v>
          </cell>
          <cell r="BO143">
            <v>0</v>
          </cell>
        </row>
        <row r="144">
          <cell r="A144">
            <v>40922</v>
          </cell>
          <cell r="B144">
            <v>0</v>
          </cell>
          <cell r="C144">
            <v>0</v>
          </cell>
          <cell r="D144">
            <v>0</v>
          </cell>
          <cell r="E144">
            <v>0</v>
          </cell>
          <cell r="F144">
            <v>0</v>
          </cell>
          <cell r="G144">
            <v>0</v>
          </cell>
          <cell r="H144">
            <v>0</v>
          </cell>
          <cell r="I144">
            <v>0</v>
          </cell>
          <cell r="J144">
            <v>1</v>
          </cell>
          <cell r="K144">
            <v>0</v>
          </cell>
          <cell r="L144">
            <v>40922</v>
          </cell>
          <cell r="M144">
            <v>0</v>
          </cell>
          <cell r="N144">
            <v>0</v>
          </cell>
          <cell r="O144">
            <v>1</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40922</v>
          </cell>
          <cell r="AD144">
            <v>1</v>
          </cell>
          <cell r="AE144">
            <v>0</v>
          </cell>
          <cell r="AF144">
            <v>0</v>
          </cell>
          <cell r="AG144">
            <v>0</v>
          </cell>
          <cell r="AH144">
            <v>0</v>
          </cell>
          <cell r="AI144">
            <v>0</v>
          </cell>
          <cell r="AJ144">
            <v>0</v>
          </cell>
          <cell r="AK144">
            <v>0</v>
          </cell>
          <cell r="AL144">
            <v>1</v>
          </cell>
          <cell r="AM144">
            <v>0</v>
          </cell>
          <cell r="AN144">
            <v>40922</v>
          </cell>
          <cell r="AO144">
            <v>0</v>
          </cell>
          <cell r="AP144">
            <v>0</v>
          </cell>
          <cell r="AQ144">
            <v>0</v>
          </cell>
          <cell r="AR144">
            <v>0</v>
          </cell>
          <cell r="AS144">
            <v>0</v>
          </cell>
          <cell r="AT144">
            <v>0</v>
          </cell>
          <cell r="AU144">
            <v>40922</v>
          </cell>
          <cell r="AV144">
            <v>0</v>
          </cell>
          <cell r="AW144">
            <v>0</v>
          </cell>
          <cell r="AX144">
            <v>1</v>
          </cell>
          <cell r="AY144">
            <v>0</v>
          </cell>
          <cell r="AZ144">
            <v>40922</v>
          </cell>
          <cell r="BA144">
            <v>0</v>
          </cell>
          <cell r="BB144">
            <v>0</v>
          </cell>
          <cell r="BC144">
            <v>0</v>
          </cell>
          <cell r="BD144">
            <v>0</v>
          </cell>
          <cell r="BE144">
            <v>0</v>
          </cell>
          <cell r="BF144">
            <v>0</v>
          </cell>
          <cell r="BG144">
            <v>0</v>
          </cell>
          <cell r="BH144">
            <v>0</v>
          </cell>
          <cell r="BI144">
            <v>40922</v>
          </cell>
          <cell r="BJ144">
            <v>0</v>
          </cell>
          <cell r="BK144">
            <v>0</v>
          </cell>
          <cell r="BL144">
            <v>0</v>
          </cell>
          <cell r="BM144">
            <v>0</v>
          </cell>
          <cell r="BN144">
            <v>1</v>
          </cell>
          <cell r="BO144">
            <v>0</v>
          </cell>
        </row>
        <row r="145">
          <cell r="A145">
            <v>40923</v>
          </cell>
          <cell r="B145">
            <v>0</v>
          </cell>
          <cell r="C145">
            <v>0</v>
          </cell>
          <cell r="D145">
            <v>0</v>
          </cell>
          <cell r="E145">
            <v>0</v>
          </cell>
          <cell r="F145">
            <v>0</v>
          </cell>
          <cell r="G145">
            <v>0</v>
          </cell>
          <cell r="H145">
            <v>0</v>
          </cell>
          <cell r="I145">
            <v>0</v>
          </cell>
          <cell r="J145">
            <v>1</v>
          </cell>
          <cell r="K145">
            <v>3</v>
          </cell>
          <cell r="L145">
            <v>40923</v>
          </cell>
          <cell r="M145">
            <v>0</v>
          </cell>
          <cell r="N145">
            <v>0</v>
          </cell>
          <cell r="O145">
            <v>1</v>
          </cell>
          <cell r="P145">
            <v>3</v>
          </cell>
          <cell r="Q145">
            <v>0</v>
          </cell>
          <cell r="R145">
            <v>0</v>
          </cell>
          <cell r="S145">
            <v>0</v>
          </cell>
          <cell r="T145">
            <v>0</v>
          </cell>
          <cell r="U145">
            <v>0</v>
          </cell>
          <cell r="V145">
            <v>0</v>
          </cell>
          <cell r="W145">
            <v>0</v>
          </cell>
          <cell r="X145">
            <v>0</v>
          </cell>
          <cell r="Y145">
            <v>0</v>
          </cell>
          <cell r="Z145">
            <v>0</v>
          </cell>
          <cell r="AA145">
            <v>0</v>
          </cell>
          <cell r="AB145">
            <v>0</v>
          </cell>
          <cell r="AC145">
            <v>40923</v>
          </cell>
          <cell r="AD145">
            <v>1</v>
          </cell>
          <cell r="AE145">
            <v>3</v>
          </cell>
          <cell r="AF145">
            <v>0</v>
          </cell>
          <cell r="AG145">
            <v>0</v>
          </cell>
          <cell r="AH145">
            <v>0</v>
          </cell>
          <cell r="AI145">
            <v>0</v>
          </cell>
          <cell r="AJ145">
            <v>0</v>
          </cell>
          <cell r="AK145">
            <v>0</v>
          </cell>
          <cell r="AL145">
            <v>1</v>
          </cell>
          <cell r="AM145">
            <v>3</v>
          </cell>
          <cell r="AN145">
            <v>40923</v>
          </cell>
          <cell r="AO145">
            <v>0</v>
          </cell>
          <cell r="AP145">
            <v>0</v>
          </cell>
          <cell r="AQ145">
            <v>0</v>
          </cell>
          <cell r="AR145">
            <v>0</v>
          </cell>
          <cell r="AS145">
            <v>0</v>
          </cell>
          <cell r="AT145">
            <v>0</v>
          </cell>
          <cell r="AU145">
            <v>40923</v>
          </cell>
          <cell r="AV145">
            <v>0</v>
          </cell>
          <cell r="AW145">
            <v>0</v>
          </cell>
          <cell r="AX145">
            <v>1</v>
          </cell>
          <cell r="AY145">
            <v>3</v>
          </cell>
          <cell r="AZ145">
            <v>40923</v>
          </cell>
          <cell r="BA145">
            <v>0</v>
          </cell>
          <cell r="BB145">
            <v>0</v>
          </cell>
          <cell r="BC145">
            <v>0</v>
          </cell>
          <cell r="BD145">
            <v>0</v>
          </cell>
          <cell r="BE145">
            <v>0</v>
          </cell>
          <cell r="BF145">
            <v>0</v>
          </cell>
          <cell r="BG145">
            <v>0</v>
          </cell>
          <cell r="BH145">
            <v>0</v>
          </cell>
          <cell r="BI145">
            <v>40923</v>
          </cell>
          <cell r="BJ145">
            <v>0</v>
          </cell>
          <cell r="BK145">
            <v>0</v>
          </cell>
          <cell r="BL145">
            <v>0</v>
          </cell>
          <cell r="BM145">
            <v>0</v>
          </cell>
          <cell r="BN145">
            <v>1</v>
          </cell>
          <cell r="BO145">
            <v>2</v>
          </cell>
        </row>
        <row r="146">
          <cell r="A146">
            <v>40923</v>
          </cell>
          <cell r="B146">
            <v>0</v>
          </cell>
          <cell r="C146">
            <v>0</v>
          </cell>
          <cell r="D146">
            <v>0</v>
          </cell>
          <cell r="E146">
            <v>0</v>
          </cell>
          <cell r="F146">
            <v>0</v>
          </cell>
          <cell r="G146">
            <v>0</v>
          </cell>
          <cell r="H146">
            <v>0</v>
          </cell>
          <cell r="I146">
            <v>0</v>
          </cell>
          <cell r="J146">
            <v>1</v>
          </cell>
          <cell r="K146">
            <v>0</v>
          </cell>
          <cell r="L146">
            <v>40923</v>
          </cell>
          <cell r="M146">
            <v>0</v>
          </cell>
          <cell r="N146">
            <v>0</v>
          </cell>
          <cell r="O146">
            <v>1</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40923</v>
          </cell>
          <cell r="AD146">
            <v>1</v>
          </cell>
          <cell r="AE146">
            <v>0</v>
          </cell>
          <cell r="AF146">
            <v>0</v>
          </cell>
          <cell r="AG146">
            <v>0</v>
          </cell>
          <cell r="AH146">
            <v>0</v>
          </cell>
          <cell r="AI146">
            <v>0</v>
          </cell>
          <cell r="AJ146">
            <v>0</v>
          </cell>
          <cell r="AK146">
            <v>0</v>
          </cell>
          <cell r="AL146">
            <v>1</v>
          </cell>
          <cell r="AM146">
            <v>0</v>
          </cell>
          <cell r="AN146">
            <v>40923</v>
          </cell>
          <cell r="AO146">
            <v>0</v>
          </cell>
          <cell r="AP146">
            <v>0</v>
          </cell>
          <cell r="AQ146">
            <v>0</v>
          </cell>
          <cell r="AR146">
            <v>0</v>
          </cell>
          <cell r="AS146">
            <v>0</v>
          </cell>
          <cell r="AT146">
            <v>0</v>
          </cell>
          <cell r="AU146">
            <v>40923</v>
          </cell>
          <cell r="AV146">
            <v>0</v>
          </cell>
          <cell r="AW146">
            <v>0</v>
          </cell>
          <cell r="AX146">
            <v>1</v>
          </cell>
          <cell r="AY146">
            <v>0</v>
          </cell>
          <cell r="AZ146">
            <v>40923</v>
          </cell>
          <cell r="BA146">
            <v>0</v>
          </cell>
          <cell r="BB146">
            <v>0</v>
          </cell>
          <cell r="BC146">
            <v>0</v>
          </cell>
          <cell r="BD146">
            <v>0</v>
          </cell>
          <cell r="BE146">
            <v>0</v>
          </cell>
          <cell r="BF146">
            <v>0</v>
          </cell>
          <cell r="BG146">
            <v>0</v>
          </cell>
          <cell r="BH146">
            <v>0</v>
          </cell>
          <cell r="BI146">
            <v>40923</v>
          </cell>
          <cell r="BJ146">
            <v>0</v>
          </cell>
          <cell r="BK146">
            <v>0</v>
          </cell>
          <cell r="BL146">
            <v>0</v>
          </cell>
          <cell r="BM146">
            <v>0</v>
          </cell>
          <cell r="BN146">
            <v>0</v>
          </cell>
          <cell r="BO146">
            <v>0</v>
          </cell>
        </row>
        <row r="147">
          <cell r="A147">
            <v>40923</v>
          </cell>
          <cell r="B147">
            <v>0</v>
          </cell>
          <cell r="C147">
            <v>0</v>
          </cell>
          <cell r="D147">
            <v>0</v>
          </cell>
          <cell r="E147">
            <v>0</v>
          </cell>
          <cell r="F147">
            <v>0</v>
          </cell>
          <cell r="G147">
            <v>0</v>
          </cell>
          <cell r="H147">
            <v>0</v>
          </cell>
          <cell r="I147">
            <v>0</v>
          </cell>
          <cell r="J147">
            <v>1</v>
          </cell>
          <cell r="K147">
            <v>0</v>
          </cell>
          <cell r="L147">
            <v>40923</v>
          </cell>
          <cell r="M147">
            <v>0</v>
          </cell>
          <cell r="N147">
            <v>0</v>
          </cell>
          <cell r="O147">
            <v>1</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40923</v>
          </cell>
          <cell r="AD147">
            <v>1</v>
          </cell>
          <cell r="AE147">
            <v>0</v>
          </cell>
          <cell r="AF147">
            <v>0</v>
          </cell>
          <cell r="AG147">
            <v>0</v>
          </cell>
          <cell r="AH147">
            <v>0</v>
          </cell>
          <cell r="AI147">
            <v>0</v>
          </cell>
          <cell r="AJ147">
            <v>0</v>
          </cell>
          <cell r="AK147">
            <v>0</v>
          </cell>
          <cell r="AL147">
            <v>1</v>
          </cell>
          <cell r="AM147">
            <v>0</v>
          </cell>
          <cell r="AN147">
            <v>40923</v>
          </cell>
          <cell r="AO147">
            <v>0</v>
          </cell>
          <cell r="AP147">
            <v>0</v>
          </cell>
          <cell r="AQ147">
            <v>0</v>
          </cell>
          <cell r="AR147">
            <v>0</v>
          </cell>
          <cell r="AS147">
            <v>0</v>
          </cell>
          <cell r="AT147">
            <v>0</v>
          </cell>
          <cell r="AU147">
            <v>40923</v>
          </cell>
          <cell r="AV147">
            <v>0</v>
          </cell>
          <cell r="AW147">
            <v>0</v>
          </cell>
          <cell r="AX147">
            <v>1</v>
          </cell>
          <cell r="AY147">
            <v>0</v>
          </cell>
          <cell r="AZ147">
            <v>40923</v>
          </cell>
          <cell r="BA147">
            <v>0</v>
          </cell>
          <cell r="BB147">
            <v>0</v>
          </cell>
          <cell r="BC147">
            <v>0</v>
          </cell>
          <cell r="BD147">
            <v>0</v>
          </cell>
          <cell r="BE147">
            <v>0</v>
          </cell>
          <cell r="BF147">
            <v>0</v>
          </cell>
          <cell r="BG147">
            <v>0</v>
          </cell>
          <cell r="BH147">
            <v>0</v>
          </cell>
          <cell r="BI147">
            <v>40923</v>
          </cell>
          <cell r="BJ147">
            <v>0</v>
          </cell>
          <cell r="BK147">
            <v>0</v>
          </cell>
          <cell r="BL147">
            <v>0</v>
          </cell>
          <cell r="BM147">
            <v>0</v>
          </cell>
          <cell r="BN147">
            <v>1</v>
          </cell>
          <cell r="BO147">
            <v>0</v>
          </cell>
        </row>
        <row r="148">
          <cell r="A148">
            <v>40924</v>
          </cell>
          <cell r="B148">
            <v>0</v>
          </cell>
          <cell r="C148">
            <v>0</v>
          </cell>
          <cell r="D148">
            <v>0</v>
          </cell>
          <cell r="E148">
            <v>2</v>
          </cell>
          <cell r="F148">
            <v>0</v>
          </cell>
          <cell r="G148">
            <v>0</v>
          </cell>
          <cell r="H148">
            <v>0</v>
          </cell>
          <cell r="I148">
            <v>0</v>
          </cell>
          <cell r="J148">
            <v>0</v>
          </cell>
          <cell r="K148">
            <v>2</v>
          </cell>
          <cell r="L148">
            <v>40924</v>
          </cell>
          <cell r="M148">
            <v>0</v>
          </cell>
          <cell r="N148">
            <v>0</v>
          </cell>
          <cell r="O148">
            <v>0</v>
          </cell>
          <cell r="P148">
            <v>2</v>
          </cell>
          <cell r="Q148">
            <v>0</v>
          </cell>
          <cell r="R148">
            <v>2</v>
          </cell>
          <cell r="S148">
            <v>0</v>
          </cell>
          <cell r="T148">
            <v>0</v>
          </cell>
          <cell r="U148">
            <v>0</v>
          </cell>
          <cell r="V148">
            <v>0</v>
          </cell>
          <cell r="W148">
            <v>0</v>
          </cell>
          <cell r="X148">
            <v>0</v>
          </cell>
          <cell r="Y148">
            <v>0</v>
          </cell>
          <cell r="Z148">
            <v>2</v>
          </cell>
          <cell r="AA148">
            <v>0</v>
          </cell>
          <cell r="AB148">
            <v>0</v>
          </cell>
          <cell r="AC148">
            <v>40924</v>
          </cell>
          <cell r="AD148">
            <v>0</v>
          </cell>
          <cell r="AE148">
            <v>2</v>
          </cell>
          <cell r="AF148">
            <v>0</v>
          </cell>
          <cell r="AG148">
            <v>0</v>
          </cell>
          <cell r="AH148">
            <v>0</v>
          </cell>
          <cell r="AI148">
            <v>0</v>
          </cell>
          <cell r="AJ148">
            <v>0</v>
          </cell>
          <cell r="AK148">
            <v>0</v>
          </cell>
          <cell r="AL148">
            <v>0</v>
          </cell>
          <cell r="AM148">
            <v>2</v>
          </cell>
          <cell r="AN148">
            <v>40924</v>
          </cell>
          <cell r="AO148">
            <v>0</v>
          </cell>
          <cell r="AP148">
            <v>0</v>
          </cell>
          <cell r="AQ148">
            <v>0</v>
          </cell>
          <cell r="AR148">
            <v>2</v>
          </cell>
          <cell r="AS148">
            <v>0</v>
          </cell>
          <cell r="AT148">
            <v>0</v>
          </cell>
          <cell r="AU148">
            <v>40924</v>
          </cell>
          <cell r="AV148">
            <v>0</v>
          </cell>
          <cell r="AW148">
            <v>0</v>
          </cell>
          <cell r="AX148">
            <v>0</v>
          </cell>
          <cell r="AY148">
            <v>2</v>
          </cell>
          <cell r="AZ148">
            <v>40924</v>
          </cell>
          <cell r="BA148">
            <v>0</v>
          </cell>
          <cell r="BB148">
            <v>0</v>
          </cell>
          <cell r="BC148">
            <v>0</v>
          </cell>
          <cell r="BD148">
            <v>0</v>
          </cell>
          <cell r="BE148">
            <v>0</v>
          </cell>
          <cell r="BF148">
            <v>2</v>
          </cell>
          <cell r="BG148">
            <v>0</v>
          </cell>
          <cell r="BH148">
            <v>0</v>
          </cell>
          <cell r="BI148">
            <v>40924</v>
          </cell>
          <cell r="BJ148">
            <v>0</v>
          </cell>
          <cell r="BK148">
            <v>0</v>
          </cell>
          <cell r="BL148">
            <v>0</v>
          </cell>
          <cell r="BM148">
            <v>0</v>
          </cell>
          <cell r="BN148">
            <v>0</v>
          </cell>
          <cell r="BO148">
            <v>2</v>
          </cell>
        </row>
        <row r="149">
          <cell r="A149">
            <v>40924</v>
          </cell>
          <cell r="B149">
            <v>0</v>
          </cell>
          <cell r="C149">
            <v>0</v>
          </cell>
          <cell r="D149">
            <v>1</v>
          </cell>
          <cell r="E149">
            <v>0</v>
          </cell>
          <cell r="F149">
            <v>0</v>
          </cell>
          <cell r="G149">
            <v>0</v>
          </cell>
          <cell r="H149">
            <v>0</v>
          </cell>
          <cell r="I149">
            <v>0</v>
          </cell>
          <cell r="J149">
            <v>1</v>
          </cell>
          <cell r="K149">
            <v>0</v>
          </cell>
          <cell r="L149">
            <v>40924</v>
          </cell>
          <cell r="M149">
            <v>0</v>
          </cell>
          <cell r="N149">
            <v>0</v>
          </cell>
          <cell r="O149">
            <v>1</v>
          </cell>
          <cell r="P149">
            <v>0</v>
          </cell>
          <cell r="Q149">
            <v>1</v>
          </cell>
          <cell r="R149">
            <v>0</v>
          </cell>
          <cell r="S149">
            <v>0</v>
          </cell>
          <cell r="T149">
            <v>0</v>
          </cell>
          <cell r="U149">
            <v>0</v>
          </cell>
          <cell r="V149">
            <v>0</v>
          </cell>
          <cell r="W149">
            <v>0</v>
          </cell>
          <cell r="X149">
            <v>0</v>
          </cell>
          <cell r="Y149">
            <v>1</v>
          </cell>
          <cell r="Z149">
            <v>0</v>
          </cell>
          <cell r="AA149">
            <v>0</v>
          </cell>
          <cell r="AB149">
            <v>0</v>
          </cell>
          <cell r="AC149">
            <v>40924</v>
          </cell>
          <cell r="AD149">
            <v>1</v>
          </cell>
          <cell r="AE149">
            <v>0</v>
          </cell>
          <cell r="AF149">
            <v>0</v>
          </cell>
          <cell r="AG149">
            <v>0</v>
          </cell>
          <cell r="AH149">
            <v>0</v>
          </cell>
          <cell r="AI149">
            <v>0</v>
          </cell>
          <cell r="AJ149">
            <v>0</v>
          </cell>
          <cell r="AK149">
            <v>0</v>
          </cell>
          <cell r="AL149">
            <v>1</v>
          </cell>
          <cell r="AM149">
            <v>0</v>
          </cell>
          <cell r="AN149">
            <v>40924</v>
          </cell>
          <cell r="AO149">
            <v>0</v>
          </cell>
          <cell r="AP149">
            <v>0</v>
          </cell>
          <cell r="AQ149">
            <v>1</v>
          </cell>
          <cell r="AR149">
            <v>0</v>
          </cell>
          <cell r="AS149">
            <v>0</v>
          </cell>
          <cell r="AT149">
            <v>0</v>
          </cell>
          <cell r="AU149">
            <v>40924</v>
          </cell>
          <cell r="AV149">
            <v>0</v>
          </cell>
          <cell r="AW149">
            <v>0</v>
          </cell>
          <cell r="AX149">
            <v>1</v>
          </cell>
          <cell r="AY149">
            <v>0</v>
          </cell>
          <cell r="AZ149">
            <v>40924</v>
          </cell>
          <cell r="BA149">
            <v>0</v>
          </cell>
          <cell r="BB149">
            <v>0</v>
          </cell>
          <cell r="BC149">
            <v>0</v>
          </cell>
          <cell r="BD149">
            <v>0</v>
          </cell>
          <cell r="BE149">
            <v>1</v>
          </cell>
          <cell r="BF149">
            <v>0</v>
          </cell>
          <cell r="BG149">
            <v>0</v>
          </cell>
          <cell r="BH149">
            <v>0</v>
          </cell>
          <cell r="BI149">
            <v>40924</v>
          </cell>
          <cell r="BJ149">
            <v>0</v>
          </cell>
          <cell r="BK149">
            <v>0</v>
          </cell>
          <cell r="BL149">
            <v>0</v>
          </cell>
          <cell r="BM149">
            <v>0</v>
          </cell>
          <cell r="BN149">
            <v>1</v>
          </cell>
          <cell r="BO149">
            <v>0</v>
          </cell>
        </row>
        <row r="150">
          <cell r="A150">
            <v>40924</v>
          </cell>
          <cell r="B150">
            <v>0</v>
          </cell>
          <cell r="C150">
            <v>0</v>
          </cell>
          <cell r="D150">
            <v>1</v>
          </cell>
          <cell r="E150">
            <v>0</v>
          </cell>
          <cell r="F150">
            <v>0</v>
          </cell>
          <cell r="G150">
            <v>0</v>
          </cell>
          <cell r="H150">
            <v>0</v>
          </cell>
          <cell r="I150">
            <v>0</v>
          </cell>
          <cell r="J150">
            <v>1</v>
          </cell>
          <cell r="K150">
            <v>0</v>
          </cell>
          <cell r="L150">
            <v>40924</v>
          </cell>
          <cell r="M150">
            <v>0</v>
          </cell>
          <cell r="N150">
            <v>0</v>
          </cell>
          <cell r="O150">
            <v>1</v>
          </cell>
          <cell r="P150">
            <v>0</v>
          </cell>
          <cell r="Q150">
            <v>1</v>
          </cell>
          <cell r="R150">
            <v>0</v>
          </cell>
          <cell r="S150">
            <v>0</v>
          </cell>
          <cell r="T150">
            <v>0</v>
          </cell>
          <cell r="U150">
            <v>0</v>
          </cell>
          <cell r="V150">
            <v>0</v>
          </cell>
          <cell r="W150">
            <v>0</v>
          </cell>
          <cell r="X150">
            <v>0</v>
          </cell>
          <cell r="Y150">
            <v>1</v>
          </cell>
          <cell r="Z150">
            <v>0</v>
          </cell>
          <cell r="AA150">
            <v>0</v>
          </cell>
          <cell r="AB150">
            <v>0</v>
          </cell>
          <cell r="AC150">
            <v>40924</v>
          </cell>
          <cell r="AD150">
            <v>1</v>
          </cell>
          <cell r="AE150">
            <v>0</v>
          </cell>
          <cell r="AF150">
            <v>0</v>
          </cell>
          <cell r="AG150">
            <v>0</v>
          </cell>
          <cell r="AH150">
            <v>0</v>
          </cell>
          <cell r="AI150">
            <v>0</v>
          </cell>
          <cell r="AJ150">
            <v>0</v>
          </cell>
          <cell r="AK150">
            <v>0</v>
          </cell>
          <cell r="AL150">
            <v>1</v>
          </cell>
          <cell r="AM150">
            <v>0</v>
          </cell>
          <cell r="AN150">
            <v>40924</v>
          </cell>
          <cell r="AO150">
            <v>0</v>
          </cell>
          <cell r="AP150">
            <v>0</v>
          </cell>
          <cell r="AQ150">
            <v>1</v>
          </cell>
          <cell r="AR150">
            <v>0</v>
          </cell>
          <cell r="AS150">
            <v>0</v>
          </cell>
          <cell r="AT150">
            <v>0</v>
          </cell>
          <cell r="AU150">
            <v>40924</v>
          </cell>
          <cell r="AV150">
            <v>0</v>
          </cell>
          <cell r="AW150">
            <v>0</v>
          </cell>
          <cell r="AX150">
            <v>1</v>
          </cell>
          <cell r="AY150">
            <v>0</v>
          </cell>
          <cell r="AZ150">
            <v>40924</v>
          </cell>
          <cell r="BA150">
            <v>0</v>
          </cell>
          <cell r="BB150">
            <v>0</v>
          </cell>
          <cell r="BC150">
            <v>0</v>
          </cell>
          <cell r="BD150">
            <v>0</v>
          </cell>
          <cell r="BE150">
            <v>1</v>
          </cell>
          <cell r="BF150">
            <v>0</v>
          </cell>
          <cell r="BG150">
            <v>0</v>
          </cell>
          <cell r="BH150">
            <v>0</v>
          </cell>
          <cell r="BI150">
            <v>40924</v>
          </cell>
          <cell r="BJ150">
            <v>0</v>
          </cell>
          <cell r="BK150">
            <v>0</v>
          </cell>
          <cell r="BL150">
            <v>0</v>
          </cell>
          <cell r="BM150">
            <v>0</v>
          </cell>
          <cell r="BN150">
            <v>1</v>
          </cell>
          <cell r="BO150">
            <v>0</v>
          </cell>
        </row>
        <row r="151">
          <cell r="A151">
            <v>40925</v>
          </cell>
          <cell r="B151">
            <v>0</v>
          </cell>
          <cell r="C151">
            <v>0</v>
          </cell>
          <cell r="D151">
            <v>1</v>
          </cell>
          <cell r="E151">
            <v>2</v>
          </cell>
          <cell r="F151">
            <v>0</v>
          </cell>
          <cell r="G151">
            <v>0</v>
          </cell>
          <cell r="H151">
            <v>0</v>
          </cell>
          <cell r="I151">
            <v>0</v>
          </cell>
          <cell r="J151">
            <v>1</v>
          </cell>
          <cell r="K151">
            <v>3</v>
          </cell>
          <cell r="L151">
            <v>40925</v>
          </cell>
          <cell r="M151">
            <v>0</v>
          </cell>
          <cell r="N151">
            <v>0</v>
          </cell>
          <cell r="O151">
            <v>1</v>
          </cell>
          <cell r="P151">
            <v>3</v>
          </cell>
          <cell r="Q151">
            <v>1</v>
          </cell>
          <cell r="R151">
            <v>2</v>
          </cell>
          <cell r="S151">
            <v>0</v>
          </cell>
          <cell r="T151">
            <v>0</v>
          </cell>
          <cell r="U151">
            <v>0</v>
          </cell>
          <cell r="V151">
            <v>0</v>
          </cell>
          <cell r="W151">
            <v>0</v>
          </cell>
          <cell r="X151">
            <v>0</v>
          </cell>
          <cell r="Y151">
            <v>1</v>
          </cell>
          <cell r="Z151">
            <v>2</v>
          </cell>
          <cell r="AA151">
            <v>0</v>
          </cell>
          <cell r="AB151">
            <v>0</v>
          </cell>
          <cell r="AC151">
            <v>40925</v>
          </cell>
          <cell r="AD151">
            <v>1</v>
          </cell>
          <cell r="AE151">
            <v>3</v>
          </cell>
          <cell r="AF151">
            <v>0</v>
          </cell>
          <cell r="AG151">
            <v>0</v>
          </cell>
          <cell r="AH151">
            <v>0</v>
          </cell>
          <cell r="AI151">
            <v>0</v>
          </cell>
          <cell r="AJ151">
            <v>0</v>
          </cell>
          <cell r="AK151">
            <v>0</v>
          </cell>
          <cell r="AL151">
            <v>1</v>
          </cell>
          <cell r="AM151">
            <v>3</v>
          </cell>
          <cell r="AN151">
            <v>40925</v>
          </cell>
          <cell r="AO151">
            <v>0</v>
          </cell>
          <cell r="AP151">
            <v>0</v>
          </cell>
          <cell r="AQ151">
            <v>1</v>
          </cell>
          <cell r="AR151">
            <v>1</v>
          </cell>
          <cell r="AS151">
            <v>0</v>
          </cell>
          <cell r="AT151">
            <v>0</v>
          </cell>
          <cell r="AU151">
            <v>40925</v>
          </cell>
          <cell r="AV151">
            <v>0</v>
          </cell>
          <cell r="AW151">
            <v>0</v>
          </cell>
          <cell r="AX151">
            <v>1</v>
          </cell>
          <cell r="AY151">
            <v>3</v>
          </cell>
          <cell r="AZ151">
            <v>40925</v>
          </cell>
          <cell r="BA151">
            <v>0</v>
          </cell>
          <cell r="BB151">
            <v>0</v>
          </cell>
          <cell r="BC151">
            <v>0</v>
          </cell>
          <cell r="BD151">
            <v>0</v>
          </cell>
          <cell r="BE151">
            <v>1</v>
          </cell>
          <cell r="BF151">
            <v>1</v>
          </cell>
          <cell r="BG151">
            <v>0</v>
          </cell>
          <cell r="BH151">
            <v>0</v>
          </cell>
          <cell r="BI151">
            <v>40925</v>
          </cell>
          <cell r="BJ151">
            <v>0</v>
          </cell>
          <cell r="BK151">
            <v>0</v>
          </cell>
          <cell r="BL151">
            <v>0</v>
          </cell>
          <cell r="BM151">
            <v>0</v>
          </cell>
          <cell r="BN151">
            <v>1</v>
          </cell>
          <cell r="BO151">
            <v>3</v>
          </cell>
        </row>
        <row r="152">
          <cell r="A152">
            <v>40925</v>
          </cell>
          <cell r="B152">
            <v>0</v>
          </cell>
          <cell r="C152">
            <v>0</v>
          </cell>
          <cell r="D152">
            <v>1</v>
          </cell>
          <cell r="E152">
            <v>0</v>
          </cell>
          <cell r="F152">
            <v>0</v>
          </cell>
          <cell r="G152">
            <v>0</v>
          </cell>
          <cell r="H152">
            <v>0</v>
          </cell>
          <cell r="I152">
            <v>0</v>
          </cell>
          <cell r="J152">
            <v>1</v>
          </cell>
          <cell r="K152">
            <v>0</v>
          </cell>
          <cell r="L152">
            <v>40925</v>
          </cell>
          <cell r="M152">
            <v>0</v>
          </cell>
          <cell r="N152">
            <v>0</v>
          </cell>
          <cell r="O152">
            <v>1</v>
          </cell>
          <cell r="P152">
            <v>0</v>
          </cell>
          <cell r="Q152">
            <v>1</v>
          </cell>
          <cell r="R152">
            <v>0</v>
          </cell>
          <cell r="S152">
            <v>0</v>
          </cell>
          <cell r="T152">
            <v>0</v>
          </cell>
          <cell r="U152">
            <v>0</v>
          </cell>
          <cell r="V152">
            <v>0</v>
          </cell>
          <cell r="W152">
            <v>0</v>
          </cell>
          <cell r="X152">
            <v>0</v>
          </cell>
          <cell r="Y152">
            <v>1</v>
          </cell>
          <cell r="Z152">
            <v>0</v>
          </cell>
          <cell r="AA152">
            <v>0</v>
          </cell>
          <cell r="AB152">
            <v>0</v>
          </cell>
          <cell r="AC152">
            <v>40925</v>
          </cell>
          <cell r="AD152">
            <v>1</v>
          </cell>
          <cell r="AE152">
            <v>0</v>
          </cell>
          <cell r="AF152">
            <v>0</v>
          </cell>
          <cell r="AG152">
            <v>0</v>
          </cell>
          <cell r="AH152">
            <v>0</v>
          </cell>
          <cell r="AI152">
            <v>0</v>
          </cell>
          <cell r="AJ152">
            <v>0</v>
          </cell>
          <cell r="AK152">
            <v>0</v>
          </cell>
          <cell r="AL152">
            <v>1</v>
          </cell>
          <cell r="AM152">
            <v>0</v>
          </cell>
          <cell r="AN152">
            <v>40925</v>
          </cell>
          <cell r="AO152">
            <v>0</v>
          </cell>
          <cell r="AP152">
            <v>0</v>
          </cell>
          <cell r="AQ152">
            <v>0</v>
          </cell>
          <cell r="AR152">
            <v>0</v>
          </cell>
          <cell r="AS152">
            <v>0</v>
          </cell>
          <cell r="AT152">
            <v>0</v>
          </cell>
          <cell r="AU152">
            <v>40925</v>
          </cell>
          <cell r="AV152">
            <v>0</v>
          </cell>
          <cell r="AW152">
            <v>0</v>
          </cell>
          <cell r="AX152">
            <v>1</v>
          </cell>
          <cell r="AY152">
            <v>0</v>
          </cell>
          <cell r="AZ152">
            <v>40925</v>
          </cell>
          <cell r="BA152">
            <v>0</v>
          </cell>
          <cell r="BB152">
            <v>0</v>
          </cell>
          <cell r="BC152">
            <v>0</v>
          </cell>
          <cell r="BD152">
            <v>0</v>
          </cell>
          <cell r="BE152">
            <v>0</v>
          </cell>
          <cell r="BF152">
            <v>0</v>
          </cell>
          <cell r="BG152">
            <v>0</v>
          </cell>
          <cell r="BH152">
            <v>0</v>
          </cell>
          <cell r="BI152">
            <v>40925</v>
          </cell>
          <cell r="BJ152">
            <v>0</v>
          </cell>
          <cell r="BK152">
            <v>0</v>
          </cell>
          <cell r="BL152">
            <v>0</v>
          </cell>
          <cell r="BM152">
            <v>0</v>
          </cell>
          <cell r="BN152">
            <v>1</v>
          </cell>
          <cell r="BO152">
            <v>0</v>
          </cell>
        </row>
        <row r="153">
          <cell r="A153">
            <v>40925</v>
          </cell>
          <cell r="B153">
            <v>0</v>
          </cell>
          <cell r="C153">
            <v>0</v>
          </cell>
          <cell r="D153">
            <v>0</v>
          </cell>
          <cell r="E153">
            <v>0</v>
          </cell>
          <cell r="F153">
            <v>0</v>
          </cell>
          <cell r="G153">
            <v>0</v>
          </cell>
          <cell r="H153">
            <v>0</v>
          </cell>
          <cell r="I153">
            <v>0</v>
          </cell>
          <cell r="J153">
            <v>1</v>
          </cell>
          <cell r="K153">
            <v>0</v>
          </cell>
          <cell r="L153">
            <v>40925</v>
          </cell>
          <cell r="M153">
            <v>0</v>
          </cell>
          <cell r="N153">
            <v>0</v>
          </cell>
          <cell r="O153">
            <v>1</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40925</v>
          </cell>
          <cell r="AD153">
            <v>1</v>
          </cell>
          <cell r="AE153">
            <v>0</v>
          </cell>
          <cell r="AF153">
            <v>0</v>
          </cell>
          <cell r="AG153">
            <v>0</v>
          </cell>
          <cell r="AH153">
            <v>0</v>
          </cell>
          <cell r="AI153">
            <v>0</v>
          </cell>
          <cell r="AJ153">
            <v>0</v>
          </cell>
          <cell r="AK153">
            <v>0</v>
          </cell>
          <cell r="AL153">
            <v>1</v>
          </cell>
          <cell r="AM153">
            <v>0</v>
          </cell>
          <cell r="AN153">
            <v>40925</v>
          </cell>
          <cell r="AO153">
            <v>0</v>
          </cell>
          <cell r="AP153">
            <v>0</v>
          </cell>
          <cell r="AQ153">
            <v>0</v>
          </cell>
          <cell r="AR153">
            <v>0</v>
          </cell>
          <cell r="AS153">
            <v>0</v>
          </cell>
          <cell r="AT153">
            <v>0</v>
          </cell>
          <cell r="AU153">
            <v>40925</v>
          </cell>
          <cell r="AV153">
            <v>0</v>
          </cell>
          <cell r="AW153">
            <v>0</v>
          </cell>
          <cell r="AX153">
            <v>1</v>
          </cell>
          <cell r="AY153">
            <v>0</v>
          </cell>
          <cell r="AZ153">
            <v>40925</v>
          </cell>
          <cell r="BA153">
            <v>0</v>
          </cell>
          <cell r="BB153">
            <v>0</v>
          </cell>
          <cell r="BC153">
            <v>0</v>
          </cell>
          <cell r="BD153">
            <v>0</v>
          </cell>
          <cell r="BE153">
            <v>0</v>
          </cell>
          <cell r="BF153">
            <v>0</v>
          </cell>
          <cell r="BG153">
            <v>0</v>
          </cell>
          <cell r="BH153">
            <v>0</v>
          </cell>
          <cell r="BI153">
            <v>40925</v>
          </cell>
          <cell r="BJ153">
            <v>0</v>
          </cell>
          <cell r="BK153">
            <v>0</v>
          </cell>
          <cell r="BL153">
            <v>0</v>
          </cell>
          <cell r="BM153">
            <v>0</v>
          </cell>
          <cell r="BN153">
            <v>1</v>
          </cell>
          <cell r="BO153">
            <v>0</v>
          </cell>
        </row>
        <row r="154">
          <cell r="A154">
            <v>40926</v>
          </cell>
          <cell r="B154">
            <v>0</v>
          </cell>
          <cell r="C154">
            <v>0</v>
          </cell>
          <cell r="D154">
            <v>0</v>
          </cell>
          <cell r="E154">
            <v>0</v>
          </cell>
          <cell r="F154">
            <v>0</v>
          </cell>
          <cell r="G154">
            <v>0</v>
          </cell>
          <cell r="H154">
            <v>0</v>
          </cell>
          <cell r="I154">
            <v>0</v>
          </cell>
          <cell r="J154">
            <v>1</v>
          </cell>
          <cell r="K154">
            <v>3</v>
          </cell>
          <cell r="L154">
            <v>40926</v>
          </cell>
          <cell r="M154">
            <v>0</v>
          </cell>
          <cell r="N154">
            <v>1</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40926</v>
          </cell>
          <cell r="AD154">
            <v>1</v>
          </cell>
          <cell r="AE154">
            <v>2</v>
          </cell>
          <cell r="AF154">
            <v>0</v>
          </cell>
          <cell r="AG154">
            <v>0</v>
          </cell>
          <cell r="AH154">
            <v>0</v>
          </cell>
          <cell r="AI154">
            <v>0</v>
          </cell>
          <cell r="AJ154">
            <v>0</v>
          </cell>
          <cell r="AK154">
            <v>0</v>
          </cell>
          <cell r="AL154">
            <v>1</v>
          </cell>
          <cell r="AM154">
            <v>2</v>
          </cell>
          <cell r="AN154">
            <v>40926</v>
          </cell>
          <cell r="AO154">
            <v>0</v>
          </cell>
          <cell r="AP154">
            <v>0</v>
          </cell>
          <cell r="AQ154">
            <v>0</v>
          </cell>
          <cell r="AR154">
            <v>0</v>
          </cell>
          <cell r="AS154">
            <v>0</v>
          </cell>
          <cell r="AT154">
            <v>0</v>
          </cell>
          <cell r="AU154">
            <v>40926</v>
          </cell>
          <cell r="AV154">
            <v>0</v>
          </cell>
          <cell r="AW154">
            <v>0</v>
          </cell>
          <cell r="AX154">
            <v>1</v>
          </cell>
          <cell r="AY154">
            <v>2</v>
          </cell>
          <cell r="AZ154">
            <v>40926</v>
          </cell>
          <cell r="BA154">
            <v>0</v>
          </cell>
          <cell r="BB154">
            <v>0</v>
          </cell>
          <cell r="BC154">
            <v>0</v>
          </cell>
          <cell r="BD154">
            <v>0</v>
          </cell>
          <cell r="BE154">
            <v>0</v>
          </cell>
          <cell r="BF154">
            <v>0</v>
          </cell>
          <cell r="BG154">
            <v>0</v>
          </cell>
          <cell r="BH154">
            <v>0</v>
          </cell>
          <cell r="BI154">
            <v>40926</v>
          </cell>
          <cell r="BJ154">
            <v>0</v>
          </cell>
          <cell r="BK154">
            <v>0</v>
          </cell>
          <cell r="BL154">
            <v>0</v>
          </cell>
          <cell r="BM154">
            <v>0</v>
          </cell>
          <cell r="BN154">
            <v>1</v>
          </cell>
          <cell r="BO154">
            <v>2</v>
          </cell>
        </row>
        <row r="155">
          <cell r="A155">
            <v>40926</v>
          </cell>
          <cell r="B155">
            <v>0</v>
          </cell>
          <cell r="C155">
            <v>0</v>
          </cell>
          <cell r="D155">
            <v>0</v>
          </cell>
          <cell r="E155">
            <v>0</v>
          </cell>
          <cell r="F155">
            <v>0</v>
          </cell>
          <cell r="G155">
            <v>0</v>
          </cell>
          <cell r="H155">
            <v>0</v>
          </cell>
          <cell r="I155">
            <v>0</v>
          </cell>
          <cell r="J155">
            <v>1</v>
          </cell>
          <cell r="K155">
            <v>0</v>
          </cell>
          <cell r="L155">
            <v>40926</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40926</v>
          </cell>
          <cell r="AD155">
            <v>0</v>
          </cell>
          <cell r="AE155">
            <v>0</v>
          </cell>
          <cell r="AF155">
            <v>0</v>
          </cell>
          <cell r="AG155">
            <v>0</v>
          </cell>
          <cell r="AH155">
            <v>0</v>
          </cell>
          <cell r="AI155">
            <v>0</v>
          </cell>
          <cell r="AJ155">
            <v>0</v>
          </cell>
          <cell r="AK155">
            <v>0</v>
          </cell>
          <cell r="AL155">
            <v>0</v>
          </cell>
          <cell r="AM155">
            <v>0</v>
          </cell>
          <cell r="AN155">
            <v>40926</v>
          </cell>
          <cell r="AO155">
            <v>0</v>
          </cell>
          <cell r="AP155">
            <v>0</v>
          </cell>
          <cell r="AQ155">
            <v>0</v>
          </cell>
          <cell r="AR155">
            <v>0</v>
          </cell>
          <cell r="AS155">
            <v>0</v>
          </cell>
          <cell r="AT155">
            <v>0</v>
          </cell>
          <cell r="AU155">
            <v>40926</v>
          </cell>
          <cell r="AV155">
            <v>0</v>
          </cell>
          <cell r="AW155">
            <v>0</v>
          </cell>
          <cell r="AX155">
            <v>0</v>
          </cell>
          <cell r="AY155">
            <v>0</v>
          </cell>
          <cell r="AZ155">
            <v>40926</v>
          </cell>
          <cell r="BA155">
            <v>0</v>
          </cell>
          <cell r="BB155">
            <v>0</v>
          </cell>
          <cell r="BC155">
            <v>0</v>
          </cell>
          <cell r="BD155">
            <v>0</v>
          </cell>
          <cell r="BE155">
            <v>0</v>
          </cell>
          <cell r="BF155">
            <v>0</v>
          </cell>
          <cell r="BG155">
            <v>0</v>
          </cell>
          <cell r="BH155">
            <v>0</v>
          </cell>
          <cell r="BI155">
            <v>40926</v>
          </cell>
          <cell r="BJ155">
            <v>0</v>
          </cell>
          <cell r="BK155">
            <v>0</v>
          </cell>
          <cell r="BL155">
            <v>0</v>
          </cell>
          <cell r="BM155">
            <v>0</v>
          </cell>
          <cell r="BN155">
            <v>0</v>
          </cell>
          <cell r="BO155">
            <v>0</v>
          </cell>
        </row>
        <row r="156">
          <cell r="A156">
            <v>40926</v>
          </cell>
          <cell r="B156">
            <v>0</v>
          </cell>
          <cell r="C156">
            <v>0</v>
          </cell>
          <cell r="D156">
            <v>0</v>
          </cell>
          <cell r="E156">
            <v>0</v>
          </cell>
          <cell r="F156">
            <v>0</v>
          </cell>
          <cell r="G156">
            <v>0</v>
          </cell>
          <cell r="H156">
            <v>0</v>
          </cell>
          <cell r="I156">
            <v>0</v>
          </cell>
          <cell r="J156">
            <v>1</v>
          </cell>
          <cell r="K156">
            <v>0</v>
          </cell>
          <cell r="L156">
            <v>40926</v>
          </cell>
          <cell r="M156">
            <v>1</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40926</v>
          </cell>
          <cell r="AD156">
            <v>1</v>
          </cell>
          <cell r="AE156">
            <v>0</v>
          </cell>
          <cell r="AF156">
            <v>0</v>
          </cell>
          <cell r="AG156">
            <v>0</v>
          </cell>
          <cell r="AH156">
            <v>0</v>
          </cell>
          <cell r="AI156">
            <v>0</v>
          </cell>
          <cell r="AJ156">
            <v>0</v>
          </cell>
          <cell r="AK156">
            <v>0</v>
          </cell>
          <cell r="AL156">
            <v>1</v>
          </cell>
          <cell r="AM156">
            <v>0</v>
          </cell>
          <cell r="AN156">
            <v>40926</v>
          </cell>
          <cell r="AO156">
            <v>0</v>
          </cell>
          <cell r="AP156">
            <v>0</v>
          </cell>
          <cell r="AQ156">
            <v>0</v>
          </cell>
          <cell r="AR156">
            <v>0</v>
          </cell>
          <cell r="AS156">
            <v>0</v>
          </cell>
          <cell r="AT156">
            <v>0</v>
          </cell>
          <cell r="AU156">
            <v>40926</v>
          </cell>
          <cell r="AV156">
            <v>0</v>
          </cell>
          <cell r="AW156">
            <v>0</v>
          </cell>
          <cell r="AX156">
            <v>1</v>
          </cell>
          <cell r="AY156">
            <v>0</v>
          </cell>
          <cell r="AZ156">
            <v>40926</v>
          </cell>
          <cell r="BA156">
            <v>0</v>
          </cell>
          <cell r="BB156">
            <v>0</v>
          </cell>
          <cell r="BC156">
            <v>0</v>
          </cell>
          <cell r="BD156">
            <v>0</v>
          </cell>
          <cell r="BE156">
            <v>0</v>
          </cell>
          <cell r="BF156">
            <v>0</v>
          </cell>
          <cell r="BG156">
            <v>0</v>
          </cell>
          <cell r="BH156">
            <v>0</v>
          </cell>
          <cell r="BI156">
            <v>40926</v>
          </cell>
          <cell r="BJ156">
            <v>0</v>
          </cell>
          <cell r="BK156">
            <v>0</v>
          </cell>
          <cell r="BL156">
            <v>0</v>
          </cell>
          <cell r="BM156">
            <v>0</v>
          </cell>
          <cell r="BN156">
            <v>1</v>
          </cell>
          <cell r="BO156">
            <v>0</v>
          </cell>
        </row>
        <row r="157">
          <cell r="A157">
            <v>40927</v>
          </cell>
          <cell r="B157">
            <v>0</v>
          </cell>
          <cell r="C157">
            <v>0</v>
          </cell>
          <cell r="D157">
            <v>0</v>
          </cell>
          <cell r="E157">
            <v>0</v>
          </cell>
          <cell r="F157">
            <v>0</v>
          </cell>
          <cell r="G157">
            <v>0</v>
          </cell>
          <cell r="H157">
            <v>0</v>
          </cell>
          <cell r="I157">
            <v>0</v>
          </cell>
          <cell r="J157">
            <v>0</v>
          </cell>
          <cell r="K157">
            <v>1</v>
          </cell>
          <cell r="L157">
            <v>40927</v>
          </cell>
          <cell r="M157">
            <v>0</v>
          </cell>
          <cell r="N157">
            <v>1</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40927</v>
          </cell>
          <cell r="AD157">
            <v>0</v>
          </cell>
          <cell r="AE157">
            <v>1</v>
          </cell>
          <cell r="AF157">
            <v>0</v>
          </cell>
          <cell r="AG157">
            <v>0</v>
          </cell>
          <cell r="AH157">
            <v>0</v>
          </cell>
          <cell r="AI157">
            <v>0</v>
          </cell>
          <cell r="AJ157">
            <v>0</v>
          </cell>
          <cell r="AK157">
            <v>0</v>
          </cell>
          <cell r="AL157">
            <v>0</v>
          </cell>
          <cell r="AM157">
            <v>1</v>
          </cell>
          <cell r="AN157">
            <v>40927</v>
          </cell>
          <cell r="AO157">
            <v>0</v>
          </cell>
          <cell r="AP157">
            <v>0</v>
          </cell>
          <cell r="AQ157">
            <v>0</v>
          </cell>
          <cell r="AR157">
            <v>0</v>
          </cell>
          <cell r="AS157">
            <v>0</v>
          </cell>
          <cell r="AT157">
            <v>0</v>
          </cell>
          <cell r="AU157">
            <v>40927</v>
          </cell>
          <cell r="AV157">
            <v>0</v>
          </cell>
          <cell r="AW157">
            <v>0</v>
          </cell>
          <cell r="AX157">
            <v>0</v>
          </cell>
          <cell r="AY157">
            <v>1</v>
          </cell>
          <cell r="AZ157">
            <v>40927</v>
          </cell>
          <cell r="BA157">
            <v>0</v>
          </cell>
          <cell r="BB157">
            <v>0</v>
          </cell>
          <cell r="BC157">
            <v>0</v>
          </cell>
          <cell r="BD157">
            <v>0</v>
          </cell>
          <cell r="BE157">
            <v>0</v>
          </cell>
          <cell r="BF157">
            <v>0</v>
          </cell>
          <cell r="BG157">
            <v>0</v>
          </cell>
          <cell r="BH157">
            <v>0</v>
          </cell>
          <cell r="BI157">
            <v>40927</v>
          </cell>
          <cell r="BJ157">
            <v>0</v>
          </cell>
          <cell r="BK157">
            <v>0</v>
          </cell>
          <cell r="BL157">
            <v>0</v>
          </cell>
          <cell r="BM157">
            <v>0</v>
          </cell>
          <cell r="BN157">
            <v>0</v>
          </cell>
          <cell r="BO157">
            <v>1</v>
          </cell>
        </row>
        <row r="158">
          <cell r="A158">
            <v>40927</v>
          </cell>
          <cell r="B158">
            <v>0</v>
          </cell>
          <cell r="C158">
            <v>0</v>
          </cell>
          <cell r="D158">
            <v>0</v>
          </cell>
          <cell r="E158">
            <v>0</v>
          </cell>
          <cell r="F158">
            <v>0</v>
          </cell>
          <cell r="G158">
            <v>0</v>
          </cell>
          <cell r="H158">
            <v>0</v>
          </cell>
          <cell r="I158">
            <v>0</v>
          </cell>
          <cell r="J158">
            <v>0</v>
          </cell>
          <cell r="K158">
            <v>0</v>
          </cell>
          <cell r="L158">
            <v>40927</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40927</v>
          </cell>
          <cell r="AD158">
            <v>0</v>
          </cell>
          <cell r="AE158">
            <v>0</v>
          </cell>
          <cell r="AF158">
            <v>0</v>
          </cell>
          <cell r="AG158">
            <v>0</v>
          </cell>
          <cell r="AH158">
            <v>0</v>
          </cell>
          <cell r="AI158">
            <v>0</v>
          </cell>
          <cell r="AJ158">
            <v>0</v>
          </cell>
          <cell r="AK158">
            <v>0</v>
          </cell>
          <cell r="AL158">
            <v>0</v>
          </cell>
          <cell r="AM158">
            <v>0</v>
          </cell>
          <cell r="AN158">
            <v>40927</v>
          </cell>
          <cell r="AO158">
            <v>0</v>
          </cell>
          <cell r="AP158">
            <v>0</v>
          </cell>
          <cell r="AQ158">
            <v>0</v>
          </cell>
          <cell r="AR158">
            <v>0</v>
          </cell>
          <cell r="AS158">
            <v>0</v>
          </cell>
          <cell r="AT158">
            <v>0</v>
          </cell>
          <cell r="AU158">
            <v>40927</v>
          </cell>
          <cell r="AV158">
            <v>0</v>
          </cell>
          <cell r="AW158">
            <v>0</v>
          </cell>
          <cell r="AX158">
            <v>0</v>
          </cell>
          <cell r="AY158">
            <v>0</v>
          </cell>
          <cell r="AZ158">
            <v>40927</v>
          </cell>
          <cell r="BA158">
            <v>0</v>
          </cell>
          <cell r="BB158">
            <v>0</v>
          </cell>
          <cell r="BC158">
            <v>0</v>
          </cell>
          <cell r="BD158">
            <v>0</v>
          </cell>
          <cell r="BE158">
            <v>0</v>
          </cell>
          <cell r="BF158">
            <v>0</v>
          </cell>
          <cell r="BG158">
            <v>0</v>
          </cell>
          <cell r="BH158">
            <v>0</v>
          </cell>
          <cell r="BI158">
            <v>40927</v>
          </cell>
          <cell r="BJ158">
            <v>0</v>
          </cell>
          <cell r="BK158">
            <v>0</v>
          </cell>
          <cell r="BL158">
            <v>0</v>
          </cell>
          <cell r="BM158">
            <v>0</v>
          </cell>
          <cell r="BN158">
            <v>0</v>
          </cell>
          <cell r="BO158">
            <v>0</v>
          </cell>
        </row>
        <row r="159">
          <cell r="A159">
            <v>40927</v>
          </cell>
          <cell r="B159">
            <v>0</v>
          </cell>
          <cell r="C159">
            <v>0</v>
          </cell>
          <cell r="D159">
            <v>0</v>
          </cell>
          <cell r="E159">
            <v>0</v>
          </cell>
          <cell r="F159">
            <v>0</v>
          </cell>
          <cell r="G159">
            <v>0</v>
          </cell>
          <cell r="H159">
            <v>0</v>
          </cell>
          <cell r="I159">
            <v>0</v>
          </cell>
          <cell r="J159">
            <v>1</v>
          </cell>
          <cell r="K159">
            <v>0</v>
          </cell>
          <cell r="L159">
            <v>40927</v>
          </cell>
          <cell r="M159">
            <v>1</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40927</v>
          </cell>
          <cell r="AD159">
            <v>1</v>
          </cell>
          <cell r="AE159">
            <v>0</v>
          </cell>
          <cell r="AF159">
            <v>0</v>
          </cell>
          <cell r="AG159">
            <v>0</v>
          </cell>
          <cell r="AH159">
            <v>0</v>
          </cell>
          <cell r="AI159">
            <v>0</v>
          </cell>
          <cell r="AJ159">
            <v>0</v>
          </cell>
          <cell r="AK159">
            <v>0</v>
          </cell>
          <cell r="AL159">
            <v>1</v>
          </cell>
          <cell r="AM159">
            <v>0</v>
          </cell>
          <cell r="AN159">
            <v>40927</v>
          </cell>
          <cell r="AO159">
            <v>0</v>
          </cell>
          <cell r="AP159">
            <v>0</v>
          </cell>
          <cell r="AQ159">
            <v>0</v>
          </cell>
          <cell r="AR159">
            <v>0</v>
          </cell>
          <cell r="AS159">
            <v>0</v>
          </cell>
          <cell r="AT159">
            <v>0</v>
          </cell>
          <cell r="AU159">
            <v>40927</v>
          </cell>
          <cell r="AV159">
            <v>0</v>
          </cell>
          <cell r="AW159">
            <v>0</v>
          </cell>
          <cell r="AX159">
            <v>1</v>
          </cell>
          <cell r="AY159">
            <v>0</v>
          </cell>
          <cell r="AZ159">
            <v>40927</v>
          </cell>
          <cell r="BA159">
            <v>0</v>
          </cell>
          <cell r="BB159">
            <v>0</v>
          </cell>
          <cell r="BC159">
            <v>0</v>
          </cell>
          <cell r="BD159">
            <v>0</v>
          </cell>
          <cell r="BE159">
            <v>0</v>
          </cell>
          <cell r="BF159">
            <v>0</v>
          </cell>
          <cell r="BG159">
            <v>0</v>
          </cell>
          <cell r="BH159">
            <v>0</v>
          </cell>
          <cell r="BI159">
            <v>40927</v>
          </cell>
          <cell r="BJ159">
            <v>0</v>
          </cell>
          <cell r="BK159">
            <v>0</v>
          </cell>
          <cell r="BL159">
            <v>0</v>
          </cell>
          <cell r="BM159">
            <v>0</v>
          </cell>
          <cell r="BN159">
            <v>1</v>
          </cell>
          <cell r="BO159">
            <v>0</v>
          </cell>
        </row>
        <row r="160">
          <cell r="A160">
            <v>40928</v>
          </cell>
          <cell r="B160">
            <v>0</v>
          </cell>
          <cell r="C160">
            <v>0</v>
          </cell>
          <cell r="D160">
            <v>0</v>
          </cell>
          <cell r="E160">
            <v>0</v>
          </cell>
          <cell r="F160">
            <v>0</v>
          </cell>
          <cell r="G160">
            <v>0</v>
          </cell>
          <cell r="H160">
            <v>0</v>
          </cell>
          <cell r="I160">
            <v>0</v>
          </cell>
          <cell r="J160">
            <v>1</v>
          </cell>
          <cell r="K160">
            <v>3</v>
          </cell>
          <cell r="L160">
            <v>40928</v>
          </cell>
          <cell r="M160">
            <v>1</v>
          </cell>
          <cell r="N160">
            <v>3</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40928</v>
          </cell>
          <cell r="AD160">
            <v>1</v>
          </cell>
          <cell r="AE160">
            <v>2</v>
          </cell>
          <cell r="AF160">
            <v>0</v>
          </cell>
          <cell r="AG160">
            <v>0</v>
          </cell>
          <cell r="AH160">
            <v>0</v>
          </cell>
          <cell r="AI160">
            <v>0</v>
          </cell>
          <cell r="AJ160">
            <v>0</v>
          </cell>
          <cell r="AK160">
            <v>0</v>
          </cell>
          <cell r="AL160">
            <v>1</v>
          </cell>
          <cell r="AM160">
            <v>2</v>
          </cell>
          <cell r="AN160">
            <v>40928</v>
          </cell>
          <cell r="AO160">
            <v>0</v>
          </cell>
          <cell r="AP160">
            <v>0</v>
          </cell>
          <cell r="AQ160">
            <v>0</v>
          </cell>
          <cell r="AR160">
            <v>0</v>
          </cell>
          <cell r="AS160">
            <v>0</v>
          </cell>
          <cell r="AT160">
            <v>0</v>
          </cell>
          <cell r="AU160">
            <v>40928</v>
          </cell>
          <cell r="AV160">
            <v>0</v>
          </cell>
          <cell r="AW160">
            <v>0</v>
          </cell>
          <cell r="AX160">
            <v>1</v>
          </cell>
          <cell r="AY160">
            <v>2</v>
          </cell>
          <cell r="AZ160">
            <v>40928</v>
          </cell>
          <cell r="BA160">
            <v>0</v>
          </cell>
          <cell r="BB160">
            <v>0</v>
          </cell>
          <cell r="BC160">
            <v>0</v>
          </cell>
          <cell r="BD160">
            <v>0</v>
          </cell>
          <cell r="BE160">
            <v>0</v>
          </cell>
          <cell r="BF160">
            <v>0</v>
          </cell>
          <cell r="BG160">
            <v>0</v>
          </cell>
          <cell r="BH160">
            <v>0</v>
          </cell>
          <cell r="BI160">
            <v>40928</v>
          </cell>
          <cell r="BJ160">
            <v>0</v>
          </cell>
          <cell r="BK160">
            <v>0</v>
          </cell>
          <cell r="BL160">
            <v>0</v>
          </cell>
          <cell r="BM160">
            <v>0</v>
          </cell>
          <cell r="BN160">
            <v>1</v>
          </cell>
          <cell r="BO160">
            <v>2</v>
          </cell>
        </row>
        <row r="161">
          <cell r="A161">
            <v>40928</v>
          </cell>
          <cell r="B161">
            <v>0</v>
          </cell>
          <cell r="C161">
            <v>0</v>
          </cell>
          <cell r="D161">
            <v>0</v>
          </cell>
          <cell r="E161">
            <v>0</v>
          </cell>
          <cell r="F161">
            <v>0</v>
          </cell>
          <cell r="G161">
            <v>0</v>
          </cell>
          <cell r="H161">
            <v>0</v>
          </cell>
          <cell r="I161">
            <v>0</v>
          </cell>
          <cell r="J161">
            <v>1</v>
          </cell>
          <cell r="K161">
            <v>0</v>
          </cell>
          <cell r="L161">
            <v>40928</v>
          </cell>
          <cell r="M161">
            <v>1</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40928</v>
          </cell>
          <cell r="AD161">
            <v>0</v>
          </cell>
          <cell r="AE161">
            <v>0</v>
          </cell>
          <cell r="AF161">
            <v>0</v>
          </cell>
          <cell r="AG161">
            <v>0</v>
          </cell>
          <cell r="AH161">
            <v>0</v>
          </cell>
          <cell r="AI161">
            <v>0</v>
          </cell>
          <cell r="AJ161">
            <v>0</v>
          </cell>
          <cell r="AK161">
            <v>0</v>
          </cell>
          <cell r="AL161">
            <v>0</v>
          </cell>
          <cell r="AM161">
            <v>0</v>
          </cell>
          <cell r="AN161">
            <v>40928</v>
          </cell>
          <cell r="AO161">
            <v>0</v>
          </cell>
          <cell r="AP161">
            <v>0</v>
          </cell>
          <cell r="AQ161">
            <v>0</v>
          </cell>
          <cell r="AR161">
            <v>0</v>
          </cell>
          <cell r="AS161">
            <v>0</v>
          </cell>
          <cell r="AT161">
            <v>0</v>
          </cell>
          <cell r="AU161">
            <v>40928</v>
          </cell>
          <cell r="AV161">
            <v>0</v>
          </cell>
          <cell r="AW161">
            <v>0</v>
          </cell>
          <cell r="AX161">
            <v>0</v>
          </cell>
          <cell r="AY161">
            <v>0</v>
          </cell>
          <cell r="AZ161">
            <v>40928</v>
          </cell>
          <cell r="BA161">
            <v>0</v>
          </cell>
          <cell r="BB161">
            <v>0</v>
          </cell>
          <cell r="BC161">
            <v>0</v>
          </cell>
          <cell r="BD161">
            <v>0</v>
          </cell>
          <cell r="BE161">
            <v>0</v>
          </cell>
          <cell r="BF161">
            <v>0</v>
          </cell>
          <cell r="BG161">
            <v>0</v>
          </cell>
          <cell r="BH161">
            <v>0</v>
          </cell>
          <cell r="BI161">
            <v>40928</v>
          </cell>
          <cell r="BJ161">
            <v>0</v>
          </cell>
          <cell r="BK161">
            <v>0</v>
          </cell>
          <cell r="BL161">
            <v>0</v>
          </cell>
          <cell r="BM161">
            <v>0</v>
          </cell>
          <cell r="BN161">
            <v>0</v>
          </cell>
          <cell r="BO161">
            <v>0</v>
          </cell>
        </row>
        <row r="162">
          <cell r="A162">
            <v>40928</v>
          </cell>
          <cell r="B162">
            <v>0</v>
          </cell>
          <cell r="C162">
            <v>0</v>
          </cell>
          <cell r="D162">
            <v>0</v>
          </cell>
          <cell r="E162">
            <v>0</v>
          </cell>
          <cell r="F162">
            <v>0</v>
          </cell>
          <cell r="G162">
            <v>0</v>
          </cell>
          <cell r="H162">
            <v>0</v>
          </cell>
          <cell r="I162">
            <v>0</v>
          </cell>
          <cell r="J162">
            <v>1</v>
          </cell>
          <cell r="K162">
            <v>0</v>
          </cell>
          <cell r="L162">
            <v>40928</v>
          </cell>
          <cell r="M162">
            <v>1</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40928</v>
          </cell>
          <cell r="AD162">
            <v>1</v>
          </cell>
          <cell r="AE162">
            <v>0</v>
          </cell>
          <cell r="AF162">
            <v>0</v>
          </cell>
          <cell r="AG162">
            <v>0</v>
          </cell>
          <cell r="AH162">
            <v>0</v>
          </cell>
          <cell r="AI162">
            <v>0</v>
          </cell>
          <cell r="AJ162">
            <v>0</v>
          </cell>
          <cell r="AK162">
            <v>0</v>
          </cell>
          <cell r="AL162">
            <v>1</v>
          </cell>
          <cell r="AM162">
            <v>0</v>
          </cell>
          <cell r="AN162">
            <v>40928</v>
          </cell>
          <cell r="AO162">
            <v>0</v>
          </cell>
          <cell r="AP162">
            <v>0</v>
          </cell>
          <cell r="AQ162">
            <v>0</v>
          </cell>
          <cell r="AR162">
            <v>0</v>
          </cell>
          <cell r="AS162">
            <v>0</v>
          </cell>
          <cell r="AT162">
            <v>0</v>
          </cell>
          <cell r="AU162">
            <v>40928</v>
          </cell>
          <cell r="AV162">
            <v>0</v>
          </cell>
          <cell r="AW162">
            <v>0</v>
          </cell>
          <cell r="AX162">
            <v>1</v>
          </cell>
          <cell r="AY162">
            <v>0</v>
          </cell>
          <cell r="AZ162">
            <v>40928</v>
          </cell>
          <cell r="BA162">
            <v>0</v>
          </cell>
          <cell r="BB162">
            <v>0</v>
          </cell>
          <cell r="BC162">
            <v>0</v>
          </cell>
          <cell r="BD162">
            <v>0</v>
          </cell>
          <cell r="BE162">
            <v>0</v>
          </cell>
          <cell r="BF162">
            <v>0</v>
          </cell>
          <cell r="BG162">
            <v>0</v>
          </cell>
          <cell r="BH162">
            <v>0</v>
          </cell>
          <cell r="BI162">
            <v>40928</v>
          </cell>
          <cell r="BJ162">
            <v>0</v>
          </cell>
          <cell r="BK162">
            <v>0</v>
          </cell>
          <cell r="BL162">
            <v>0</v>
          </cell>
          <cell r="BM162">
            <v>0</v>
          </cell>
          <cell r="BN162">
            <v>1</v>
          </cell>
          <cell r="BO162">
            <v>0</v>
          </cell>
        </row>
        <row r="163">
          <cell r="A163">
            <v>40929</v>
          </cell>
          <cell r="B163">
            <v>0</v>
          </cell>
          <cell r="C163">
            <v>0</v>
          </cell>
          <cell r="D163">
            <v>0</v>
          </cell>
          <cell r="E163">
            <v>0</v>
          </cell>
          <cell r="F163">
            <v>0</v>
          </cell>
          <cell r="G163">
            <v>0</v>
          </cell>
          <cell r="H163">
            <v>0</v>
          </cell>
          <cell r="I163">
            <v>0</v>
          </cell>
          <cell r="J163">
            <v>1</v>
          </cell>
          <cell r="K163">
            <v>3</v>
          </cell>
          <cell r="L163">
            <v>40929</v>
          </cell>
          <cell r="M163">
            <v>1</v>
          </cell>
          <cell r="N163">
            <v>3</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40929</v>
          </cell>
          <cell r="AD163">
            <v>1</v>
          </cell>
          <cell r="AE163">
            <v>2</v>
          </cell>
          <cell r="AF163">
            <v>0</v>
          </cell>
          <cell r="AG163">
            <v>0</v>
          </cell>
          <cell r="AH163">
            <v>0</v>
          </cell>
          <cell r="AI163">
            <v>0</v>
          </cell>
          <cell r="AJ163">
            <v>0</v>
          </cell>
          <cell r="AK163">
            <v>0</v>
          </cell>
          <cell r="AL163">
            <v>1</v>
          </cell>
          <cell r="AM163">
            <v>2</v>
          </cell>
          <cell r="AN163">
            <v>40929</v>
          </cell>
          <cell r="AO163">
            <v>0</v>
          </cell>
          <cell r="AP163">
            <v>0</v>
          </cell>
          <cell r="AQ163">
            <v>0</v>
          </cell>
          <cell r="AR163">
            <v>0</v>
          </cell>
          <cell r="AS163">
            <v>0</v>
          </cell>
          <cell r="AT163">
            <v>0</v>
          </cell>
          <cell r="AU163">
            <v>40929</v>
          </cell>
          <cell r="AV163">
            <v>0</v>
          </cell>
          <cell r="AW163">
            <v>0</v>
          </cell>
          <cell r="AX163">
            <v>1</v>
          </cell>
          <cell r="AY163">
            <v>2</v>
          </cell>
          <cell r="AZ163">
            <v>40929</v>
          </cell>
          <cell r="BA163">
            <v>0</v>
          </cell>
          <cell r="BB163">
            <v>0</v>
          </cell>
          <cell r="BC163">
            <v>0</v>
          </cell>
          <cell r="BD163">
            <v>0</v>
          </cell>
          <cell r="BE163">
            <v>0</v>
          </cell>
          <cell r="BF163">
            <v>0</v>
          </cell>
          <cell r="BG163">
            <v>0</v>
          </cell>
          <cell r="BH163">
            <v>0</v>
          </cell>
          <cell r="BI163">
            <v>40929</v>
          </cell>
          <cell r="BJ163">
            <v>0</v>
          </cell>
          <cell r="BK163">
            <v>0</v>
          </cell>
          <cell r="BL163">
            <v>0</v>
          </cell>
          <cell r="BM163">
            <v>0</v>
          </cell>
          <cell r="BN163">
            <v>1</v>
          </cell>
          <cell r="BO163">
            <v>2</v>
          </cell>
        </row>
        <row r="164">
          <cell r="A164">
            <v>40929</v>
          </cell>
          <cell r="B164">
            <v>0</v>
          </cell>
          <cell r="C164">
            <v>0</v>
          </cell>
          <cell r="D164">
            <v>0</v>
          </cell>
          <cell r="E164">
            <v>0</v>
          </cell>
          <cell r="F164">
            <v>0</v>
          </cell>
          <cell r="G164">
            <v>0</v>
          </cell>
          <cell r="H164">
            <v>0</v>
          </cell>
          <cell r="I164">
            <v>0</v>
          </cell>
          <cell r="J164">
            <v>1</v>
          </cell>
          <cell r="K164">
            <v>0</v>
          </cell>
          <cell r="L164">
            <v>40929</v>
          </cell>
          <cell r="M164">
            <v>1</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40929</v>
          </cell>
          <cell r="AD164">
            <v>0</v>
          </cell>
          <cell r="AE164">
            <v>0</v>
          </cell>
          <cell r="AF164">
            <v>0</v>
          </cell>
          <cell r="AG164">
            <v>0</v>
          </cell>
          <cell r="AH164">
            <v>0</v>
          </cell>
          <cell r="AI164">
            <v>0</v>
          </cell>
          <cell r="AJ164">
            <v>0</v>
          </cell>
          <cell r="AK164">
            <v>0</v>
          </cell>
          <cell r="AL164">
            <v>0</v>
          </cell>
          <cell r="AM164">
            <v>0</v>
          </cell>
          <cell r="AN164">
            <v>40929</v>
          </cell>
          <cell r="AO164">
            <v>0</v>
          </cell>
          <cell r="AP164">
            <v>0</v>
          </cell>
          <cell r="AQ164">
            <v>0</v>
          </cell>
          <cell r="AR164">
            <v>0</v>
          </cell>
          <cell r="AS164">
            <v>0</v>
          </cell>
          <cell r="AT164">
            <v>0</v>
          </cell>
          <cell r="AU164">
            <v>40929</v>
          </cell>
          <cell r="AV164">
            <v>0</v>
          </cell>
          <cell r="AW164">
            <v>0</v>
          </cell>
          <cell r="AX164">
            <v>0</v>
          </cell>
          <cell r="AY164">
            <v>0</v>
          </cell>
          <cell r="AZ164">
            <v>40929</v>
          </cell>
          <cell r="BA164">
            <v>0</v>
          </cell>
          <cell r="BB164">
            <v>0</v>
          </cell>
          <cell r="BC164">
            <v>0</v>
          </cell>
          <cell r="BD164">
            <v>0</v>
          </cell>
          <cell r="BE164">
            <v>0</v>
          </cell>
          <cell r="BF164">
            <v>0</v>
          </cell>
          <cell r="BG164">
            <v>0</v>
          </cell>
          <cell r="BH164">
            <v>0</v>
          </cell>
          <cell r="BI164">
            <v>40929</v>
          </cell>
          <cell r="BJ164">
            <v>0</v>
          </cell>
          <cell r="BK164">
            <v>0</v>
          </cell>
          <cell r="BL164">
            <v>0</v>
          </cell>
          <cell r="BM164">
            <v>0</v>
          </cell>
          <cell r="BN164">
            <v>0</v>
          </cell>
          <cell r="BO164">
            <v>0</v>
          </cell>
        </row>
        <row r="165">
          <cell r="A165">
            <v>40929</v>
          </cell>
          <cell r="B165">
            <v>0</v>
          </cell>
          <cell r="C165">
            <v>0</v>
          </cell>
          <cell r="D165">
            <v>0</v>
          </cell>
          <cell r="E165">
            <v>0</v>
          </cell>
          <cell r="F165">
            <v>0</v>
          </cell>
          <cell r="G165">
            <v>0</v>
          </cell>
          <cell r="H165">
            <v>0</v>
          </cell>
          <cell r="I165">
            <v>0</v>
          </cell>
          <cell r="J165">
            <v>1</v>
          </cell>
          <cell r="K165">
            <v>0</v>
          </cell>
          <cell r="L165">
            <v>40929</v>
          </cell>
          <cell r="M165">
            <v>1</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40929</v>
          </cell>
          <cell r="AD165">
            <v>1</v>
          </cell>
          <cell r="AE165">
            <v>0</v>
          </cell>
          <cell r="AF165">
            <v>0</v>
          </cell>
          <cell r="AG165">
            <v>0</v>
          </cell>
          <cell r="AH165">
            <v>0</v>
          </cell>
          <cell r="AI165">
            <v>0</v>
          </cell>
          <cell r="AJ165">
            <v>0</v>
          </cell>
          <cell r="AK165">
            <v>0</v>
          </cell>
          <cell r="AL165">
            <v>1</v>
          </cell>
          <cell r="AM165">
            <v>0</v>
          </cell>
          <cell r="AN165">
            <v>40929</v>
          </cell>
          <cell r="AO165">
            <v>0</v>
          </cell>
          <cell r="AP165">
            <v>0</v>
          </cell>
          <cell r="AQ165">
            <v>0</v>
          </cell>
          <cell r="AR165">
            <v>0</v>
          </cell>
          <cell r="AS165">
            <v>0</v>
          </cell>
          <cell r="AT165">
            <v>0</v>
          </cell>
          <cell r="AU165">
            <v>40929</v>
          </cell>
          <cell r="AV165">
            <v>0</v>
          </cell>
          <cell r="AW165">
            <v>0</v>
          </cell>
          <cell r="AX165">
            <v>1</v>
          </cell>
          <cell r="AY165">
            <v>0</v>
          </cell>
          <cell r="AZ165">
            <v>40929</v>
          </cell>
          <cell r="BA165">
            <v>0</v>
          </cell>
          <cell r="BB165">
            <v>0</v>
          </cell>
          <cell r="BC165">
            <v>0</v>
          </cell>
          <cell r="BD165">
            <v>0</v>
          </cell>
          <cell r="BE165">
            <v>0</v>
          </cell>
          <cell r="BF165">
            <v>0</v>
          </cell>
          <cell r="BG165">
            <v>0</v>
          </cell>
          <cell r="BH165">
            <v>0</v>
          </cell>
          <cell r="BI165">
            <v>40929</v>
          </cell>
          <cell r="BJ165">
            <v>0</v>
          </cell>
          <cell r="BK165">
            <v>0</v>
          </cell>
          <cell r="BL165">
            <v>0</v>
          </cell>
          <cell r="BM165">
            <v>0</v>
          </cell>
          <cell r="BN165">
            <v>1</v>
          </cell>
          <cell r="BO165">
            <v>0</v>
          </cell>
        </row>
        <row r="166">
          <cell r="A166">
            <v>40930</v>
          </cell>
          <cell r="B166">
            <v>0</v>
          </cell>
          <cell r="C166">
            <v>0</v>
          </cell>
          <cell r="D166">
            <v>0</v>
          </cell>
          <cell r="E166">
            <v>0</v>
          </cell>
          <cell r="F166">
            <v>0</v>
          </cell>
          <cell r="G166">
            <v>0</v>
          </cell>
          <cell r="H166">
            <v>0</v>
          </cell>
          <cell r="I166">
            <v>0</v>
          </cell>
          <cell r="J166">
            <v>1</v>
          </cell>
          <cell r="K166">
            <v>3</v>
          </cell>
          <cell r="L166">
            <v>40930</v>
          </cell>
          <cell r="M166">
            <v>1</v>
          </cell>
          <cell r="N166">
            <v>3</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40930</v>
          </cell>
          <cell r="AD166">
            <v>1</v>
          </cell>
          <cell r="AE166">
            <v>3</v>
          </cell>
          <cell r="AF166">
            <v>0</v>
          </cell>
          <cell r="AG166">
            <v>0</v>
          </cell>
          <cell r="AH166">
            <v>0</v>
          </cell>
          <cell r="AI166">
            <v>0</v>
          </cell>
          <cell r="AJ166">
            <v>0</v>
          </cell>
          <cell r="AK166">
            <v>0</v>
          </cell>
          <cell r="AL166">
            <v>1</v>
          </cell>
          <cell r="AM166">
            <v>3</v>
          </cell>
          <cell r="AN166">
            <v>40930</v>
          </cell>
          <cell r="AO166">
            <v>0</v>
          </cell>
          <cell r="AP166">
            <v>0</v>
          </cell>
          <cell r="AQ166">
            <v>0</v>
          </cell>
          <cell r="AR166">
            <v>0</v>
          </cell>
          <cell r="AS166">
            <v>0</v>
          </cell>
          <cell r="AT166">
            <v>0</v>
          </cell>
          <cell r="AU166">
            <v>40930</v>
          </cell>
          <cell r="AV166">
            <v>0</v>
          </cell>
          <cell r="AW166">
            <v>0</v>
          </cell>
          <cell r="AX166">
            <v>0</v>
          </cell>
          <cell r="AY166">
            <v>2</v>
          </cell>
          <cell r="AZ166">
            <v>40930</v>
          </cell>
          <cell r="BA166">
            <v>0</v>
          </cell>
          <cell r="BB166">
            <v>0</v>
          </cell>
          <cell r="BC166">
            <v>0</v>
          </cell>
          <cell r="BD166">
            <v>0</v>
          </cell>
          <cell r="BE166">
            <v>0</v>
          </cell>
          <cell r="BF166">
            <v>0</v>
          </cell>
          <cell r="BG166">
            <v>0</v>
          </cell>
          <cell r="BH166">
            <v>0</v>
          </cell>
          <cell r="BI166">
            <v>40930</v>
          </cell>
          <cell r="BJ166">
            <v>0</v>
          </cell>
          <cell r="BK166">
            <v>0</v>
          </cell>
          <cell r="BL166">
            <v>0</v>
          </cell>
          <cell r="BM166">
            <v>0</v>
          </cell>
          <cell r="BN166">
            <v>0</v>
          </cell>
          <cell r="BO166">
            <v>2</v>
          </cell>
        </row>
        <row r="167">
          <cell r="A167">
            <v>40930</v>
          </cell>
          <cell r="B167">
            <v>0</v>
          </cell>
          <cell r="C167">
            <v>0</v>
          </cell>
          <cell r="D167">
            <v>0</v>
          </cell>
          <cell r="E167">
            <v>0</v>
          </cell>
          <cell r="F167">
            <v>0</v>
          </cell>
          <cell r="G167">
            <v>0</v>
          </cell>
          <cell r="H167">
            <v>0</v>
          </cell>
          <cell r="I167">
            <v>0</v>
          </cell>
          <cell r="J167">
            <v>1</v>
          </cell>
          <cell r="K167">
            <v>0</v>
          </cell>
          <cell r="L167">
            <v>40930</v>
          </cell>
          <cell r="M167">
            <v>1</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40930</v>
          </cell>
          <cell r="AD167">
            <v>1</v>
          </cell>
          <cell r="AE167">
            <v>0</v>
          </cell>
          <cell r="AF167">
            <v>0</v>
          </cell>
          <cell r="AG167">
            <v>0</v>
          </cell>
          <cell r="AH167">
            <v>0</v>
          </cell>
          <cell r="AI167">
            <v>0</v>
          </cell>
          <cell r="AJ167">
            <v>0</v>
          </cell>
          <cell r="AK167">
            <v>0</v>
          </cell>
          <cell r="AL167">
            <v>1</v>
          </cell>
          <cell r="AM167">
            <v>0</v>
          </cell>
          <cell r="AN167">
            <v>40930</v>
          </cell>
          <cell r="AO167">
            <v>0</v>
          </cell>
          <cell r="AP167">
            <v>0</v>
          </cell>
          <cell r="AQ167">
            <v>0</v>
          </cell>
          <cell r="AR167">
            <v>0</v>
          </cell>
          <cell r="AS167">
            <v>0</v>
          </cell>
          <cell r="AT167">
            <v>0</v>
          </cell>
          <cell r="AU167">
            <v>40930</v>
          </cell>
          <cell r="AV167">
            <v>0</v>
          </cell>
          <cell r="AW167">
            <v>0</v>
          </cell>
          <cell r="AX167">
            <v>1</v>
          </cell>
          <cell r="AY167">
            <v>0</v>
          </cell>
          <cell r="AZ167">
            <v>40930</v>
          </cell>
          <cell r="BA167">
            <v>0</v>
          </cell>
          <cell r="BB167">
            <v>0</v>
          </cell>
          <cell r="BC167">
            <v>0</v>
          </cell>
          <cell r="BD167">
            <v>0</v>
          </cell>
          <cell r="BE167">
            <v>0</v>
          </cell>
          <cell r="BF167">
            <v>0</v>
          </cell>
          <cell r="BG167">
            <v>0</v>
          </cell>
          <cell r="BH167">
            <v>0</v>
          </cell>
          <cell r="BI167">
            <v>40930</v>
          </cell>
          <cell r="BJ167">
            <v>0</v>
          </cell>
          <cell r="BK167">
            <v>0</v>
          </cell>
          <cell r="BL167">
            <v>0</v>
          </cell>
          <cell r="BM167">
            <v>0</v>
          </cell>
          <cell r="BN167">
            <v>1</v>
          </cell>
          <cell r="BO167">
            <v>0</v>
          </cell>
        </row>
        <row r="168">
          <cell r="A168">
            <v>40930</v>
          </cell>
          <cell r="B168">
            <v>0</v>
          </cell>
          <cell r="C168">
            <v>0</v>
          </cell>
          <cell r="D168">
            <v>0</v>
          </cell>
          <cell r="E168">
            <v>0</v>
          </cell>
          <cell r="F168">
            <v>0</v>
          </cell>
          <cell r="G168">
            <v>0</v>
          </cell>
          <cell r="H168">
            <v>0</v>
          </cell>
          <cell r="I168">
            <v>0</v>
          </cell>
          <cell r="J168">
            <v>1</v>
          </cell>
          <cell r="K168">
            <v>0</v>
          </cell>
          <cell r="L168">
            <v>40930</v>
          </cell>
          <cell r="M168">
            <v>1</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40930</v>
          </cell>
          <cell r="AD168">
            <v>1</v>
          </cell>
          <cell r="AE168">
            <v>0</v>
          </cell>
          <cell r="AF168">
            <v>0</v>
          </cell>
          <cell r="AG168">
            <v>0</v>
          </cell>
          <cell r="AH168">
            <v>0</v>
          </cell>
          <cell r="AI168">
            <v>0</v>
          </cell>
          <cell r="AJ168">
            <v>0</v>
          </cell>
          <cell r="AK168">
            <v>0</v>
          </cell>
          <cell r="AL168">
            <v>1</v>
          </cell>
          <cell r="AM168">
            <v>0</v>
          </cell>
          <cell r="AN168">
            <v>40930</v>
          </cell>
          <cell r="AO168">
            <v>0</v>
          </cell>
          <cell r="AP168">
            <v>0</v>
          </cell>
          <cell r="AQ168">
            <v>0</v>
          </cell>
          <cell r="AR168">
            <v>0</v>
          </cell>
          <cell r="AS168">
            <v>0</v>
          </cell>
          <cell r="AT168">
            <v>0</v>
          </cell>
          <cell r="AU168">
            <v>40930</v>
          </cell>
          <cell r="AV168">
            <v>0</v>
          </cell>
          <cell r="AW168">
            <v>0</v>
          </cell>
          <cell r="AX168">
            <v>1</v>
          </cell>
          <cell r="AY168">
            <v>0</v>
          </cell>
          <cell r="AZ168">
            <v>40930</v>
          </cell>
          <cell r="BA168">
            <v>0</v>
          </cell>
          <cell r="BB168">
            <v>0</v>
          </cell>
          <cell r="BC168">
            <v>0</v>
          </cell>
          <cell r="BD168">
            <v>0</v>
          </cell>
          <cell r="BE168">
            <v>0</v>
          </cell>
          <cell r="BF168">
            <v>0</v>
          </cell>
          <cell r="BG168">
            <v>0</v>
          </cell>
          <cell r="BH168">
            <v>0</v>
          </cell>
          <cell r="BI168">
            <v>40930</v>
          </cell>
          <cell r="BJ168">
            <v>0</v>
          </cell>
          <cell r="BK168">
            <v>0</v>
          </cell>
          <cell r="BL168">
            <v>0</v>
          </cell>
          <cell r="BM168">
            <v>0</v>
          </cell>
          <cell r="BN168">
            <v>1</v>
          </cell>
          <cell r="BO168">
            <v>0</v>
          </cell>
        </row>
        <row r="169">
          <cell r="A169">
            <v>40931</v>
          </cell>
          <cell r="B169">
            <v>0</v>
          </cell>
          <cell r="C169">
            <v>0</v>
          </cell>
          <cell r="D169">
            <v>0</v>
          </cell>
          <cell r="E169">
            <v>0</v>
          </cell>
          <cell r="F169">
            <v>0</v>
          </cell>
          <cell r="G169">
            <v>0</v>
          </cell>
          <cell r="H169">
            <v>0</v>
          </cell>
          <cell r="I169">
            <v>0</v>
          </cell>
          <cell r="J169">
            <v>1</v>
          </cell>
          <cell r="K169">
            <v>3</v>
          </cell>
          <cell r="L169">
            <v>40931</v>
          </cell>
          <cell r="M169">
            <v>1</v>
          </cell>
          <cell r="N169">
            <v>3</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40931</v>
          </cell>
          <cell r="AD169">
            <v>1</v>
          </cell>
          <cell r="AE169">
            <v>3</v>
          </cell>
          <cell r="AF169">
            <v>0</v>
          </cell>
          <cell r="AG169">
            <v>0</v>
          </cell>
          <cell r="AH169">
            <v>0</v>
          </cell>
          <cell r="AI169">
            <v>0</v>
          </cell>
          <cell r="AJ169">
            <v>0</v>
          </cell>
          <cell r="AK169">
            <v>0</v>
          </cell>
          <cell r="AL169">
            <v>1</v>
          </cell>
          <cell r="AM169">
            <v>3</v>
          </cell>
          <cell r="AN169">
            <v>40931</v>
          </cell>
          <cell r="AO169">
            <v>0</v>
          </cell>
          <cell r="AP169">
            <v>0</v>
          </cell>
          <cell r="AQ169">
            <v>0</v>
          </cell>
          <cell r="AR169">
            <v>0</v>
          </cell>
          <cell r="AS169">
            <v>0</v>
          </cell>
          <cell r="AT169">
            <v>0</v>
          </cell>
          <cell r="AU169">
            <v>40931</v>
          </cell>
          <cell r="AV169">
            <v>0</v>
          </cell>
          <cell r="AW169">
            <v>0</v>
          </cell>
          <cell r="AX169">
            <v>1</v>
          </cell>
          <cell r="AY169">
            <v>3</v>
          </cell>
          <cell r="AZ169">
            <v>40931</v>
          </cell>
          <cell r="BA169">
            <v>0</v>
          </cell>
          <cell r="BB169">
            <v>0</v>
          </cell>
          <cell r="BC169">
            <v>0</v>
          </cell>
          <cell r="BD169">
            <v>0</v>
          </cell>
          <cell r="BE169">
            <v>0</v>
          </cell>
          <cell r="BF169">
            <v>0</v>
          </cell>
          <cell r="BG169">
            <v>0</v>
          </cell>
          <cell r="BH169">
            <v>0</v>
          </cell>
          <cell r="BI169">
            <v>40931</v>
          </cell>
          <cell r="BJ169">
            <v>0</v>
          </cell>
          <cell r="BK169">
            <v>0</v>
          </cell>
          <cell r="BL169">
            <v>0</v>
          </cell>
          <cell r="BM169">
            <v>0</v>
          </cell>
          <cell r="BN169">
            <v>1</v>
          </cell>
          <cell r="BO169">
            <v>3</v>
          </cell>
        </row>
        <row r="170">
          <cell r="A170">
            <v>40931</v>
          </cell>
          <cell r="B170">
            <v>0</v>
          </cell>
          <cell r="C170">
            <v>0</v>
          </cell>
          <cell r="D170">
            <v>0</v>
          </cell>
          <cell r="E170">
            <v>0</v>
          </cell>
          <cell r="F170">
            <v>0</v>
          </cell>
          <cell r="G170">
            <v>0</v>
          </cell>
          <cell r="H170">
            <v>0</v>
          </cell>
          <cell r="I170">
            <v>0</v>
          </cell>
          <cell r="J170">
            <v>1</v>
          </cell>
          <cell r="K170">
            <v>0</v>
          </cell>
          <cell r="L170">
            <v>40931</v>
          </cell>
          <cell r="M170">
            <v>1</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40931</v>
          </cell>
          <cell r="AD170">
            <v>1</v>
          </cell>
          <cell r="AE170">
            <v>0</v>
          </cell>
          <cell r="AF170">
            <v>0</v>
          </cell>
          <cell r="AG170">
            <v>0</v>
          </cell>
          <cell r="AH170">
            <v>0</v>
          </cell>
          <cell r="AI170">
            <v>0</v>
          </cell>
          <cell r="AJ170">
            <v>0</v>
          </cell>
          <cell r="AK170">
            <v>0</v>
          </cell>
          <cell r="AL170">
            <v>1</v>
          </cell>
          <cell r="AM170">
            <v>0</v>
          </cell>
          <cell r="AN170">
            <v>40931</v>
          </cell>
          <cell r="AO170">
            <v>0</v>
          </cell>
          <cell r="AP170">
            <v>0</v>
          </cell>
          <cell r="AQ170">
            <v>0</v>
          </cell>
          <cell r="AR170">
            <v>0</v>
          </cell>
          <cell r="AS170">
            <v>0</v>
          </cell>
          <cell r="AT170">
            <v>0</v>
          </cell>
          <cell r="AU170">
            <v>40931</v>
          </cell>
          <cell r="AV170">
            <v>0</v>
          </cell>
          <cell r="AW170">
            <v>0</v>
          </cell>
          <cell r="AX170">
            <v>1</v>
          </cell>
          <cell r="AY170">
            <v>0</v>
          </cell>
          <cell r="AZ170">
            <v>40931</v>
          </cell>
          <cell r="BA170">
            <v>0</v>
          </cell>
          <cell r="BB170">
            <v>0</v>
          </cell>
          <cell r="BC170">
            <v>0</v>
          </cell>
          <cell r="BD170">
            <v>0</v>
          </cell>
          <cell r="BE170">
            <v>0</v>
          </cell>
          <cell r="BF170">
            <v>0</v>
          </cell>
          <cell r="BG170">
            <v>0</v>
          </cell>
          <cell r="BH170">
            <v>0</v>
          </cell>
          <cell r="BI170">
            <v>40931</v>
          </cell>
          <cell r="BJ170">
            <v>0</v>
          </cell>
          <cell r="BK170">
            <v>0</v>
          </cell>
          <cell r="BL170">
            <v>0</v>
          </cell>
          <cell r="BM170">
            <v>0</v>
          </cell>
          <cell r="BN170">
            <v>1</v>
          </cell>
          <cell r="BO170">
            <v>0</v>
          </cell>
        </row>
        <row r="171">
          <cell r="A171">
            <v>40931</v>
          </cell>
          <cell r="B171">
            <v>0</v>
          </cell>
          <cell r="C171">
            <v>0</v>
          </cell>
          <cell r="D171">
            <v>0</v>
          </cell>
          <cell r="E171">
            <v>0</v>
          </cell>
          <cell r="F171">
            <v>0</v>
          </cell>
          <cell r="G171">
            <v>0</v>
          </cell>
          <cell r="H171">
            <v>0</v>
          </cell>
          <cell r="I171">
            <v>0</v>
          </cell>
          <cell r="J171">
            <v>1</v>
          </cell>
          <cell r="K171">
            <v>0</v>
          </cell>
          <cell r="L171">
            <v>40931</v>
          </cell>
          <cell r="M171">
            <v>1</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40931</v>
          </cell>
          <cell r="AD171">
            <v>1</v>
          </cell>
          <cell r="AE171">
            <v>0</v>
          </cell>
          <cell r="AF171">
            <v>0</v>
          </cell>
          <cell r="AG171">
            <v>0</v>
          </cell>
          <cell r="AH171">
            <v>0</v>
          </cell>
          <cell r="AI171">
            <v>0</v>
          </cell>
          <cell r="AJ171">
            <v>0</v>
          </cell>
          <cell r="AK171">
            <v>0</v>
          </cell>
          <cell r="AL171">
            <v>1</v>
          </cell>
          <cell r="AM171">
            <v>0</v>
          </cell>
          <cell r="AN171">
            <v>40931</v>
          </cell>
          <cell r="AO171">
            <v>0</v>
          </cell>
          <cell r="AP171">
            <v>0</v>
          </cell>
          <cell r="AQ171">
            <v>0</v>
          </cell>
          <cell r="AR171">
            <v>0</v>
          </cell>
          <cell r="AS171">
            <v>0</v>
          </cell>
          <cell r="AT171">
            <v>0</v>
          </cell>
          <cell r="AU171">
            <v>40931</v>
          </cell>
          <cell r="AV171">
            <v>0</v>
          </cell>
          <cell r="AW171">
            <v>0</v>
          </cell>
          <cell r="AX171">
            <v>1</v>
          </cell>
          <cell r="AY171">
            <v>0</v>
          </cell>
          <cell r="AZ171">
            <v>40931</v>
          </cell>
          <cell r="BA171">
            <v>0</v>
          </cell>
          <cell r="BB171">
            <v>0</v>
          </cell>
          <cell r="BC171">
            <v>0</v>
          </cell>
          <cell r="BD171">
            <v>0</v>
          </cell>
          <cell r="BE171">
            <v>0</v>
          </cell>
          <cell r="BF171">
            <v>0</v>
          </cell>
          <cell r="BG171">
            <v>0</v>
          </cell>
          <cell r="BH171">
            <v>0</v>
          </cell>
          <cell r="BI171">
            <v>40931</v>
          </cell>
          <cell r="BJ171">
            <v>0</v>
          </cell>
          <cell r="BK171">
            <v>0</v>
          </cell>
          <cell r="BL171">
            <v>0</v>
          </cell>
          <cell r="BM171">
            <v>0</v>
          </cell>
          <cell r="BN171">
            <v>1</v>
          </cell>
          <cell r="BO171">
            <v>0</v>
          </cell>
        </row>
        <row r="172">
          <cell r="A172">
            <v>40932</v>
          </cell>
          <cell r="B172">
            <v>0</v>
          </cell>
          <cell r="C172">
            <v>0</v>
          </cell>
          <cell r="D172">
            <v>0</v>
          </cell>
          <cell r="E172">
            <v>0</v>
          </cell>
          <cell r="F172">
            <v>0</v>
          </cell>
          <cell r="G172">
            <v>0</v>
          </cell>
          <cell r="H172">
            <v>0</v>
          </cell>
          <cell r="I172">
            <v>0</v>
          </cell>
          <cell r="J172">
            <v>1</v>
          </cell>
          <cell r="K172">
            <v>3</v>
          </cell>
          <cell r="L172">
            <v>40932</v>
          </cell>
          <cell r="M172">
            <v>1</v>
          </cell>
          <cell r="N172">
            <v>3</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40932</v>
          </cell>
          <cell r="AD172">
            <v>1</v>
          </cell>
          <cell r="AE172">
            <v>2</v>
          </cell>
          <cell r="AF172">
            <v>0</v>
          </cell>
          <cell r="AG172">
            <v>0</v>
          </cell>
          <cell r="AH172">
            <v>0</v>
          </cell>
          <cell r="AI172">
            <v>0</v>
          </cell>
          <cell r="AJ172">
            <v>0</v>
          </cell>
          <cell r="AK172">
            <v>0</v>
          </cell>
          <cell r="AL172">
            <v>1</v>
          </cell>
          <cell r="AM172">
            <v>2</v>
          </cell>
          <cell r="AN172">
            <v>40932</v>
          </cell>
          <cell r="AO172">
            <v>0</v>
          </cell>
          <cell r="AP172">
            <v>0</v>
          </cell>
          <cell r="AQ172">
            <v>0</v>
          </cell>
          <cell r="AR172">
            <v>0</v>
          </cell>
          <cell r="AS172">
            <v>0</v>
          </cell>
          <cell r="AT172">
            <v>0</v>
          </cell>
          <cell r="AU172">
            <v>40932</v>
          </cell>
          <cell r="AV172">
            <v>0</v>
          </cell>
          <cell r="AW172">
            <v>0</v>
          </cell>
          <cell r="AX172">
            <v>1</v>
          </cell>
          <cell r="AY172">
            <v>2</v>
          </cell>
          <cell r="AZ172">
            <v>40932</v>
          </cell>
          <cell r="BA172">
            <v>0</v>
          </cell>
          <cell r="BB172">
            <v>0</v>
          </cell>
          <cell r="BC172">
            <v>0</v>
          </cell>
          <cell r="BD172">
            <v>0</v>
          </cell>
          <cell r="BE172">
            <v>0</v>
          </cell>
          <cell r="BF172">
            <v>0</v>
          </cell>
          <cell r="BG172">
            <v>0</v>
          </cell>
          <cell r="BH172">
            <v>0</v>
          </cell>
          <cell r="BI172">
            <v>40932</v>
          </cell>
          <cell r="BJ172">
            <v>0</v>
          </cell>
          <cell r="BK172">
            <v>0</v>
          </cell>
          <cell r="BL172">
            <v>0</v>
          </cell>
          <cell r="BM172">
            <v>0</v>
          </cell>
          <cell r="BN172">
            <v>1</v>
          </cell>
          <cell r="BO172">
            <v>2</v>
          </cell>
        </row>
        <row r="173">
          <cell r="A173">
            <v>40932</v>
          </cell>
          <cell r="B173">
            <v>0</v>
          </cell>
          <cell r="C173">
            <v>0</v>
          </cell>
          <cell r="D173">
            <v>0</v>
          </cell>
          <cell r="E173">
            <v>0</v>
          </cell>
          <cell r="F173">
            <v>0</v>
          </cell>
          <cell r="G173">
            <v>0</v>
          </cell>
          <cell r="H173">
            <v>0</v>
          </cell>
          <cell r="I173">
            <v>0</v>
          </cell>
          <cell r="J173">
            <v>1</v>
          </cell>
          <cell r="K173">
            <v>0</v>
          </cell>
          <cell r="L173">
            <v>40932</v>
          </cell>
          <cell r="M173">
            <v>1</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40932</v>
          </cell>
          <cell r="AD173">
            <v>0</v>
          </cell>
          <cell r="AE173">
            <v>0</v>
          </cell>
          <cell r="AF173">
            <v>0</v>
          </cell>
          <cell r="AG173">
            <v>0</v>
          </cell>
          <cell r="AH173">
            <v>0</v>
          </cell>
          <cell r="AI173">
            <v>0</v>
          </cell>
          <cell r="AJ173">
            <v>0</v>
          </cell>
          <cell r="AK173">
            <v>0</v>
          </cell>
          <cell r="AL173">
            <v>0</v>
          </cell>
          <cell r="AM173">
            <v>0</v>
          </cell>
          <cell r="AN173">
            <v>40932</v>
          </cell>
          <cell r="AO173">
            <v>0</v>
          </cell>
          <cell r="AP173">
            <v>0</v>
          </cell>
          <cell r="AQ173">
            <v>0</v>
          </cell>
          <cell r="AR173">
            <v>0</v>
          </cell>
          <cell r="AS173">
            <v>0</v>
          </cell>
          <cell r="AT173">
            <v>0</v>
          </cell>
          <cell r="AU173">
            <v>40932</v>
          </cell>
          <cell r="AV173">
            <v>0</v>
          </cell>
          <cell r="AW173">
            <v>0</v>
          </cell>
          <cell r="AX173">
            <v>0</v>
          </cell>
          <cell r="AY173">
            <v>0</v>
          </cell>
          <cell r="AZ173">
            <v>40932</v>
          </cell>
          <cell r="BA173">
            <v>0</v>
          </cell>
          <cell r="BB173">
            <v>0</v>
          </cell>
          <cell r="BC173">
            <v>0</v>
          </cell>
          <cell r="BD173">
            <v>0</v>
          </cell>
          <cell r="BE173">
            <v>0</v>
          </cell>
          <cell r="BF173">
            <v>0</v>
          </cell>
          <cell r="BG173">
            <v>0</v>
          </cell>
          <cell r="BH173">
            <v>0</v>
          </cell>
          <cell r="BI173">
            <v>40932</v>
          </cell>
          <cell r="BJ173">
            <v>0</v>
          </cell>
          <cell r="BK173">
            <v>0</v>
          </cell>
          <cell r="BL173">
            <v>0</v>
          </cell>
          <cell r="BM173">
            <v>0</v>
          </cell>
          <cell r="BN173">
            <v>0</v>
          </cell>
          <cell r="BO173">
            <v>0</v>
          </cell>
        </row>
        <row r="174">
          <cell r="A174">
            <v>40932</v>
          </cell>
          <cell r="B174">
            <v>0</v>
          </cell>
          <cell r="C174">
            <v>0</v>
          </cell>
          <cell r="D174">
            <v>0</v>
          </cell>
          <cell r="E174">
            <v>0</v>
          </cell>
          <cell r="F174">
            <v>0</v>
          </cell>
          <cell r="G174">
            <v>0</v>
          </cell>
          <cell r="H174">
            <v>0</v>
          </cell>
          <cell r="I174">
            <v>0</v>
          </cell>
          <cell r="J174">
            <v>1</v>
          </cell>
          <cell r="K174">
            <v>0</v>
          </cell>
          <cell r="L174">
            <v>40932</v>
          </cell>
          <cell r="M174">
            <v>1</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40932</v>
          </cell>
          <cell r="AD174">
            <v>1</v>
          </cell>
          <cell r="AE174">
            <v>0</v>
          </cell>
          <cell r="AF174">
            <v>0</v>
          </cell>
          <cell r="AG174">
            <v>0</v>
          </cell>
          <cell r="AH174">
            <v>0</v>
          </cell>
          <cell r="AI174">
            <v>0</v>
          </cell>
          <cell r="AJ174">
            <v>0</v>
          </cell>
          <cell r="AK174">
            <v>0</v>
          </cell>
          <cell r="AL174">
            <v>1</v>
          </cell>
          <cell r="AM174">
            <v>0</v>
          </cell>
          <cell r="AN174">
            <v>40932</v>
          </cell>
          <cell r="AO174">
            <v>0</v>
          </cell>
          <cell r="AP174">
            <v>0</v>
          </cell>
          <cell r="AQ174">
            <v>0</v>
          </cell>
          <cell r="AR174">
            <v>0</v>
          </cell>
          <cell r="AS174">
            <v>0</v>
          </cell>
          <cell r="AT174">
            <v>0</v>
          </cell>
          <cell r="AU174">
            <v>40932</v>
          </cell>
          <cell r="AV174">
            <v>0</v>
          </cell>
          <cell r="AW174">
            <v>0</v>
          </cell>
          <cell r="AX174">
            <v>1</v>
          </cell>
          <cell r="AY174">
            <v>0</v>
          </cell>
          <cell r="AZ174">
            <v>40932</v>
          </cell>
          <cell r="BA174">
            <v>0</v>
          </cell>
          <cell r="BB174">
            <v>0</v>
          </cell>
          <cell r="BC174">
            <v>0</v>
          </cell>
          <cell r="BD174">
            <v>0</v>
          </cell>
          <cell r="BE174">
            <v>0</v>
          </cell>
          <cell r="BF174">
            <v>0</v>
          </cell>
          <cell r="BG174">
            <v>0</v>
          </cell>
          <cell r="BH174">
            <v>0</v>
          </cell>
          <cell r="BI174">
            <v>40932</v>
          </cell>
          <cell r="BJ174">
            <v>0</v>
          </cell>
          <cell r="BK174">
            <v>0</v>
          </cell>
          <cell r="BL174">
            <v>0</v>
          </cell>
          <cell r="BM174">
            <v>0</v>
          </cell>
          <cell r="BN174">
            <v>1</v>
          </cell>
          <cell r="BO174">
            <v>0</v>
          </cell>
        </row>
        <row r="175">
          <cell r="A175">
            <v>40933</v>
          </cell>
          <cell r="B175">
            <v>0</v>
          </cell>
          <cell r="C175">
            <v>0</v>
          </cell>
          <cell r="D175">
            <v>0</v>
          </cell>
          <cell r="E175">
            <v>0</v>
          </cell>
          <cell r="F175">
            <v>0</v>
          </cell>
          <cell r="G175">
            <v>0</v>
          </cell>
          <cell r="H175">
            <v>0</v>
          </cell>
          <cell r="I175">
            <v>0</v>
          </cell>
          <cell r="J175">
            <v>1</v>
          </cell>
          <cell r="K175">
            <v>3</v>
          </cell>
          <cell r="L175">
            <v>40933</v>
          </cell>
          <cell r="M175">
            <v>1</v>
          </cell>
          <cell r="N175">
            <v>3</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40933</v>
          </cell>
          <cell r="AD175">
            <v>1</v>
          </cell>
          <cell r="AE175">
            <v>3</v>
          </cell>
          <cell r="AF175">
            <v>0</v>
          </cell>
          <cell r="AG175">
            <v>0</v>
          </cell>
          <cell r="AH175">
            <v>0</v>
          </cell>
          <cell r="AI175">
            <v>0</v>
          </cell>
          <cell r="AJ175">
            <v>0</v>
          </cell>
          <cell r="AK175">
            <v>0</v>
          </cell>
          <cell r="AL175">
            <v>1</v>
          </cell>
          <cell r="AM175">
            <v>3</v>
          </cell>
          <cell r="AN175">
            <v>40933</v>
          </cell>
          <cell r="AO175">
            <v>0</v>
          </cell>
          <cell r="AP175">
            <v>0</v>
          </cell>
          <cell r="AQ175">
            <v>0</v>
          </cell>
          <cell r="AR175">
            <v>0</v>
          </cell>
          <cell r="AS175">
            <v>0</v>
          </cell>
          <cell r="AT175">
            <v>0</v>
          </cell>
          <cell r="AU175">
            <v>40933</v>
          </cell>
          <cell r="AV175">
            <v>0</v>
          </cell>
          <cell r="AW175">
            <v>0</v>
          </cell>
          <cell r="AX175">
            <v>1</v>
          </cell>
          <cell r="AY175">
            <v>3</v>
          </cell>
          <cell r="AZ175">
            <v>40933</v>
          </cell>
          <cell r="BA175">
            <v>0</v>
          </cell>
          <cell r="BB175">
            <v>0</v>
          </cell>
          <cell r="BC175">
            <v>0</v>
          </cell>
          <cell r="BD175">
            <v>0</v>
          </cell>
          <cell r="BE175">
            <v>0</v>
          </cell>
          <cell r="BF175">
            <v>0</v>
          </cell>
          <cell r="BG175">
            <v>0</v>
          </cell>
          <cell r="BH175">
            <v>0</v>
          </cell>
          <cell r="BI175">
            <v>40933</v>
          </cell>
          <cell r="BJ175">
            <v>0</v>
          </cell>
          <cell r="BK175">
            <v>0</v>
          </cell>
          <cell r="BL175">
            <v>0</v>
          </cell>
          <cell r="BM175">
            <v>0</v>
          </cell>
          <cell r="BN175">
            <v>1</v>
          </cell>
          <cell r="BO175">
            <v>3</v>
          </cell>
        </row>
        <row r="176">
          <cell r="A176">
            <v>40933</v>
          </cell>
          <cell r="B176">
            <v>0</v>
          </cell>
          <cell r="C176">
            <v>0</v>
          </cell>
          <cell r="D176">
            <v>0</v>
          </cell>
          <cell r="E176">
            <v>0</v>
          </cell>
          <cell r="F176">
            <v>0</v>
          </cell>
          <cell r="G176">
            <v>0</v>
          </cell>
          <cell r="H176">
            <v>0</v>
          </cell>
          <cell r="I176">
            <v>0</v>
          </cell>
          <cell r="J176">
            <v>1</v>
          </cell>
          <cell r="K176">
            <v>0</v>
          </cell>
          <cell r="L176">
            <v>40933</v>
          </cell>
          <cell r="M176">
            <v>1</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40933</v>
          </cell>
          <cell r="AD176">
            <v>1</v>
          </cell>
          <cell r="AE176">
            <v>0</v>
          </cell>
          <cell r="AF176">
            <v>0</v>
          </cell>
          <cell r="AG176">
            <v>0</v>
          </cell>
          <cell r="AH176">
            <v>0</v>
          </cell>
          <cell r="AI176">
            <v>0</v>
          </cell>
          <cell r="AJ176">
            <v>0</v>
          </cell>
          <cell r="AK176">
            <v>0</v>
          </cell>
          <cell r="AL176">
            <v>1</v>
          </cell>
          <cell r="AM176">
            <v>0</v>
          </cell>
          <cell r="AN176">
            <v>40933</v>
          </cell>
          <cell r="AO176">
            <v>0</v>
          </cell>
          <cell r="AP176">
            <v>0</v>
          </cell>
          <cell r="AQ176">
            <v>0</v>
          </cell>
          <cell r="AR176">
            <v>0</v>
          </cell>
          <cell r="AS176">
            <v>0</v>
          </cell>
          <cell r="AT176">
            <v>0</v>
          </cell>
          <cell r="AU176">
            <v>40933</v>
          </cell>
          <cell r="AV176">
            <v>0</v>
          </cell>
          <cell r="AW176">
            <v>0</v>
          </cell>
          <cell r="AX176">
            <v>1</v>
          </cell>
          <cell r="AY176">
            <v>0</v>
          </cell>
          <cell r="AZ176">
            <v>40933</v>
          </cell>
          <cell r="BA176">
            <v>0</v>
          </cell>
          <cell r="BB176">
            <v>0</v>
          </cell>
          <cell r="BC176">
            <v>0</v>
          </cell>
          <cell r="BD176">
            <v>0</v>
          </cell>
          <cell r="BE176">
            <v>0</v>
          </cell>
          <cell r="BF176">
            <v>0</v>
          </cell>
          <cell r="BG176">
            <v>0</v>
          </cell>
          <cell r="BH176">
            <v>0</v>
          </cell>
          <cell r="BI176">
            <v>40933</v>
          </cell>
          <cell r="BJ176">
            <v>0</v>
          </cell>
          <cell r="BK176">
            <v>0</v>
          </cell>
          <cell r="BL176">
            <v>0</v>
          </cell>
          <cell r="BM176">
            <v>0</v>
          </cell>
          <cell r="BN176">
            <v>1</v>
          </cell>
          <cell r="BO176">
            <v>0</v>
          </cell>
        </row>
        <row r="177">
          <cell r="A177">
            <v>40933</v>
          </cell>
          <cell r="B177">
            <v>0</v>
          </cell>
          <cell r="C177">
            <v>0</v>
          </cell>
          <cell r="D177">
            <v>0</v>
          </cell>
          <cell r="E177">
            <v>0</v>
          </cell>
          <cell r="F177">
            <v>0</v>
          </cell>
          <cell r="G177">
            <v>0</v>
          </cell>
          <cell r="H177">
            <v>0</v>
          </cell>
          <cell r="I177">
            <v>0</v>
          </cell>
          <cell r="J177">
            <v>1</v>
          </cell>
          <cell r="K177">
            <v>0</v>
          </cell>
          <cell r="L177">
            <v>40933</v>
          </cell>
          <cell r="M177">
            <v>1</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40933</v>
          </cell>
          <cell r="AD177">
            <v>1</v>
          </cell>
          <cell r="AE177">
            <v>0</v>
          </cell>
          <cell r="AF177">
            <v>0</v>
          </cell>
          <cell r="AG177">
            <v>0</v>
          </cell>
          <cell r="AH177">
            <v>0</v>
          </cell>
          <cell r="AI177">
            <v>0</v>
          </cell>
          <cell r="AJ177">
            <v>0</v>
          </cell>
          <cell r="AK177">
            <v>0</v>
          </cell>
          <cell r="AL177">
            <v>1</v>
          </cell>
          <cell r="AM177">
            <v>0</v>
          </cell>
          <cell r="AN177">
            <v>40933</v>
          </cell>
          <cell r="AO177">
            <v>0</v>
          </cell>
          <cell r="AP177">
            <v>0</v>
          </cell>
          <cell r="AQ177">
            <v>0</v>
          </cell>
          <cell r="AR177">
            <v>0</v>
          </cell>
          <cell r="AS177">
            <v>0</v>
          </cell>
          <cell r="AT177">
            <v>0</v>
          </cell>
          <cell r="AU177">
            <v>40933</v>
          </cell>
          <cell r="AV177">
            <v>0</v>
          </cell>
          <cell r="AW177">
            <v>0</v>
          </cell>
          <cell r="AX177">
            <v>1</v>
          </cell>
          <cell r="AY177">
            <v>0</v>
          </cell>
          <cell r="AZ177">
            <v>40933</v>
          </cell>
          <cell r="BA177">
            <v>0</v>
          </cell>
          <cell r="BB177">
            <v>0</v>
          </cell>
          <cell r="BC177">
            <v>0</v>
          </cell>
          <cell r="BD177">
            <v>0</v>
          </cell>
          <cell r="BE177">
            <v>0</v>
          </cell>
          <cell r="BF177">
            <v>0</v>
          </cell>
          <cell r="BG177">
            <v>0</v>
          </cell>
          <cell r="BH177">
            <v>0</v>
          </cell>
          <cell r="BI177">
            <v>40933</v>
          </cell>
          <cell r="BJ177">
            <v>0</v>
          </cell>
          <cell r="BK177">
            <v>0</v>
          </cell>
          <cell r="BL177">
            <v>0</v>
          </cell>
          <cell r="BM177">
            <v>0</v>
          </cell>
          <cell r="BN177">
            <v>1</v>
          </cell>
          <cell r="BO177">
            <v>0</v>
          </cell>
        </row>
        <row r="178">
          <cell r="A178">
            <v>40934</v>
          </cell>
          <cell r="B178">
            <v>0</v>
          </cell>
          <cell r="C178">
            <v>0</v>
          </cell>
          <cell r="D178">
            <v>0</v>
          </cell>
          <cell r="E178">
            <v>0</v>
          </cell>
          <cell r="F178">
            <v>0</v>
          </cell>
          <cell r="G178">
            <v>0</v>
          </cell>
          <cell r="H178">
            <v>0</v>
          </cell>
          <cell r="I178">
            <v>0</v>
          </cell>
          <cell r="J178">
            <v>1</v>
          </cell>
          <cell r="K178">
            <v>3</v>
          </cell>
          <cell r="L178">
            <v>40934</v>
          </cell>
          <cell r="M178">
            <v>1</v>
          </cell>
          <cell r="N178">
            <v>3</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40934</v>
          </cell>
          <cell r="AD178">
            <v>1</v>
          </cell>
          <cell r="AE178">
            <v>3</v>
          </cell>
          <cell r="AF178">
            <v>0</v>
          </cell>
          <cell r="AG178">
            <v>0</v>
          </cell>
          <cell r="AH178">
            <v>0</v>
          </cell>
          <cell r="AI178">
            <v>0</v>
          </cell>
          <cell r="AJ178">
            <v>0</v>
          </cell>
          <cell r="AK178">
            <v>0</v>
          </cell>
          <cell r="AL178">
            <v>1</v>
          </cell>
          <cell r="AM178">
            <v>3</v>
          </cell>
          <cell r="AN178">
            <v>40934</v>
          </cell>
          <cell r="AO178">
            <v>0</v>
          </cell>
          <cell r="AP178">
            <v>0</v>
          </cell>
          <cell r="AQ178">
            <v>0</v>
          </cell>
          <cell r="AR178">
            <v>0</v>
          </cell>
          <cell r="AS178">
            <v>0</v>
          </cell>
          <cell r="AT178">
            <v>0</v>
          </cell>
          <cell r="AU178">
            <v>40934</v>
          </cell>
          <cell r="AV178">
            <v>0</v>
          </cell>
          <cell r="AW178">
            <v>0</v>
          </cell>
          <cell r="AX178">
            <v>1</v>
          </cell>
          <cell r="AY178">
            <v>3</v>
          </cell>
          <cell r="AZ178">
            <v>40934</v>
          </cell>
          <cell r="BA178">
            <v>0</v>
          </cell>
          <cell r="BB178">
            <v>0</v>
          </cell>
          <cell r="BC178">
            <v>0</v>
          </cell>
          <cell r="BD178">
            <v>0</v>
          </cell>
          <cell r="BE178">
            <v>0</v>
          </cell>
          <cell r="BF178">
            <v>0</v>
          </cell>
          <cell r="BG178">
            <v>0</v>
          </cell>
          <cell r="BH178">
            <v>0</v>
          </cell>
          <cell r="BI178">
            <v>40934</v>
          </cell>
          <cell r="BJ178">
            <v>0</v>
          </cell>
          <cell r="BK178">
            <v>0</v>
          </cell>
          <cell r="BL178">
            <v>0</v>
          </cell>
          <cell r="BM178">
            <v>0</v>
          </cell>
          <cell r="BN178">
            <v>1</v>
          </cell>
          <cell r="BO178">
            <v>3</v>
          </cell>
        </row>
        <row r="179">
          <cell r="A179">
            <v>40934</v>
          </cell>
          <cell r="B179">
            <v>0</v>
          </cell>
          <cell r="C179">
            <v>0</v>
          </cell>
          <cell r="D179">
            <v>0</v>
          </cell>
          <cell r="E179">
            <v>0</v>
          </cell>
          <cell r="F179">
            <v>0</v>
          </cell>
          <cell r="G179">
            <v>0</v>
          </cell>
          <cell r="H179">
            <v>0</v>
          </cell>
          <cell r="I179">
            <v>0</v>
          </cell>
          <cell r="J179">
            <v>1</v>
          </cell>
          <cell r="K179">
            <v>0</v>
          </cell>
          <cell r="L179">
            <v>40934</v>
          </cell>
          <cell r="M179">
            <v>1</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40934</v>
          </cell>
          <cell r="AD179">
            <v>1</v>
          </cell>
          <cell r="AE179">
            <v>0</v>
          </cell>
          <cell r="AF179">
            <v>0</v>
          </cell>
          <cell r="AG179">
            <v>0</v>
          </cell>
          <cell r="AH179">
            <v>0</v>
          </cell>
          <cell r="AI179">
            <v>0</v>
          </cell>
          <cell r="AJ179">
            <v>0</v>
          </cell>
          <cell r="AK179">
            <v>0</v>
          </cell>
          <cell r="AL179">
            <v>1</v>
          </cell>
          <cell r="AM179">
            <v>0</v>
          </cell>
          <cell r="AN179">
            <v>40934</v>
          </cell>
          <cell r="AO179">
            <v>0</v>
          </cell>
          <cell r="AP179">
            <v>0</v>
          </cell>
          <cell r="AQ179">
            <v>0</v>
          </cell>
          <cell r="AR179">
            <v>0</v>
          </cell>
          <cell r="AS179">
            <v>0</v>
          </cell>
          <cell r="AT179">
            <v>0</v>
          </cell>
          <cell r="AU179">
            <v>40934</v>
          </cell>
          <cell r="AV179">
            <v>0</v>
          </cell>
          <cell r="AW179">
            <v>0</v>
          </cell>
          <cell r="AX179">
            <v>1</v>
          </cell>
          <cell r="AY179">
            <v>0</v>
          </cell>
          <cell r="AZ179">
            <v>40934</v>
          </cell>
          <cell r="BA179">
            <v>0</v>
          </cell>
          <cell r="BB179">
            <v>0</v>
          </cell>
          <cell r="BC179">
            <v>0</v>
          </cell>
          <cell r="BD179">
            <v>0</v>
          </cell>
          <cell r="BE179">
            <v>0</v>
          </cell>
          <cell r="BF179">
            <v>0</v>
          </cell>
          <cell r="BG179">
            <v>0</v>
          </cell>
          <cell r="BH179">
            <v>0</v>
          </cell>
          <cell r="BI179">
            <v>40934</v>
          </cell>
          <cell r="BJ179">
            <v>0</v>
          </cell>
          <cell r="BK179">
            <v>0</v>
          </cell>
          <cell r="BL179">
            <v>0</v>
          </cell>
          <cell r="BM179">
            <v>0</v>
          </cell>
          <cell r="BN179">
            <v>1</v>
          </cell>
          <cell r="BO179">
            <v>0</v>
          </cell>
        </row>
        <row r="180">
          <cell r="A180">
            <v>40934</v>
          </cell>
          <cell r="B180">
            <v>0</v>
          </cell>
          <cell r="C180">
            <v>0</v>
          </cell>
          <cell r="D180">
            <v>0</v>
          </cell>
          <cell r="E180">
            <v>0</v>
          </cell>
          <cell r="F180">
            <v>0</v>
          </cell>
          <cell r="G180">
            <v>0</v>
          </cell>
          <cell r="H180">
            <v>0</v>
          </cell>
          <cell r="I180">
            <v>0</v>
          </cell>
          <cell r="J180">
            <v>1</v>
          </cell>
          <cell r="K180">
            <v>0</v>
          </cell>
          <cell r="L180">
            <v>40934</v>
          </cell>
          <cell r="M180">
            <v>1</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40934</v>
          </cell>
          <cell r="AD180">
            <v>1</v>
          </cell>
          <cell r="AE180">
            <v>0</v>
          </cell>
          <cell r="AF180">
            <v>0</v>
          </cell>
          <cell r="AG180">
            <v>0</v>
          </cell>
          <cell r="AH180">
            <v>0</v>
          </cell>
          <cell r="AI180">
            <v>0</v>
          </cell>
          <cell r="AJ180">
            <v>0</v>
          </cell>
          <cell r="AK180">
            <v>0</v>
          </cell>
          <cell r="AL180">
            <v>1</v>
          </cell>
          <cell r="AM180">
            <v>0</v>
          </cell>
          <cell r="AN180">
            <v>40934</v>
          </cell>
          <cell r="AO180">
            <v>0</v>
          </cell>
          <cell r="AP180">
            <v>0</v>
          </cell>
          <cell r="AQ180">
            <v>0</v>
          </cell>
          <cell r="AR180">
            <v>0</v>
          </cell>
          <cell r="AS180">
            <v>0</v>
          </cell>
          <cell r="AT180">
            <v>0</v>
          </cell>
          <cell r="AU180">
            <v>40934</v>
          </cell>
          <cell r="AV180">
            <v>0</v>
          </cell>
          <cell r="AW180">
            <v>0</v>
          </cell>
          <cell r="AX180">
            <v>1</v>
          </cell>
          <cell r="AY180">
            <v>0</v>
          </cell>
          <cell r="AZ180">
            <v>40934</v>
          </cell>
          <cell r="BA180">
            <v>0</v>
          </cell>
          <cell r="BB180">
            <v>0</v>
          </cell>
          <cell r="BC180">
            <v>0</v>
          </cell>
          <cell r="BD180">
            <v>0</v>
          </cell>
          <cell r="BE180">
            <v>0</v>
          </cell>
          <cell r="BF180">
            <v>0</v>
          </cell>
          <cell r="BG180">
            <v>0</v>
          </cell>
          <cell r="BH180">
            <v>0</v>
          </cell>
          <cell r="BI180">
            <v>40934</v>
          </cell>
          <cell r="BJ180">
            <v>0</v>
          </cell>
          <cell r="BK180">
            <v>0</v>
          </cell>
          <cell r="BL180">
            <v>0</v>
          </cell>
          <cell r="BM180">
            <v>0</v>
          </cell>
          <cell r="BN180">
            <v>1</v>
          </cell>
          <cell r="BO180">
            <v>0</v>
          </cell>
        </row>
        <row r="181">
          <cell r="A181">
            <v>40935</v>
          </cell>
          <cell r="B181">
            <v>0</v>
          </cell>
          <cell r="C181">
            <v>0</v>
          </cell>
          <cell r="D181">
            <v>0</v>
          </cell>
          <cell r="E181">
            <v>0</v>
          </cell>
          <cell r="F181">
            <v>0</v>
          </cell>
          <cell r="G181">
            <v>0</v>
          </cell>
          <cell r="H181">
            <v>0</v>
          </cell>
          <cell r="I181">
            <v>0</v>
          </cell>
          <cell r="J181">
            <v>1</v>
          </cell>
          <cell r="K181">
            <v>2</v>
          </cell>
          <cell r="L181">
            <v>40935</v>
          </cell>
          <cell r="M181">
            <v>1</v>
          </cell>
          <cell r="N181">
            <v>2</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40935</v>
          </cell>
          <cell r="AD181">
            <v>1</v>
          </cell>
          <cell r="AE181">
            <v>2</v>
          </cell>
          <cell r="AF181">
            <v>0</v>
          </cell>
          <cell r="AG181">
            <v>0</v>
          </cell>
          <cell r="AH181">
            <v>0</v>
          </cell>
          <cell r="AI181">
            <v>0</v>
          </cell>
          <cell r="AJ181">
            <v>0</v>
          </cell>
          <cell r="AK181">
            <v>0</v>
          </cell>
          <cell r="AL181">
            <v>1</v>
          </cell>
          <cell r="AM181">
            <v>2</v>
          </cell>
          <cell r="AN181">
            <v>40935</v>
          </cell>
          <cell r="AO181">
            <v>0</v>
          </cell>
          <cell r="AP181">
            <v>0</v>
          </cell>
          <cell r="AQ181">
            <v>0</v>
          </cell>
          <cell r="AR181">
            <v>0</v>
          </cell>
          <cell r="AS181">
            <v>0</v>
          </cell>
          <cell r="AT181">
            <v>0</v>
          </cell>
          <cell r="AU181">
            <v>40935</v>
          </cell>
          <cell r="AV181">
            <v>0</v>
          </cell>
          <cell r="AW181">
            <v>0</v>
          </cell>
          <cell r="AX181">
            <v>1</v>
          </cell>
          <cell r="AY181">
            <v>2</v>
          </cell>
          <cell r="AZ181">
            <v>40935</v>
          </cell>
          <cell r="BA181">
            <v>0</v>
          </cell>
          <cell r="BB181">
            <v>0</v>
          </cell>
          <cell r="BC181">
            <v>0</v>
          </cell>
          <cell r="BD181">
            <v>0</v>
          </cell>
          <cell r="BE181">
            <v>0</v>
          </cell>
          <cell r="BF181">
            <v>0</v>
          </cell>
          <cell r="BG181">
            <v>0</v>
          </cell>
          <cell r="BH181">
            <v>0</v>
          </cell>
          <cell r="BI181">
            <v>40935</v>
          </cell>
          <cell r="BJ181">
            <v>0</v>
          </cell>
          <cell r="BK181">
            <v>0</v>
          </cell>
          <cell r="BL181">
            <v>0</v>
          </cell>
          <cell r="BM181">
            <v>0</v>
          </cell>
          <cell r="BN181">
            <v>1</v>
          </cell>
          <cell r="BO181">
            <v>2</v>
          </cell>
        </row>
        <row r="182">
          <cell r="A182">
            <v>40935</v>
          </cell>
          <cell r="B182">
            <v>0</v>
          </cell>
          <cell r="C182">
            <v>0</v>
          </cell>
          <cell r="D182">
            <v>0</v>
          </cell>
          <cell r="E182">
            <v>0</v>
          </cell>
          <cell r="F182">
            <v>0</v>
          </cell>
          <cell r="G182">
            <v>0</v>
          </cell>
          <cell r="H182">
            <v>0</v>
          </cell>
          <cell r="I182">
            <v>0</v>
          </cell>
          <cell r="J182">
            <v>0</v>
          </cell>
          <cell r="K182">
            <v>0</v>
          </cell>
          <cell r="L182">
            <v>40935</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40935</v>
          </cell>
          <cell r="AD182">
            <v>0</v>
          </cell>
          <cell r="AE182">
            <v>0</v>
          </cell>
          <cell r="AF182">
            <v>0</v>
          </cell>
          <cell r="AG182">
            <v>0</v>
          </cell>
          <cell r="AH182">
            <v>0</v>
          </cell>
          <cell r="AI182">
            <v>0</v>
          </cell>
          <cell r="AJ182">
            <v>0</v>
          </cell>
          <cell r="AK182">
            <v>0</v>
          </cell>
          <cell r="AL182">
            <v>0</v>
          </cell>
          <cell r="AM182">
            <v>0</v>
          </cell>
          <cell r="AN182">
            <v>40935</v>
          </cell>
          <cell r="AO182">
            <v>0</v>
          </cell>
          <cell r="AP182">
            <v>0</v>
          </cell>
          <cell r="AQ182">
            <v>0</v>
          </cell>
          <cell r="AR182">
            <v>0</v>
          </cell>
          <cell r="AS182">
            <v>0</v>
          </cell>
          <cell r="AT182">
            <v>0</v>
          </cell>
          <cell r="AU182">
            <v>40935</v>
          </cell>
          <cell r="AV182">
            <v>0</v>
          </cell>
          <cell r="AW182">
            <v>0</v>
          </cell>
          <cell r="AX182">
            <v>0</v>
          </cell>
          <cell r="AY182">
            <v>0</v>
          </cell>
          <cell r="AZ182">
            <v>40935</v>
          </cell>
          <cell r="BA182">
            <v>0</v>
          </cell>
          <cell r="BB182">
            <v>0</v>
          </cell>
          <cell r="BC182">
            <v>0</v>
          </cell>
          <cell r="BD182">
            <v>0</v>
          </cell>
          <cell r="BE182">
            <v>0</v>
          </cell>
          <cell r="BF182">
            <v>0</v>
          </cell>
          <cell r="BG182">
            <v>0</v>
          </cell>
          <cell r="BH182">
            <v>0</v>
          </cell>
          <cell r="BI182">
            <v>40935</v>
          </cell>
          <cell r="BJ182">
            <v>0</v>
          </cell>
          <cell r="BK182">
            <v>0</v>
          </cell>
          <cell r="BL182">
            <v>0</v>
          </cell>
          <cell r="BM182">
            <v>0</v>
          </cell>
          <cell r="BN182">
            <v>0</v>
          </cell>
          <cell r="BO182">
            <v>0</v>
          </cell>
        </row>
        <row r="183">
          <cell r="A183">
            <v>40935</v>
          </cell>
          <cell r="B183">
            <v>0</v>
          </cell>
          <cell r="C183">
            <v>0</v>
          </cell>
          <cell r="D183">
            <v>0</v>
          </cell>
          <cell r="E183">
            <v>0</v>
          </cell>
          <cell r="F183">
            <v>0</v>
          </cell>
          <cell r="G183">
            <v>0</v>
          </cell>
          <cell r="H183">
            <v>0</v>
          </cell>
          <cell r="I183">
            <v>0</v>
          </cell>
          <cell r="J183">
            <v>1</v>
          </cell>
          <cell r="K183">
            <v>0</v>
          </cell>
          <cell r="L183">
            <v>40935</v>
          </cell>
          <cell r="M183">
            <v>1</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40935</v>
          </cell>
          <cell r="AD183">
            <v>1</v>
          </cell>
          <cell r="AE183">
            <v>0</v>
          </cell>
          <cell r="AF183">
            <v>0</v>
          </cell>
          <cell r="AG183">
            <v>0</v>
          </cell>
          <cell r="AH183">
            <v>0</v>
          </cell>
          <cell r="AI183">
            <v>0</v>
          </cell>
          <cell r="AJ183">
            <v>0</v>
          </cell>
          <cell r="AK183">
            <v>0</v>
          </cell>
          <cell r="AL183">
            <v>1</v>
          </cell>
          <cell r="AM183">
            <v>0</v>
          </cell>
          <cell r="AN183">
            <v>40935</v>
          </cell>
          <cell r="AO183">
            <v>0</v>
          </cell>
          <cell r="AP183">
            <v>0</v>
          </cell>
          <cell r="AQ183">
            <v>0</v>
          </cell>
          <cell r="AR183">
            <v>0</v>
          </cell>
          <cell r="AS183">
            <v>0</v>
          </cell>
          <cell r="AT183">
            <v>0</v>
          </cell>
          <cell r="AU183">
            <v>40935</v>
          </cell>
          <cell r="AV183">
            <v>0</v>
          </cell>
          <cell r="AW183">
            <v>0</v>
          </cell>
          <cell r="AX183">
            <v>1</v>
          </cell>
          <cell r="AY183">
            <v>0</v>
          </cell>
          <cell r="AZ183">
            <v>40935</v>
          </cell>
          <cell r="BA183">
            <v>0</v>
          </cell>
          <cell r="BB183">
            <v>0</v>
          </cell>
          <cell r="BC183">
            <v>0</v>
          </cell>
          <cell r="BD183">
            <v>0</v>
          </cell>
          <cell r="BE183">
            <v>0</v>
          </cell>
          <cell r="BF183">
            <v>0</v>
          </cell>
          <cell r="BG183">
            <v>0</v>
          </cell>
          <cell r="BH183">
            <v>0</v>
          </cell>
          <cell r="BI183">
            <v>40935</v>
          </cell>
          <cell r="BJ183">
            <v>0</v>
          </cell>
          <cell r="BK183">
            <v>0</v>
          </cell>
          <cell r="BL183">
            <v>0</v>
          </cell>
          <cell r="BM183">
            <v>0</v>
          </cell>
          <cell r="BN183">
            <v>1</v>
          </cell>
          <cell r="BO183">
            <v>0</v>
          </cell>
        </row>
        <row r="184">
          <cell r="A184">
            <v>40936</v>
          </cell>
          <cell r="B184">
            <v>0</v>
          </cell>
          <cell r="C184">
            <v>0</v>
          </cell>
          <cell r="D184">
            <v>0</v>
          </cell>
          <cell r="E184">
            <v>0</v>
          </cell>
          <cell r="F184">
            <v>0</v>
          </cell>
          <cell r="G184">
            <v>0</v>
          </cell>
          <cell r="H184">
            <v>0</v>
          </cell>
          <cell r="I184">
            <v>0</v>
          </cell>
          <cell r="J184">
            <v>1</v>
          </cell>
          <cell r="K184">
            <v>3</v>
          </cell>
          <cell r="L184">
            <v>40936</v>
          </cell>
          <cell r="M184">
            <v>1</v>
          </cell>
          <cell r="N184">
            <v>3</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40936</v>
          </cell>
          <cell r="AD184">
            <v>1</v>
          </cell>
          <cell r="AE184">
            <v>3</v>
          </cell>
          <cell r="AF184">
            <v>0</v>
          </cell>
          <cell r="AG184">
            <v>0</v>
          </cell>
          <cell r="AH184">
            <v>0</v>
          </cell>
          <cell r="AI184">
            <v>0</v>
          </cell>
          <cell r="AJ184">
            <v>0</v>
          </cell>
          <cell r="AK184">
            <v>0</v>
          </cell>
          <cell r="AL184">
            <v>1</v>
          </cell>
          <cell r="AM184">
            <v>3</v>
          </cell>
          <cell r="AN184">
            <v>40936</v>
          </cell>
          <cell r="AO184">
            <v>0</v>
          </cell>
          <cell r="AP184">
            <v>0</v>
          </cell>
          <cell r="AQ184">
            <v>0</v>
          </cell>
          <cell r="AR184">
            <v>0</v>
          </cell>
          <cell r="AS184">
            <v>0</v>
          </cell>
          <cell r="AT184">
            <v>0</v>
          </cell>
          <cell r="AU184">
            <v>40936</v>
          </cell>
          <cell r="AV184">
            <v>0</v>
          </cell>
          <cell r="AW184">
            <v>0</v>
          </cell>
          <cell r="AX184">
            <v>1</v>
          </cell>
          <cell r="AY184">
            <v>3</v>
          </cell>
          <cell r="AZ184">
            <v>40936</v>
          </cell>
          <cell r="BA184">
            <v>0</v>
          </cell>
          <cell r="BB184">
            <v>0</v>
          </cell>
          <cell r="BC184">
            <v>0</v>
          </cell>
          <cell r="BD184">
            <v>0</v>
          </cell>
          <cell r="BE184">
            <v>0</v>
          </cell>
          <cell r="BF184">
            <v>0</v>
          </cell>
          <cell r="BG184">
            <v>0</v>
          </cell>
          <cell r="BH184">
            <v>0</v>
          </cell>
          <cell r="BI184">
            <v>40936</v>
          </cell>
          <cell r="BJ184">
            <v>0</v>
          </cell>
          <cell r="BK184">
            <v>0</v>
          </cell>
          <cell r="BL184">
            <v>0</v>
          </cell>
          <cell r="BM184">
            <v>0</v>
          </cell>
          <cell r="BN184">
            <v>1</v>
          </cell>
          <cell r="BO184">
            <v>3</v>
          </cell>
        </row>
        <row r="185">
          <cell r="A185">
            <v>40936</v>
          </cell>
          <cell r="B185">
            <v>0</v>
          </cell>
          <cell r="C185">
            <v>0</v>
          </cell>
          <cell r="D185">
            <v>0</v>
          </cell>
          <cell r="E185">
            <v>0</v>
          </cell>
          <cell r="F185">
            <v>0</v>
          </cell>
          <cell r="G185">
            <v>0</v>
          </cell>
          <cell r="H185">
            <v>0</v>
          </cell>
          <cell r="I185">
            <v>0</v>
          </cell>
          <cell r="J185">
            <v>1</v>
          </cell>
          <cell r="K185">
            <v>0</v>
          </cell>
          <cell r="L185">
            <v>40936</v>
          </cell>
          <cell r="M185">
            <v>1</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40936</v>
          </cell>
          <cell r="AD185">
            <v>1</v>
          </cell>
          <cell r="AE185">
            <v>0</v>
          </cell>
          <cell r="AF185">
            <v>0</v>
          </cell>
          <cell r="AG185">
            <v>0</v>
          </cell>
          <cell r="AH185">
            <v>0</v>
          </cell>
          <cell r="AI185">
            <v>0</v>
          </cell>
          <cell r="AJ185">
            <v>0</v>
          </cell>
          <cell r="AK185">
            <v>0</v>
          </cell>
          <cell r="AL185">
            <v>1</v>
          </cell>
          <cell r="AM185">
            <v>0</v>
          </cell>
          <cell r="AN185">
            <v>40936</v>
          </cell>
          <cell r="AO185">
            <v>0</v>
          </cell>
          <cell r="AP185">
            <v>0</v>
          </cell>
          <cell r="AQ185">
            <v>0</v>
          </cell>
          <cell r="AR185">
            <v>0</v>
          </cell>
          <cell r="AS185">
            <v>0</v>
          </cell>
          <cell r="AT185">
            <v>0</v>
          </cell>
          <cell r="AU185">
            <v>40936</v>
          </cell>
          <cell r="AV185">
            <v>0</v>
          </cell>
          <cell r="AW185">
            <v>0</v>
          </cell>
          <cell r="AX185">
            <v>1</v>
          </cell>
          <cell r="AY185">
            <v>0</v>
          </cell>
          <cell r="AZ185">
            <v>40936</v>
          </cell>
          <cell r="BA185">
            <v>0</v>
          </cell>
          <cell r="BB185">
            <v>0</v>
          </cell>
          <cell r="BC185">
            <v>0</v>
          </cell>
          <cell r="BD185">
            <v>0</v>
          </cell>
          <cell r="BE185">
            <v>0</v>
          </cell>
          <cell r="BF185">
            <v>0</v>
          </cell>
          <cell r="BG185">
            <v>0</v>
          </cell>
          <cell r="BH185">
            <v>0</v>
          </cell>
          <cell r="BI185">
            <v>40936</v>
          </cell>
          <cell r="BJ185">
            <v>0</v>
          </cell>
          <cell r="BK185">
            <v>0</v>
          </cell>
          <cell r="BL185">
            <v>0</v>
          </cell>
          <cell r="BM185">
            <v>0</v>
          </cell>
          <cell r="BN185">
            <v>1</v>
          </cell>
          <cell r="BO185">
            <v>0</v>
          </cell>
        </row>
        <row r="186">
          <cell r="A186">
            <v>40936</v>
          </cell>
          <cell r="B186">
            <v>0</v>
          </cell>
          <cell r="C186">
            <v>0</v>
          </cell>
          <cell r="D186">
            <v>0</v>
          </cell>
          <cell r="E186">
            <v>0</v>
          </cell>
          <cell r="F186">
            <v>0</v>
          </cell>
          <cell r="G186">
            <v>0</v>
          </cell>
          <cell r="H186">
            <v>0</v>
          </cell>
          <cell r="I186">
            <v>0</v>
          </cell>
          <cell r="J186">
            <v>1</v>
          </cell>
          <cell r="K186">
            <v>0</v>
          </cell>
          <cell r="L186">
            <v>40936</v>
          </cell>
          <cell r="M186">
            <v>1</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40936</v>
          </cell>
          <cell r="AD186">
            <v>1</v>
          </cell>
          <cell r="AE186">
            <v>0</v>
          </cell>
          <cell r="AF186">
            <v>0</v>
          </cell>
          <cell r="AG186">
            <v>0</v>
          </cell>
          <cell r="AH186">
            <v>0</v>
          </cell>
          <cell r="AI186">
            <v>0</v>
          </cell>
          <cell r="AJ186">
            <v>0</v>
          </cell>
          <cell r="AK186">
            <v>0</v>
          </cell>
          <cell r="AL186">
            <v>1</v>
          </cell>
          <cell r="AM186">
            <v>0</v>
          </cell>
          <cell r="AN186">
            <v>40936</v>
          </cell>
          <cell r="AO186">
            <v>0</v>
          </cell>
          <cell r="AP186">
            <v>0</v>
          </cell>
          <cell r="AQ186">
            <v>0</v>
          </cell>
          <cell r="AR186">
            <v>0</v>
          </cell>
          <cell r="AS186">
            <v>0</v>
          </cell>
          <cell r="AT186">
            <v>0</v>
          </cell>
          <cell r="AU186">
            <v>40936</v>
          </cell>
          <cell r="AV186">
            <v>0</v>
          </cell>
          <cell r="AW186">
            <v>0</v>
          </cell>
          <cell r="AX186">
            <v>1</v>
          </cell>
          <cell r="AY186">
            <v>0</v>
          </cell>
          <cell r="AZ186">
            <v>40936</v>
          </cell>
          <cell r="BA186">
            <v>0</v>
          </cell>
          <cell r="BB186">
            <v>0</v>
          </cell>
          <cell r="BC186">
            <v>0</v>
          </cell>
          <cell r="BD186">
            <v>0</v>
          </cell>
          <cell r="BE186">
            <v>0</v>
          </cell>
          <cell r="BF186">
            <v>0</v>
          </cell>
          <cell r="BG186">
            <v>0</v>
          </cell>
          <cell r="BH186">
            <v>0</v>
          </cell>
          <cell r="BI186">
            <v>40936</v>
          </cell>
          <cell r="BJ186">
            <v>0</v>
          </cell>
          <cell r="BK186">
            <v>0</v>
          </cell>
          <cell r="BL186">
            <v>0</v>
          </cell>
          <cell r="BM186">
            <v>0</v>
          </cell>
          <cell r="BN186">
            <v>1</v>
          </cell>
          <cell r="BO186">
            <v>0</v>
          </cell>
        </row>
        <row r="187">
          <cell r="A187">
            <v>40937</v>
          </cell>
          <cell r="B187">
            <v>0</v>
          </cell>
          <cell r="C187">
            <v>0</v>
          </cell>
          <cell r="D187">
            <v>0</v>
          </cell>
          <cell r="E187">
            <v>0</v>
          </cell>
          <cell r="F187">
            <v>0</v>
          </cell>
          <cell r="G187">
            <v>0</v>
          </cell>
          <cell r="H187">
            <v>0</v>
          </cell>
          <cell r="I187">
            <v>0</v>
          </cell>
          <cell r="J187">
            <v>1</v>
          </cell>
          <cell r="K187">
            <v>3</v>
          </cell>
          <cell r="L187">
            <v>40937</v>
          </cell>
          <cell r="M187">
            <v>1</v>
          </cell>
          <cell r="N187">
            <v>3</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40937</v>
          </cell>
          <cell r="AD187">
            <v>1</v>
          </cell>
          <cell r="AE187">
            <v>3</v>
          </cell>
          <cell r="AF187">
            <v>0</v>
          </cell>
          <cell r="AG187">
            <v>0</v>
          </cell>
          <cell r="AH187">
            <v>0</v>
          </cell>
          <cell r="AI187">
            <v>0</v>
          </cell>
          <cell r="AJ187">
            <v>0</v>
          </cell>
          <cell r="AK187">
            <v>0</v>
          </cell>
          <cell r="AL187">
            <v>1</v>
          </cell>
          <cell r="AM187">
            <v>3</v>
          </cell>
          <cell r="AN187">
            <v>40937</v>
          </cell>
          <cell r="AO187">
            <v>0</v>
          </cell>
          <cell r="AP187">
            <v>0</v>
          </cell>
          <cell r="AQ187">
            <v>0</v>
          </cell>
          <cell r="AR187">
            <v>1</v>
          </cell>
          <cell r="AS187">
            <v>0</v>
          </cell>
          <cell r="AT187">
            <v>0</v>
          </cell>
          <cell r="AU187">
            <v>40937</v>
          </cell>
          <cell r="AV187">
            <v>0</v>
          </cell>
          <cell r="AW187">
            <v>0</v>
          </cell>
          <cell r="AX187">
            <v>1</v>
          </cell>
          <cell r="AY187">
            <v>3</v>
          </cell>
          <cell r="AZ187">
            <v>40937</v>
          </cell>
          <cell r="BA187">
            <v>0</v>
          </cell>
          <cell r="BB187">
            <v>0</v>
          </cell>
          <cell r="BC187">
            <v>0</v>
          </cell>
          <cell r="BD187">
            <v>0</v>
          </cell>
          <cell r="BE187">
            <v>0</v>
          </cell>
          <cell r="BF187">
            <v>0</v>
          </cell>
          <cell r="BG187">
            <v>0</v>
          </cell>
          <cell r="BH187">
            <v>0</v>
          </cell>
          <cell r="BI187">
            <v>40937</v>
          </cell>
          <cell r="BJ187">
            <v>0</v>
          </cell>
          <cell r="BK187">
            <v>0</v>
          </cell>
          <cell r="BL187">
            <v>0</v>
          </cell>
          <cell r="BM187">
            <v>0</v>
          </cell>
          <cell r="BN187">
            <v>1</v>
          </cell>
          <cell r="BO187">
            <v>3</v>
          </cell>
        </row>
        <row r="188">
          <cell r="A188">
            <v>40937</v>
          </cell>
          <cell r="B188">
            <v>0</v>
          </cell>
          <cell r="C188">
            <v>0</v>
          </cell>
          <cell r="D188">
            <v>0</v>
          </cell>
          <cell r="E188">
            <v>0</v>
          </cell>
          <cell r="F188">
            <v>0</v>
          </cell>
          <cell r="G188">
            <v>0</v>
          </cell>
          <cell r="H188">
            <v>0</v>
          </cell>
          <cell r="I188">
            <v>0</v>
          </cell>
          <cell r="J188">
            <v>1</v>
          </cell>
          <cell r="K188">
            <v>0</v>
          </cell>
          <cell r="L188">
            <v>40937</v>
          </cell>
          <cell r="M188">
            <v>1</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40937</v>
          </cell>
          <cell r="AD188">
            <v>1</v>
          </cell>
          <cell r="AE188">
            <v>0</v>
          </cell>
          <cell r="AF188">
            <v>0</v>
          </cell>
          <cell r="AG188">
            <v>0</v>
          </cell>
          <cell r="AH188">
            <v>0</v>
          </cell>
          <cell r="AI188">
            <v>0</v>
          </cell>
          <cell r="AJ188">
            <v>0</v>
          </cell>
          <cell r="AK188">
            <v>0</v>
          </cell>
          <cell r="AL188">
            <v>1</v>
          </cell>
          <cell r="AM188">
            <v>0</v>
          </cell>
          <cell r="AN188">
            <v>40937</v>
          </cell>
          <cell r="AO188">
            <v>0</v>
          </cell>
          <cell r="AP188">
            <v>0</v>
          </cell>
          <cell r="AQ188">
            <v>1</v>
          </cell>
          <cell r="AR188">
            <v>0</v>
          </cell>
          <cell r="AS188">
            <v>0</v>
          </cell>
          <cell r="AT188">
            <v>0</v>
          </cell>
          <cell r="AU188">
            <v>40937</v>
          </cell>
          <cell r="AV188">
            <v>0</v>
          </cell>
          <cell r="AW188">
            <v>0</v>
          </cell>
          <cell r="AX188">
            <v>1</v>
          </cell>
          <cell r="AY188">
            <v>0</v>
          </cell>
          <cell r="AZ188">
            <v>40937</v>
          </cell>
          <cell r="BA188">
            <v>0</v>
          </cell>
          <cell r="BB188">
            <v>0</v>
          </cell>
          <cell r="BC188">
            <v>0</v>
          </cell>
          <cell r="BD188">
            <v>0</v>
          </cell>
          <cell r="BE188">
            <v>0</v>
          </cell>
          <cell r="BF188">
            <v>0</v>
          </cell>
          <cell r="BG188">
            <v>0</v>
          </cell>
          <cell r="BH188">
            <v>0</v>
          </cell>
          <cell r="BI188">
            <v>40937</v>
          </cell>
          <cell r="BJ188">
            <v>0</v>
          </cell>
          <cell r="BK188">
            <v>0</v>
          </cell>
          <cell r="BL188">
            <v>0</v>
          </cell>
          <cell r="BM188">
            <v>0</v>
          </cell>
          <cell r="BN188">
            <v>1</v>
          </cell>
          <cell r="BO188">
            <v>0</v>
          </cell>
        </row>
        <row r="189">
          <cell r="A189">
            <v>40937</v>
          </cell>
          <cell r="B189">
            <v>0</v>
          </cell>
          <cell r="C189">
            <v>0</v>
          </cell>
          <cell r="D189">
            <v>0</v>
          </cell>
          <cell r="E189">
            <v>0</v>
          </cell>
          <cell r="F189">
            <v>0</v>
          </cell>
          <cell r="G189">
            <v>0</v>
          </cell>
          <cell r="H189">
            <v>0</v>
          </cell>
          <cell r="I189">
            <v>0</v>
          </cell>
          <cell r="J189">
            <v>1</v>
          </cell>
          <cell r="K189">
            <v>0</v>
          </cell>
          <cell r="L189">
            <v>40937</v>
          </cell>
          <cell r="M189">
            <v>1</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40937</v>
          </cell>
          <cell r="AD189">
            <v>1</v>
          </cell>
          <cell r="AE189">
            <v>0</v>
          </cell>
          <cell r="AF189">
            <v>0</v>
          </cell>
          <cell r="AG189">
            <v>0</v>
          </cell>
          <cell r="AH189">
            <v>0</v>
          </cell>
          <cell r="AI189">
            <v>0</v>
          </cell>
          <cell r="AJ189">
            <v>0</v>
          </cell>
          <cell r="AK189">
            <v>0</v>
          </cell>
          <cell r="AL189">
            <v>1</v>
          </cell>
          <cell r="AM189">
            <v>0</v>
          </cell>
          <cell r="AN189">
            <v>40937</v>
          </cell>
          <cell r="AO189">
            <v>0</v>
          </cell>
          <cell r="AP189">
            <v>0</v>
          </cell>
          <cell r="AQ189">
            <v>0</v>
          </cell>
          <cell r="AR189">
            <v>0</v>
          </cell>
          <cell r="AS189">
            <v>0</v>
          </cell>
          <cell r="AT189">
            <v>0</v>
          </cell>
          <cell r="AU189">
            <v>40937</v>
          </cell>
          <cell r="AV189">
            <v>0</v>
          </cell>
          <cell r="AW189">
            <v>0</v>
          </cell>
          <cell r="AX189">
            <v>1</v>
          </cell>
          <cell r="AY189">
            <v>0</v>
          </cell>
          <cell r="AZ189">
            <v>40937</v>
          </cell>
          <cell r="BA189">
            <v>0</v>
          </cell>
          <cell r="BB189">
            <v>0</v>
          </cell>
          <cell r="BC189">
            <v>0</v>
          </cell>
          <cell r="BD189">
            <v>0</v>
          </cell>
          <cell r="BE189">
            <v>0</v>
          </cell>
          <cell r="BF189">
            <v>0</v>
          </cell>
          <cell r="BG189">
            <v>0</v>
          </cell>
          <cell r="BH189">
            <v>0</v>
          </cell>
          <cell r="BI189">
            <v>40937</v>
          </cell>
          <cell r="BJ189">
            <v>0</v>
          </cell>
          <cell r="BK189">
            <v>0</v>
          </cell>
          <cell r="BL189">
            <v>0</v>
          </cell>
          <cell r="BM189">
            <v>0</v>
          </cell>
          <cell r="BN189">
            <v>1</v>
          </cell>
          <cell r="BO189">
            <v>0</v>
          </cell>
        </row>
        <row r="190">
          <cell r="A190">
            <v>40938</v>
          </cell>
          <cell r="B190">
            <v>0</v>
          </cell>
          <cell r="C190">
            <v>0</v>
          </cell>
          <cell r="D190">
            <v>1</v>
          </cell>
          <cell r="E190">
            <v>3</v>
          </cell>
          <cell r="F190">
            <v>0</v>
          </cell>
          <cell r="G190">
            <v>0</v>
          </cell>
          <cell r="H190">
            <v>0</v>
          </cell>
          <cell r="I190">
            <v>0</v>
          </cell>
          <cell r="J190">
            <v>1</v>
          </cell>
          <cell r="K190">
            <v>3</v>
          </cell>
          <cell r="L190">
            <v>40938</v>
          </cell>
          <cell r="M190">
            <v>1</v>
          </cell>
          <cell r="N190">
            <v>3</v>
          </cell>
          <cell r="O190">
            <v>0</v>
          </cell>
          <cell r="P190">
            <v>0</v>
          </cell>
          <cell r="Q190">
            <v>1</v>
          </cell>
          <cell r="R190">
            <v>3</v>
          </cell>
          <cell r="S190">
            <v>0</v>
          </cell>
          <cell r="T190">
            <v>0</v>
          </cell>
          <cell r="U190">
            <v>0</v>
          </cell>
          <cell r="V190">
            <v>0</v>
          </cell>
          <cell r="W190">
            <v>0</v>
          </cell>
          <cell r="X190">
            <v>0</v>
          </cell>
          <cell r="Y190">
            <v>1</v>
          </cell>
          <cell r="Z190">
            <v>3</v>
          </cell>
          <cell r="AA190">
            <v>0</v>
          </cell>
          <cell r="AB190">
            <v>0</v>
          </cell>
          <cell r="AC190">
            <v>40938</v>
          </cell>
          <cell r="AD190">
            <v>1</v>
          </cell>
          <cell r="AE190">
            <v>3</v>
          </cell>
          <cell r="AF190">
            <v>0</v>
          </cell>
          <cell r="AG190">
            <v>0</v>
          </cell>
          <cell r="AH190">
            <v>0</v>
          </cell>
          <cell r="AI190">
            <v>0</v>
          </cell>
          <cell r="AJ190">
            <v>0</v>
          </cell>
          <cell r="AK190">
            <v>0</v>
          </cell>
          <cell r="AL190">
            <v>1</v>
          </cell>
          <cell r="AM190">
            <v>3</v>
          </cell>
          <cell r="AN190">
            <v>40938</v>
          </cell>
          <cell r="AO190">
            <v>0</v>
          </cell>
          <cell r="AP190">
            <v>0</v>
          </cell>
          <cell r="AQ190">
            <v>1</v>
          </cell>
          <cell r="AR190">
            <v>3</v>
          </cell>
          <cell r="AS190">
            <v>0</v>
          </cell>
          <cell r="AT190">
            <v>0</v>
          </cell>
          <cell r="AU190">
            <v>40938</v>
          </cell>
          <cell r="AV190">
            <v>0</v>
          </cell>
          <cell r="AW190">
            <v>0</v>
          </cell>
          <cell r="AX190">
            <v>1</v>
          </cell>
          <cell r="AY190">
            <v>3</v>
          </cell>
          <cell r="AZ190">
            <v>40938</v>
          </cell>
          <cell r="BA190">
            <v>0</v>
          </cell>
          <cell r="BB190">
            <v>0</v>
          </cell>
          <cell r="BC190">
            <v>0</v>
          </cell>
          <cell r="BD190">
            <v>0</v>
          </cell>
          <cell r="BE190">
            <v>1</v>
          </cell>
          <cell r="BF190">
            <v>3</v>
          </cell>
          <cell r="BG190">
            <v>0</v>
          </cell>
          <cell r="BH190">
            <v>0</v>
          </cell>
          <cell r="BI190">
            <v>40938</v>
          </cell>
          <cell r="BJ190">
            <v>0</v>
          </cell>
          <cell r="BK190">
            <v>0</v>
          </cell>
          <cell r="BL190">
            <v>0</v>
          </cell>
          <cell r="BM190">
            <v>0</v>
          </cell>
          <cell r="BN190">
            <v>1</v>
          </cell>
          <cell r="BO190">
            <v>3</v>
          </cell>
        </row>
        <row r="191">
          <cell r="A191">
            <v>40938</v>
          </cell>
          <cell r="B191">
            <v>0</v>
          </cell>
          <cell r="C191">
            <v>0</v>
          </cell>
          <cell r="D191">
            <v>1</v>
          </cell>
          <cell r="E191">
            <v>0</v>
          </cell>
          <cell r="F191">
            <v>0</v>
          </cell>
          <cell r="G191">
            <v>0</v>
          </cell>
          <cell r="H191">
            <v>0</v>
          </cell>
          <cell r="I191">
            <v>0</v>
          </cell>
          <cell r="J191">
            <v>1</v>
          </cell>
          <cell r="K191">
            <v>0</v>
          </cell>
          <cell r="L191">
            <v>40938</v>
          </cell>
          <cell r="M191">
            <v>1</v>
          </cell>
          <cell r="N191">
            <v>0</v>
          </cell>
          <cell r="O191">
            <v>0</v>
          </cell>
          <cell r="P191">
            <v>0</v>
          </cell>
          <cell r="Q191">
            <v>1</v>
          </cell>
          <cell r="R191">
            <v>0</v>
          </cell>
          <cell r="S191">
            <v>0</v>
          </cell>
          <cell r="T191">
            <v>0</v>
          </cell>
          <cell r="U191">
            <v>0</v>
          </cell>
          <cell r="V191">
            <v>0</v>
          </cell>
          <cell r="W191">
            <v>0</v>
          </cell>
          <cell r="X191">
            <v>0</v>
          </cell>
          <cell r="Y191">
            <v>1</v>
          </cell>
          <cell r="Z191">
            <v>0</v>
          </cell>
          <cell r="AA191">
            <v>0</v>
          </cell>
          <cell r="AB191">
            <v>0</v>
          </cell>
          <cell r="AC191">
            <v>40938</v>
          </cell>
          <cell r="AD191">
            <v>1</v>
          </cell>
          <cell r="AE191">
            <v>0</v>
          </cell>
          <cell r="AF191">
            <v>0</v>
          </cell>
          <cell r="AG191">
            <v>0</v>
          </cell>
          <cell r="AH191">
            <v>0</v>
          </cell>
          <cell r="AI191">
            <v>0</v>
          </cell>
          <cell r="AJ191">
            <v>0</v>
          </cell>
          <cell r="AK191">
            <v>0</v>
          </cell>
          <cell r="AL191">
            <v>1</v>
          </cell>
          <cell r="AM191">
            <v>0</v>
          </cell>
          <cell r="AN191">
            <v>40938</v>
          </cell>
          <cell r="AO191">
            <v>0</v>
          </cell>
          <cell r="AP191">
            <v>0</v>
          </cell>
          <cell r="AQ191">
            <v>1</v>
          </cell>
          <cell r="AR191">
            <v>0</v>
          </cell>
          <cell r="AS191">
            <v>0</v>
          </cell>
          <cell r="AT191">
            <v>0</v>
          </cell>
          <cell r="AU191">
            <v>40938</v>
          </cell>
          <cell r="AV191">
            <v>0</v>
          </cell>
          <cell r="AW191">
            <v>0</v>
          </cell>
          <cell r="AX191">
            <v>1</v>
          </cell>
          <cell r="AY191">
            <v>0</v>
          </cell>
          <cell r="AZ191">
            <v>40938</v>
          </cell>
          <cell r="BA191">
            <v>0</v>
          </cell>
          <cell r="BB191">
            <v>0</v>
          </cell>
          <cell r="BC191">
            <v>0</v>
          </cell>
          <cell r="BD191">
            <v>0</v>
          </cell>
          <cell r="BE191">
            <v>1</v>
          </cell>
          <cell r="BF191">
            <v>0</v>
          </cell>
          <cell r="BG191">
            <v>0</v>
          </cell>
          <cell r="BH191">
            <v>0</v>
          </cell>
          <cell r="BI191">
            <v>40938</v>
          </cell>
          <cell r="BJ191">
            <v>0</v>
          </cell>
          <cell r="BK191">
            <v>0</v>
          </cell>
          <cell r="BL191">
            <v>0</v>
          </cell>
          <cell r="BM191">
            <v>0</v>
          </cell>
          <cell r="BN191">
            <v>1</v>
          </cell>
          <cell r="BO191">
            <v>0</v>
          </cell>
        </row>
        <row r="192">
          <cell r="A192">
            <v>40938</v>
          </cell>
          <cell r="B192">
            <v>0</v>
          </cell>
          <cell r="C192">
            <v>0</v>
          </cell>
          <cell r="D192">
            <v>1</v>
          </cell>
          <cell r="E192">
            <v>0</v>
          </cell>
          <cell r="F192">
            <v>0</v>
          </cell>
          <cell r="G192">
            <v>0</v>
          </cell>
          <cell r="H192">
            <v>0</v>
          </cell>
          <cell r="I192">
            <v>0</v>
          </cell>
          <cell r="J192">
            <v>1</v>
          </cell>
          <cell r="K192">
            <v>0</v>
          </cell>
          <cell r="L192">
            <v>40938</v>
          </cell>
          <cell r="M192">
            <v>1</v>
          </cell>
          <cell r="N192">
            <v>0</v>
          </cell>
          <cell r="O192">
            <v>0</v>
          </cell>
          <cell r="P192">
            <v>0</v>
          </cell>
          <cell r="Q192">
            <v>1</v>
          </cell>
          <cell r="R192">
            <v>0</v>
          </cell>
          <cell r="S192">
            <v>0</v>
          </cell>
          <cell r="T192">
            <v>0</v>
          </cell>
          <cell r="U192">
            <v>0</v>
          </cell>
          <cell r="V192">
            <v>0</v>
          </cell>
          <cell r="W192">
            <v>0</v>
          </cell>
          <cell r="X192">
            <v>0</v>
          </cell>
          <cell r="Y192">
            <v>1</v>
          </cell>
          <cell r="Z192">
            <v>0</v>
          </cell>
          <cell r="AA192">
            <v>0</v>
          </cell>
          <cell r="AB192">
            <v>0</v>
          </cell>
          <cell r="AC192">
            <v>40938</v>
          </cell>
          <cell r="AD192">
            <v>1</v>
          </cell>
          <cell r="AE192">
            <v>0</v>
          </cell>
          <cell r="AF192">
            <v>0</v>
          </cell>
          <cell r="AG192">
            <v>0</v>
          </cell>
          <cell r="AH192">
            <v>0</v>
          </cell>
          <cell r="AI192">
            <v>0</v>
          </cell>
          <cell r="AJ192">
            <v>0</v>
          </cell>
          <cell r="AK192">
            <v>0</v>
          </cell>
          <cell r="AL192">
            <v>1</v>
          </cell>
          <cell r="AM192">
            <v>0</v>
          </cell>
          <cell r="AN192">
            <v>40938</v>
          </cell>
          <cell r="AO192">
            <v>0</v>
          </cell>
          <cell r="AP192">
            <v>0</v>
          </cell>
          <cell r="AQ192">
            <v>1</v>
          </cell>
          <cell r="AR192">
            <v>0</v>
          </cell>
          <cell r="AS192">
            <v>0</v>
          </cell>
          <cell r="AT192">
            <v>0</v>
          </cell>
          <cell r="AU192">
            <v>40938</v>
          </cell>
          <cell r="AV192">
            <v>0</v>
          </cell>
          <cell r="AW192">
            <v>0</v>
          </cell>
          <cell r="AX192">
            <v>1</v>
          </cell>
          <cell r="AY192">
            <v>0</v>
          </cell>
          <cell r="AZ192">
            <v>40938</v>
          </cell>
          <cell r="BA192">
            <v>0</v>
          </cell>
          <cell r="BB192">
            <v>0</v>
          </cell>
          <cell r="BC192">
            <v>0</v>
          </cell>
          <cell r="BD192">
            <v>0</v>
          </cell>
          <cell r="BE192">
            <v>1</v>
          </cell>
          <cell r="BF192">
            <v>0</v>
          </cell>
          <cell r="BG192">
            <v>0</v>
          </cell>
          <cell r="BH192">
            <v>0</v>
          </cell>
          <cell r="BI192">
            <v>40938</v>
          </cell>
          <cell r="BJ192">
            <v>0</v>
          </cell>
          <cell r="BK192">
            <v>0</v>
          </cell>
          <cell r="BL192">
            <v>0</v>
          </cell>
          <cell r="BM192">
            <v>0</v>
          </cell>
          <cell r="BN192">
            <v>1</v>
          </cell>
          <cell r="BO192">
            <v>0</v>
          </cell>
        </row>
        <row r="193">
          <cell r="A193">
            <v>40939</v>
          </cell>
          <cell r="B193">
            <v>0</v>
          </cell>
          <cell r="C193">
            <v>0</v>
          </cell>
          <cell r="D193">
            <v>1</v>
          </cell>
          <cell r="E193">
            <v>3</v>
          </cell>
          <cell r="F193">
            <v>0</v>
          </cell>
          <cell r="G193">
            <v>0</v>
          </cell>
          <cell r="H193">
            <v>0</v>
          </cell>
          <cell r="I193">
            <v>0</v>
          </cell>
          <cell r="J193">
            <v>1</v>
          </cell>
          <cell r="K193">
            <v>3</v>
          </cell>
          <cell r="L193">
            <v>40939</v>
          </cell>
          <cell r="M193">
            <v>1</v>
          </cell>
          <cell r="N193">
            <v>3</v>
          </cell>
          <cell r="O193">
            <v>0</v>
          </cell>
          <cell r="P193">
            <v>0</v>
          </cell>
          <cell r="Q193">
            <v>1</v>
          </cell>
          <cell r="R193">
            <v>3</v>
          </cell>
          <cell r="S193">
            <v>0</v>
          </cell>
          <cell r="T193">
            <v>0</v>
          </cell>
          <cell r="U193">
            <v>0</v>
          </cell>
          <cell r="V193">
            <v>0</v>
          </cell>
          <cell r="W193">
            <v>0</v>
          </cell>
          <cell r="X193">
            <v>0</v>
          </cell>
          <cell r="Y193">
            <v>1</v>
          </cell>
          <cell r="Z193">
            <v>3</v>
          </cell>
          <cell r="AA193">
            <v>0</v>
          </cell>
          <cell r="AB193">
            <v>0</v>
          </cell>
          <cell r="AC193">
            <v>40939</v>
          </cell>
          <cell r="AD193">
            <v>1</v>
          </cell>
          <cell r="AE193">
            <v>2</v>
          </cell>
          <cell r="AF193">
            <v>0</v>
          </cell>
          <cell r="AG193">
            <v>0</v>
          </cell>
          <cell r="AH193">
            <v>0</v>
          </cell>
          <cell r="AI193">
            <v>0</v>
          </cell>
          <cell r="AJ193">
            <v>0</v>
          </cell>
          <cell r="AK193">
            <v>0</v>
          </cell>
          <cell r="AL193">
            <v>1</v>
          </cell>
          <cell r="AM193">
            <v>2</v>
          </cell>
          <cell r="AN193">
            <v>40939</v>
          </cell>
          <cell r="AO193">
            <v>0</v>
          </cell>
          <cell r="AP193">
            <v>0</v>
          </cell>
          <cell r="AQ193">
            <v>1</v>
          </cell>
          <cell r="AR193">
            <v>2</v>
          </cell>
          <cell r="AS193">
            <v>0</v>
          </cell>
          <cell r="AT193">
            <v>0</v>
          </cell>
          <cell r="AU193">
            <v>40939</v>
          </cell>
          <cell r="AV193">
            <v>0</v>
          </cell>
          <cell r="AW193">
            <v>0</v>
          </cell>
          <cell r="AX193">
            <v>1</v>
          </cell>
          <cell r="AY193">
            <v>2</v>
          </cell>
          <cell r="AZ193">
            <v>40939</v>
          </cell>
          <cell r="BA193">
            <v>0</v>
          </cell>
          <cell r="BB193">
            <v>0</v>
          </cell>
          <cell r="BC193">
            <v>0</v>
          </cell>
          <cell r="BD193">
            <v>0</v>
          </cell>
          <cell r="BE193">
            <v>1</v>
          </cell>
          <cell r="BF193">
            <v>2</v>
          </cell>
          <cell r="BG193">
            <v>0</v>
          </cell>
          <cell r="BH193">
            <v>0</v>
          </cell>
          <cell r="BI193">
            <v>40939</v>
          </cell>
          <cell r="BJ193">
            <v>0</v>
          </cell>
          <cell r="BK193">
            <v>0</v>
          </cell>
          <cell r="BL193">
            <v>0</v>
          </cell>
          <cell r="BM193">
            <v>0</v>
          </cell>
          <cell r="BN193">
            <v>1</v>
          </cell>
          <cell r="BO193">
            <v>2</v>
          </cell>
        </row>
        <row r="194">
          <cell r="A194">
            <v>40939</v>
          </cell>
          <cell r="B194">
            <v>0</v>
          </cell>
          <cell r="C194">
            <v>0</v>
          </cell>
          <cell r="D194">
            <v>1</v>
          </cell>
          <cell r="E194">
            <v>0</v>
          </cell>
          <cell r="F194">
            <v>0</v>
          </cell>
          <cell r="G194">
            <v>0</v>
          </cell>
          <cell r="H194">
            <v>0</v>
          </cell>
          <cell r="I194">
            <v>0</v>
          </cell>
          <cell r="J194">
            <v>1</v>
          </cell>
          <cell r="K194">
            <v>0</v>
          </cell>
          <cell r="L194">
            <v>40939</v>
          </cell>
          <cell r="M194">
            <v>1</v>
          </cell>
          <cell r="N194">
            <v>0</v>
          </cell>
          <cell r="O194">
            <v>0</v>
          </cell>
          <cell r="P194">
            <v>0</v>
          </cell>
          <cell r="Q194">
            <v>1</v>
          </cell>
          <cell r="R194">
            <v>0</v>
          </cell>
          <cell r="S194">
            <v>0</v>
          </cell>
          <cell r="T194">
            <v>0</v>
          </cell>
          <cell r="U194">
            <v>0</v>
          </cell>
          <cell r="V194">
            <v>0</v>
          </cell>
          <cell r="W194">
            <v>0</v>
          </cell>
          <cell r="X194">
            <v>0</v>
          </cell>
          <cell r="Y194">
            <v>1</v>
          </cell>
          <cell r="Z194">
            <v>0</v>
          </cell>
          <cell r="AA194">
            <v>0</v>
          </cell>
          <cell r="AB194">
            <v>0</v>
          </cell>
          <cell r="AC194">
            <v>40939</v>
          </cell>
          <cell r="AD194">
            <v>0</v>
          </cell>
          <cell r="AE194">
            <v>0</v>
          </cell>
          <cell r="AF194">
            <v>0</v>
          </cell>
          <cell r="AG194">
            <v>0</v>
          </cell>
          <cell r="AH194">
            <v>0</v>
          </cell>
          <cell r="AI194">
            <v>0</v>
          </cell>
          <cell r="AJ194">
            <v>0</v>
          </cell>
          <cell r="AK194">
            <v>0</v>
          </cell>
          <cell r="AL194">
            <v>0</v>
          </cell>
          <cell r="AM194">
            <v>0</v>
          </cell>
          <cell r="AN194">
            <v>40939</v>
          </cell>
          <cell r="AO194">
            <v>0</v>
          </cell>
          <cell r="AP194">
            <v>0</v>
          </cell>
          <cell r="AQ194">
            <v>0</v>
          </cell>
          <cell r="AR194">
            <v>0</v>
          </cell>
          <cell r="AS194">
            <v>0</v>
          </cell>
          <cell r="AT194">
            <v>0</v>
          </cell>
          <cell r="AU194">
            <v>40939</v>
          </cell>
          <cell r="AV194">
            <v>0</v>
          </cell>
          <cell r="AW194">
            <v>0</v>
          </cell>
          <cell r="AX194">
            <v>0</v>
          </cell>
          <cell r="AY194">
            <v>0</v>
          </cell>
          <cell r="AZ194">
            <v>40939</v>
          </cell>
          <cell r="BA194">
            <v>0</v>
          </cell>
          <cell r="BB194">
            <v>0</v>
          </cell>
          <cell r="BC194">
            <v>0</v>
          </cell>
          <cell r="BD194">
            <v>0</v>
          </cell>
          <cell r="BE194">
            <v>0</v>
          </cell>
          <cell r="BF194">
            <v>0</v>
          </cell>
          <cell r="BG194">
            <v>0</v>
          </cell>
          <cell r="BH194">
            <v>0</v>
          </cell>
          <cell r="BI194">
            <v>40939</v>
          </cell>
          <cell r="BJ194">
            <v>0</v>
          </cell>
          <cell r="BK194">
            <v>0</v>
          </cell>
          <cell r="BL194">
            <v>0</v>
          </cell>
          <cell r="BM194">
            <v>0</v>
          </cell>
          <cell r="BN194">
            <v>0</v>
          </cell>
          <cell r="BO194">
            <v>0</v>
          </cell>
        </row>
        <row r="195">
          <cell r="A195">
            <v>40939</v>
          </cell>
          <cell r="B195">
            <v>0</v>
          </cell>
          <cell r="C195">
            <v>0</v>
          </cell>
          <cell r="D195">
            <v>1</v>
          </cell>
          <cell r="E195">
            <v>0</v>
          </cell>
          <cell r="F195">
            <v>0</v>
          </cell>
          <cell r="G195">
            <v>0</v>
          </cell>
          <cell r="H195">
            <v>0</v>
          </cell>
          <cell r="I195">
            <v>0</v>
          </cell>
          <cell r="J195">
            <v>1</v>
          </cell>
          <cell r="K195">
            <v>0</v>
          </cell>
          <cell r="L195">
            <v>40939</v>
          </cell>
          <cell r="M195">
            <v>1</v>
          </cell>
          <cell r="N195">
            <v>0</v>
          </cell>
          <cell r="O195">
            <v>0</v>
          </cell>
          <cell r="P195">
            <v>0</v>
          </cell>
          <cell r="Q195">
            <v>1</v>
          </cell>
          <cell r="R195">
            <v>0</v>
          </cell>
          <cell r="S195">
            <v>0</v>
          </cell>
          <cell r="T195">
            <v>0</v>
          </cell>
          <cell r="U195">
            <v>0</v>
          </cell>
          <cell r="V195">
            <v>0</v>
          </cell>
          <cell r="W195">
            <v>0</v>
          </cell>
          <cell r="X195">
            <v>0</v>
          </cell>
          <cell r="Y195">
            <v>1</v>
          </cell>
          <cell r="Z195">
            <v>0</v>
          </cell>
          <cell r="AA195">
            <v>0</v>
          </cell>
          <cell r="AB195">
            <v>0</v>
          </cell>
          <cell r="AC195">
            <v>40939</v>
          </cell>
          <cell r="AD195">
            <v>1</v>
          </cell>
          <cell r="AE195">
            <v>0</v>
          </cell>
          <cell r="AF195">
            <v>0</v>
          </cell>
          <cell r="AG195">
            <v>0</v>
          </cell>
          <cell r="AH195">
            <v>0</v>
          </cell>
          <cell r="AI195">
            <v>0</v>
          </cell>
          <cell r="AJ195">
            <v>0</v>
          </cell>
          <cell r="AK195">
            <v>0</v>
          </cell>
          <cell r="AL195">
            <v>1</v>
          </cell>
          <cell r="AM195">
            <v>0</v>
          </cell>
          <cell r="AN195">
            <v>40939</v>
          </cell>
          <cell r="AO195">
            <v>0</v>
          </cell>
          <cell r="AP195">
            <v>0</v>
          </cell>
          <cell r="AQ195">
            <v>1</v>
          </cell>
          <cell r="AR195">
            <v>0</v>
          </cell>
          <cell r="AS195">
            <v>0</v>
          </cell>
          <cell r="AT195">
            <v>0</v>
          </cell>
          <cell r="AU195">
            <v>40939</v>
          </cell>
          <cell r="AV195">
            <v>0</v>
          </cell>
          <cell r="AW195">
            <v>0</v>
          </cell>
          <cell r="AX195">
            <v>1</v>
          </cell>
          <cell r="AY195">
            <v>0</v>
          </cell>
          <cell r="AZ195">
            <v>40939</v>
          </cell>
          <cell r="BA195">
            <v>0</v>
          </cell>
          <cell r="BB195">
            <v>0</v>
          </cell>
          <cell r="BC195">
            <v>0</v>
          </cell>
          <cell r="BD195">
            <v>0</v>
          </cell>
          <cell r="BE195">
            <v>1</v>
          </cell>
          <cell r="BF195">
            <v>0</v>
          </cell>
          <cell r="BG195">
            <v>0</v>
          </cell>
          <cell r="BH195">
            <v>0</v>
          </cell>
          <cell r="BI195">
            <v>40939</v>
          </cell>
          <cell r="BJ195">
            <v>0</v>
          </cell>
          <cell r="BK195">
            <v>0</v>
          </cell>
          <cell r="BL195">
            <v>0</v>
          </cell>
          <cell r="BM195">
            <v>0</v>
          </cell>
          <cell r="BN195">
            <v>1</v>
          </cell>
          <cell r="BO195">
            <v>0</v>
          </cell>
        </row>
        <row r="196">
          <cell r="A196">
            <v>40940</v>
          </cell>
          <cell r="B196">
            <v>0</v>
          </cell>
          <cell r="C196">
            <v>2</v>
          </cell>
          <cell r="D196">
            <v>1</v>
          </cell>
          <cell r="E196">
            <v>1</v>
          </cell>
          <cell r="F196">
            <v>0</v>
          </cell>
          <cell r="G196">
            <v>0</v>
          </cell>
          <cell r="H196">
            <v>0</v>
          </cell>
          <cell r="I196">
            <v>0</v>
          </cell>
          <cell r="J196">
            <v>1</v>
          </cell>
          <cell r="K196">
            <v>3</v>
          </cell>
          <cell r="L196">
            <v>40940</v>
          </cell>
          <cell r="M196">
            <v>1</v>
          </cell>
          <cell r="N196">
            <v>3</v>
          </cell>
          <cell r="O196">
            <v>0</v>
          </cell>
          <cell r="P196">
            <v>0</v>
          </cell>
          <cell r="Q196">
            <v>1</v>
          </cell>
          <cell r="R196">
            <v>1</v>
          </cell>
          <cell r="S196">
            <v>0</v>
          </cell>
          <cell r="T196">
            <v>2</v>
          </cell>
          <cell r="U196">
            <v>0</v>
          </cell>
          <cell r="V196">
            <v>0</v>
          </cell>
          <cell r="W196">
            <v>0</v>
          </cell>
          <cell r="X196">
            <v>0</v>
          </cell>
          <cell r="Y196">
            <v>1</v>
          </cell>
          <cell r="Z196">
            <v>3</v>
          </cell>
          <cell r="AA196">
            <v>0</v>
          </cell>
          <cell r="AB196">
            <v>0</v>
          </cell>
          <cell r="AC196">
            <v>40940</v>
          </cell>
          <cell r="AD196">
            <v>1</v>
          </cell>
          <cell r="AE196">
            <v>3</v>
          </cell>
          <cell r="AF196">
            <v>0</v>
          </cell>
          <cell r="AG196">
            <v>0</v>
          </cell>
          <cell r="AH196">
            <v>0</v>
          </cell>
          <cell r="AI196">
            <v>0</v>
          </cell>
          <cell r="AJ196">
            <v>0</v>
          </cell>
          <cell r="AK196">
            <v>0</v>
          </cell>
          <cell r="AL196">
            <v>1</v>
          </cell>
          <cell r="AM196">
            <v>3</v>
          </cell>
          <cell r="AN196">
            <v>40940</v>
          </cell>
          <cell r="AO196">
            <v>0</v>
          </cell>
          <cell r="AP196">
            <v>0</v>
          </cell>
          <cell r="AQ196">
            <v>1</v>
          </cell>
          <cell r="AR196">
            <v>3</v>
          </cell>
          <cell r="AS196">
            <v>0</v>
          </cell>
          <cell r="AT196">
            <v>0</v>
          </cell>
          <cell r="AU196">
            <v>40940</v>
          </cell>
          <cell r="AV196">
            <v>0</v>
          </cell>
          <cell r="AW196">
            <v>0</v>
          </cell>
          <cell r="AX196">
            <v>1</v>
          </cell>
          <cell r="AY196">
            <v>3</v>
          </cell>
          <cell r="AZ196">
            <v>40940</v>
          </cell>
          <cell r="BA196">
            <v>0</v>
          </cell>
          <cell r="BB196">
            <v>0</v>
          </cell>
          <cell r="BC196">
            <v>0</v>
          </cell>
          <cell r="BD196">
            <v>0</v>
          </cell>
          <cell r="BE196">
            <v>1</v>
          </cell>
          <cell r="BF196">
            <v>3</v>
          </cell>
          <cell r="BG196">
            <v>0</v>
          </cell>
          <cell r="BH196">
            <v>0</v>
          </cell>
          <cell r="BI196">
            <v>40940</v>
          </cell>
          <cell r="BJ196">
            <v>0</v>
          </cell>
          <cell r="BK196">
            <v>0</v>
          </cell>
          <cell r="BL196">
            <v>0</v>
          </cell>
          <cell r="BM196">
            <v>0</v>
          </cell>
          <cell r="BN196">
            <v>1</v>
          </cell>
          <cell r="BO196">
            <v>3</v>
          </cell>
        </row>
        <row r="197">
          <cell r="A197">
            <v>40940</v>
          </cell>
          <cell r="B197">
            <v>1</v>
          </cell>
          <cell r="C197">
            <v>0</v>
          </cell>
          <cell r="D197">
            <v>0</v>
          </cell>
          <cell r="E197">
            <v>0</v>
          </cell>
          <cell r="F197">
            <v>0</v>
          </cell>
          <cell r="G197">
            <v>0</v>
          </cell>
          <cell r="H197">
            <v>0</v>
          </cell>
          <cell r="I197">
            <v>0</v>
          </cell>
          <cell r="J197">
            <v>1</v>
          </cell>
          <cell r="K197">
            <v>0</v>
          </cell>
          <cell r="L197">
            <v>40940</v>
          </cell>
          <cell r="M197">
            <v>1</v>
          </cell>
          <cell r="N197">
            <v>0</v>
          </cell>
          <cell r="O197">
            <v>0</v>
          </cell>
          <cell r="P197">
            <v>0</v>
          </cell>
          <cell r="Q197">
            <v>0</v>
          </cell>
          <cell r="R197">
            <v>0</v>
          </cell>
          <cell r="S197">
            <v>1</v>
          </cell>
          <cell r="T197">
            <v>0</v>
          </cell>
          <cell r="U197">
            <v>0</v>
          </cell>
          <cell r="V197">
            <v>0</v>
          </cell>
          <cell r="W197">
            <v>0</v>
          </cell>
          <cell r="X197">
            <v>0</v>
          </cell>
          <cell r="Y197">
            <v>1</v>
          </cell>
          <cell r="Z197">
            <v>0</v>
          </cell>
          <cell r="AA197">
            <v>0</v>
          </cell>
          <cell r="AB197">
            <v>0</v>
          </cell>
          <cell r="AC197">
            <v>40940</v>
          </cell>
          <cell r="AD197">
            <v>1</v>
          </cell>
          <cell r="AE197">
            <v>0</v>
          </cell>
          <cell r="AF197">
            <v>0</v>
          </cell>
          <cell r="AG197">
            <v>0</v>
          </cell>
          <cell r="AH197">
            <v>0</v>
          </cell>
          <cell r="AI197">
            <v>0</v>
          </cell>
          <cell r="AJ197">
            <v>0</v>
          </cell>
          <cell r="AK197">
            <v>0</v>
          </cell>
          <cell r="AL197">
            <v>1</v>
          </cell>
          <cell r="AM197">
            <v>0</v>
          </cell>
          <cell r="AN197">
            <v>40940</v>
          </cell>
          <cell r="AO197">
            <v>0</v>
          </cell>
          <cell r="AP197">
            <v>0</v>
          </cell>
          <cell r="AQ197">
            <v>1</v>
          </cell>
          <cell r="AR197">
            <v>0</v>
          </cell>
          <cell r="AS197">
            <v>0</v>
          </cell>
          <cell r="AT197">
            <v>0</v>
          </cell>
          <cell r="AU197">
            <v>40940</v>
          </cell>
          <cell r="AV197">
            <v>0</v>
          </cell>
          <cell r="AW197">
            <v>0</v>
          </cell>
          <cell r="AX197">
            <v>1</v>
          </cell>
          <cell r="AY197">
            <v>0</v>
          </cell>
          <cell r="AZ197">
            <v>40940</v>
          </cell>
          <cell r="BA197">
            <v>0</v>
          </cell>
          <cell r="BB197">
            <v>0</v>
          </cell>
          <cell r="BC197">
            <v>0</v>
          </cell>
          <cell r="BD197">
            <v>0</v>
          </cell>
          <cell r="BE197">
            <v>1</v>
          </cell>
          <cell r="BF197">
            <v>0</v>
          </cell>
          <cell r="BG197">
            <v>0</v>
          </cell>
          <cell r="BH197">
            <v>0</v>
          </cell>
          <cell r="BI197">
            <v>40940</v>
          </cell>
          <cell r="BJ197">
            <v>0</v>
          </cell>
          <cell r="BK197">
            <v>0</v>
          </cell>
          <cell r="BL197">
            <v>0</v>
          </cell>
          <cell r="BM197">
            <v>0</v>
          </cell>
          <cell r="BN197">
            <v>1</v>
          </cell>
          <cell r="BO197">
            <v>0</v>
          </cell>
        </row>
        <row r="198">
          <cell r="A198">
            <v>40940</v>
          </cell>
          <cell r="B198">
            <v>1</v>
          </cell>
          <cell r="C198">
            <v>0</v>
          </cell>
          <cell r="D198">
            <v>0</v>
          </cell>
          <cell r="E198">
            <v>0</v>
          </cell>
          <cell r="F198">
            <v>0</v>
          </cell>
          <cell r="G198">
            <v>0</v>
          </cell>
          <cell r="H198">
            <v>0</v>
          </cell>
          <cell r="I198">
            <v>0</v>
          </cell>
          <cell r="J198">
            <v>1</v>
          </cell>
          <cell r="K198">
            <v>0</v>
          </cell>
          <cell r="L198">
            <v>40940</v>
          </cell>
          <cell r="M198">
            <v>1</v>
          </cell>
          <cell r="N198">
            <v>0</v>
          </cell>
          <cell r="O198">
            <v>0</v>
          </cell>
          <cell r="P198">
            <v>0</v>
          </cell>
          <cell r="Q198">
            <v>0</v>
          </cell>
          <cell r="R198">
            <v>0</v>
          </cell>
          <cell r="S198">
            <v>1</v>
          </cell>
          <cell r="T198">
            <v>0</v>
          </cell>
          <cell r="U198">
            <v>0</v>
          </cell>
          <cell r="V198">
            <v>0</v>
          </cell>
          <cell r="W198">
            <v>0</v>
          </cell>
          <cell r="X198">
            <v>0</v>
          </cell>
          <cell r="Y198">
            <v>1</v>
          </cell>
          <cell r="Z198">
            <v>0</v>
          </cell>
          <cell r="AA198">
            <v>0</v>
          </cell>
          <cell r="AB198">
            <v>0</v>
          </cell>
          <cell r="AC198">
            <v>40940</v>
          </cell>
          <cell r="AD198">
            <v>1</v>
          </cell>
          <cell r="AE198">
            <v>0</v>
          </cell>
          <cell r="AF198">
            <v>0</v>
          </cell>
          <cell r="AG198">
            <v>0</v>
          </cell>
          <cell r="AH198">
            <v>0</v>
          </cell>
          <cell r="AI198">
            <v>0</v>
          </cell>
          <cell r="AJ198">
            <v>0</v>
          </cell>
          <cell r="AK198">
            <v>0</v>
          </cell>
          <cell r="AL198">
            <v>1</v>
          </cell>
          <cell r="AM198">
            <v>0</v>
          </cell>
          <cell r="AN198">
            <v>40940</v>
          </cell>
          <cell r="AO198">
            <v>0</v>
          </cell>
          <cell r="AP198">
            <v>0</v>
          </cell>
          <cell r="AQ198">
            <v>1</v>
          </cell>
          <cell r="AR198">
            <v>0</v>
          </cell>
          <cell r="AS198">
            <v>0</v>
          </cell>
          <cell r="AT198">
            <v>0</v>
          </cell>
          <cell r="AU198">
            <v>40940</v>
          </cell>
          <cell r="AV198">
            <v>0</v>
          </cell>
          <cell r="AW198">
            <v>0</v>
          </cell>
          <cell r="AX198">
            <v>1</v>
          </cell>
          <cell r="AY198">
            <v>0</v>
          </cell>
          <cell r="AZ198">
            <v>40940</v>
          </cell>
          <cell r="BA198">
            <v>0</v>
          </cell>
          <cell r="BB198">
            <v>0</v>
          </cell>
          <cell r="BC198">
            <v>0</v>
          </cell>
          <cell r="BD198">
            <v>0</v>
          </cell>
          <cell r="BE198">
            <v>1</v>
          </cell>
          <cell r="BF198">
            <v>0</v>
          </cell>
          <cell r="BG198">
            <v>0</v>
          </cell>
          <cell r="BH198">
            <v>0</v>
          </cell>
          <cell r="BI198">
            <v>40940</v>
          </cell>
          <cell r="BJ198">
            <v>0</v>
          </cell>
          <cell r="BK198">
            <v>0</v>
          </cell>
          <cell r="BL198">
            <v>0</v>
          </cell>
          <cell r="BM198">
            <v>0</v>
          </cell>
          <cell r="BN198">
            <v>1</v>
          </cell>
          <cell r="BO198">
            <v>0</v>
          </cell>
        </row>
        <row r="199">
          <cell r="A199">
            <v>40941</v>
          </cell>
          <cell r="B199">
            <v>1</v>
          </cell>
          <cell r="C199">
            <v>3</v>
          </cell>
          <cell r="D199">
            <v>0</v>
          </cell>
          <cell r="E199">
            <v>0</v>
          </cell>
          <cell r="F199">
            <v>0</v>
          </cell>
          <cell r="G199">
            <v>0</v>
          </cell>
          <cell r="H199">
            <v>0</v>
          </cell>
          <cell r="I199">
            <v>0</v>
          </cell>
          <cell r="J199">
            <v>1</v>
          </cell>
          <cell r="K199">
            <v>3</v>
          </cell>
          <cell r="L199">
            <v>40941</v>
          </cell>
          <cell r="M199">
            <v>1</v>
          </cell>
          <cell r="N199">
            <v>3</v>
          </cell>
          <cell r="O199">
            <v>0</v>
          </cell>
          <cell r="P199">
            <v>0</v>
          </cell>
          <cell r="Q199">
            <v>0</v>
          </cell>
          <cell r="R199">
            <v>0</v>
          </cell>
          <cell r="S199">
            <v>1</v>
          </cell>
          <cell r="T199">
            <v>3</v>
          </cell>
          <cell r="U199">
            <v>0</v>
          </cell>
          <cell r="V199">
            <v>0</v>
          </cell>
          <cell r="W199">
            <v>0</v>
          </cell>
          <cell r="X199">
            <v>0</v>
          </cell>
          <cell r="Y199">
            <v>1</v>
          </cell>
          <cell r="Z199">
            <v>2</v>
          </cell>
          <cell r="AA199">
            <v>0</v>
          </cell>
          <cell r="AB199">
            <v>1</v>
          </cell>
          <cell r="AC199">
            <v>40941</v>
          </cell>
          <cell r="AD199">
            <v>1</v>
          </cell>
          <cell r="AE199">
            <v>3</v>
          </cell>
          <cell r="AF199">
            <v>0</v>
          </cell>
          <cell r="AG199">
            <v>0</v>
          </cell>
          <cell r="AH199">
            <v>0</v>
          </cell>
          <cell r="AI199">
            <v>0</v>
          </cell>
          <cell r="AJ199">
            <v>0</v>
          </cell>
          <cell r="AK199">
            <v>0</v>
          </cell>
          <cell r="AL199">
            <v>1</v>
          </cell>
          <cell r="AM199">
            <v>3</v>
          </cell>
          <cell r="AN199">
            <v>40941</v>
          </cell>
          <cell r="AO199">
            <v>0</v>
          </cell>
          <cell r="AP199">
            <v>0</v>
          </cell>
          <cell r="AQ199">
            <v>1</v>
          </cell>
          <cell r="AR199">
            <v>1</v>
          </cell>
          <cell r="AS199">
            <v>0</v>
          </cell>
          <cell r="AT199">
            <v>2</v>
          </cell>
          <cell r="AU199">
            <v>40941</v>
          </cell>
          <cell r="AV199">
            <v>0</v>
          </cell>
          <cell r="AW199">
            <v>0</v>
          </cell>
          <cell r="AX199">
            <v>1</v>
          </cell>
          <cell r="AY199">
            <v>3</v>
          </cell>
          <cell r="AZ199">
            <v>40941</v>
          </cell>
          <cell r="BA199">
            <v>0</v>
          </cell>
          <cell r="BB199">
            <v>0</v>
          </cell>
          <cell r="BC199">
            <v>0</v>
          </cell>
          <cell r="BD199">
            <v>0</v>
          </cell>
          <cell r="BE199">
            <v>1</v>
          </cell>
          <cell r="BF199">
            <v>3</v>
          </cell>
          <cell r="BG199">
            <v>0</v>
          </cell>
          <cell r="BH199">
            <v>0</v>
          </cell>
          <cell r="BI199">
            <v>40941</v>
          </cell>
          <cell r="BJ199">
            <v>0</v>
          </cell>
          <cell r="BK199">
            <v>0</v>
          </cell>
          <cell r="BL199">
            <v>0</v>
          </cell>
          <cell r="BM199">
            <v>0</v>
          </cell>
          <cell r="BN199">
            <v>1</v>
          </cell>
          <cell r="BO199">
            <v>3</v>
          </cell>
        </row>
        <row r="200">
          <cell r="A200">
            <v>40941</v>
          </cell>
          <cell r="B200">
            <v>1</v>
          </cell>
          <cell r="C200">
            <v>0</v>
          </cell>
          <cell r="D200">
            <v>0</v>
          </cell>
          <cell r="E200">
            <v>0</v>
          </cell>
          <cell r="F200">
            <v>0</v>
          </cell>
          <cell r="G200">
            <v>0</v>
          </cell>
          <cell r="H200">
            <v>0</v>
          </cell>
          <cell r="I200">
            <v>0</v>
          </cell>
          <cell r="J200">
            <v>1</v>
          </cell>
          <cell r="K200">
            <v>0</v>
          </cell>
          <cell r="L200">
            <v>40941</v>
          </cell>
          <cell r="M200">
            <v>1</v>
          </cell>
          <cell r="N200">
            <v>0</v>
          </cell>
          <cell r="O200">
            <v>0</v>
          </cell>
          <cell r="P200">
            <v>0</v>
          </cell>
          <cell r="Q200">
            <v>0</v>
          </cell>
          <cell r="R200">
            <v>0</v>
          </cell>
          <cell r="S200">
            <v>1</v>
          </cell>
          <cell r="T200">
            <v>0</v>
          </cell>
          <cell r="U200">
            <v>0</v>
          </cell>
          <cell r="V200">
            <v>0</v>
          </cell>
          <cell r="W200">
            <v>0</v>
          </cell>
          <cell r="X200">
            <v>0</v>
          </cell>
          <cell r="Y200">
            <v>1</v>
          </cell>
          <cell r="Z200">
            <v>0</v>
          </cell>
          <cell r="AA200">
            <v>0</v>
          </cell>
          <cell r="AB200">
            <v>0</v>
          </cell>
          <cell r="AC200">
            <v>40941</v>
          </cell>
          <cell r="AD200">
            <v>1</v>
          </cell>
          <cell r="AE200">
            <v>0</v>
          </cell>
          <cell r="AF200">
            <v>0</v>
          </cell>
          <cell r="AG200">
            <v>0</v>
          </cell>
          <cell r="AH200">
            <v>0</v>
          </cell>
          <cell r="AI200">
            <v>0</v>
          </cell>
          <cell r="AJ200">
            <v>0</v>
          </cell>
          <cell r="AK200">
            <v>0</v>
          </cell>
          <cell r="AL200">
            <v>1</v>
          </cell>
          <cell r="AM200">
            <v>0</v>
          </cell>
          <cell r="AN200">
            <v>40941</v>
          </cell>
          <cell r="AO200">
            <v>0</v>
          </cell>
          <cell r="AP200">
            <v>0</v>
          </cell>
          <cell r="AQ200">
            <v>0</v>
          </cell>
          <cell r="AR200">
            <v>0</v>
          </cell>
          <cell r="AS200">
            <v>1</v>
          </cell>
          <cell r="AT200">
            <v>0</v>
          </cell>
          <cell r="AU200">
            <v>40941</v>
          </cell>
          <cell r="AV200">
            <v>0</v>
          </cell>
          <cell r="AW200">
            <v>0</v>
          </cell>
          <cell r="AX200">
            <v>1</v>
          </cell>
          <cell r="AY200">
            <v>0</v>
          </cell>
          <cell r="AZ200">
            <v>40941</v>
          </cell>
          <cell r="BA200">
            <v>0</v>
          </cell>
          <cell r="BB200">
            <v>0</v>
          </cell>
          <cell r="BC200">
            <v>0</v>
          </cell>
          <cell r="BD200">
            <v>0</v>
          </cell>
          <cell r="BE200">
            <v>1</v>
          </cell>
          <cell r="BF200">
            <v>0</v>
          </cell>
          <cell r="BG200">
            <v>0</v>
          </cell>
          <cell r="BH200">
            <v>0</v>
          </cell>
          <cell r="BI200">
            <v>40941</v>
          </cell>
          <cell r="BJ200">
            <v>0</v>
          </cell>
          <cell r="BK200">
            <v>0</v>
          </cell>
          <cell r="BL200">
            <v>0</v>
          </cell>
          <cell r="BM200">
            <v>0</v>
          </cell>
          <cell r="BN200">
            <v>1</v>
          </cell>
          <cell r="BO200">
            <v>0</v>
          </cell>
        </row>
        <row r="201">
          <cell r="A201">
            <v>40941</v>
          </cell>
          <cell r="B201">
            <v>1</v>
          </cell>
          <cell r="C201">
            <v>0</v>
          </cell>
          <cell r="D201">
            <v>0</v>
          </cell>
          <cell r="E201">
            <v>0</v>
          </cell>
          <cell r="F201">
            <v>0</v>
          </cell>
          <cell r="G201">
            <v>0</v>
          </cell>
          <cell r="H201">
            <v>0</v>
          </cell>
          <cell r="I201">
            <v>0</v>
          </cell>
          <cell r="J201">
            <v>1</v>
          </cell>
          <cell r="K201">
            <v>0</v>
          </cell>
          <cell r="L201">
            <v>40941</v>
          </cell>
          <cell r="M201">
            <v>1</v>
          </cell>
          <cell r="N201">
            <v>0</v>
          </cell>
          <cell r="O201">
            <v>0</v>
          </cell>
          <cell r="P201">
            <v>0</v>
          </cell>
          <cell r="Q201">
            <v>0</v>
          </cell>
          <cell r="R201">
            <v>0</v>
          </cell>
          <cell r="S201">
            <v>1</v>
          </cell>
          <cell r="T201">
            <v>0</v>
          </cell>
          <cell r="U201">
            <v>0</v>
          </cell>
          <cell r="V201">
            <v>0</v>
          </cell>
          <cell r="W201">
            <v>0</v>
          </cell>
          <cell r="X201">
            <v>0</v>
          </cell>
          <cell r="Y201">
            <v>0</v>
          </cell>
          <cell r="Z201">
            <v>0</v>
          </cell>
          <cell r="AA201">
            <v>1</v>
          </cell>
          <cell r="AB201">
            <v>0</v>
          </cell>
          <cell r="AC201">
            <v>40941</v>
          </cell>
          <cell r="AD201">
            <v>1</v>
          </cell>
          <cell r="AE201">
            <v>0</v>
          </cell>
          <cell r="AF201">
            <v>0</v>
          </cell>
          <cell r="AG201">
            <v>0</v>
          </cell>
          <cell r="AH201">
            <v>0</v>
          </cell>
          <cell r="AI201">
            <v>0</v>
          </cell>
          <cell r="AJ201">
            <v>0</v>
          </cell>
          <cell r="AK201">
            <v>0</v>
          </cell>
          <cell r="AL201">
            <v>1</v>
          </cell>
          <cell r="AM201">
            <v>0</v>
          </cell>
          <cell r="AN201">
            <v>40941</v>
          </cell>
          <cell r="AO201">
            <v>0</v>
          </cell>
          <cell r="AP201">
            <v>0</v>
          </cell>
          <cell r="AQ201">
            <v>0</v>
          </cell>
          <cell r="AR201">
            <v>0</v>
          </cell>
          <cell r="AS201">
            <v>1</v>
          </cell>
          <cell r="AT201">
            <v>0</v>
          </cell>
          <cell r="AU201">
            <v>40941</v>
          </cell>
          <cell r="AV201">
            <v>0</v>
          </cell>
          <cell r="AW201">
            <v>0</v>
          </cell>
          <cell r="AX201">
            <v>1</v>
          </cell>
          <cell r="AY201">
            <v>0</v>
          </cell>
          <cell r="AZ201">
            <v>40941</v>
          </cell>
          <cell r="BA201">
            <v>0</v>
          </cell>
          <cell r="BB201">
            <v>0</v>
          </cell>
          <cell r="BC201">
            <v>0</v>
          </cell>
          <cell r="BD201">
            <v>0</v>
          </cell>
          <cell r="BE201">
            <v>1</v>
          </cell>
          <cell r="BF201">
            <v>0</v>
          </cell>
          <cell r="BG201">
            <v>0</v>
          </cell>
          <cell r="BH201">
            <v>0</v>
          </cell>
          <cell r="BI201">
            <v>40941</v>
          </cell>
          <cell r="BJ201">
            <v>0</v>
          </cell>
          <cell r="BK201">
            <v>0</v>
          </cell>
          <cell r="BL201">
            <v>0</v>
          </cell>
          <cell r="BM201">
            <v>0</v>
          </cell>
          <cell r="BN201">
            <v>1</v>
          </cell>
          <cell r="BO201">
            <v>0</v>
          </cell>
        </row>
        <row r="202">
          <cell r="A202">
            <v>40942</v>
          </cell>
          <cell r="B202">
            <v>1</v>
          </cell>
          <cell r="C202">
            <v>3</v>
          </cell>
          <cell r="D202">
            <v>0</v>
          </cell>
          <cell r="E202">
            <v>0</v>
          </cell>
          <cell r="F202">
            <v>0</v>
          </cell>
          <cell r="G202">
            <v>0</v>
          </cell>
          <cell r="H202">
            <v>0</v>
          </cell>
          <cell r="I202">
            <v>0</v>
          </cell>
          <cell r="J202">
            <v>1</v>
          </cell>
          <cell r="K202">
            <v>3</v>
          </cell>
          <cell r="L202">
            <v>40942</v>
          </cell>
          <cell r="M202">
            <v>1</v>
          </cell>
          <cell r="N202">
            <v>3</v>
          </cell>
          <cell r="O202">
            <v>0</v>
          </cell>
          <cell r="P202">
            <v>0</v>
          </cell>
          <cell r="Q202">
            <v>0</v>
          </cell>
          <cell r="R202">
            <v>0</v>
          </cell>
          <cell r="S202">
            <v>1</v>
          </cell>
          <cell r="T202">
            <v>3</v>
          </cell>
          <cell r="U202">
            <v>0</v>
          </cell>
          <cell r="V202">
            <v>0</v>
          </cell>
          <cell r="W202">
            <v>0</v>
          </cell>
          <cell r="X202">
            <v>0</v>
          </cell>
          <cell r="Y202">
            <v>0</v>
          </cell>
          <cell r="Z202">
            <v>0</v>
          </cell>
          <cell r="AA202">
            <v>1</v>
          </cell>
          <cell r="AB202">
            <v>3</v>
          </cell>
          <cell r="AC202">
            <v>40942</v>
          </cell>
          <cell r="AD202">
            <v>1</v>
          </cell>
          <cell r="AE202">
            <v>3</v>
          </cell>
          <cell r="AF202">
            <v>0</v>
          </cell>
          <cell r="AG202">
            <v>0</v>
          </cell>
          <cell r="AH202">
            <v>0</v>
          </cell>
          <cell r="AI202">
            <v>0</v>
          </cell>
          <cell r="AJ202">
            <v>0</v>
          </cell>
          <cell r="AK202">
            <v>0</v>
          </cell>
          <cell r="AL202">
            <v>1</v>
          </cell>
          <cell r="AM202">
            <v>3</v>
          </cell>
          <cell r="AN202">
            <v>40942</v>
          </cell>
          <cell r="AO202">
            <v>0</v>
          </cell>
          <cell r="AP202">
            <v>0</v>
          </cell>
          <cell r="AQ202">
            <v>0</v>
          </cell>
          <cell r="AR202">
            <v>0</v>
          </cell>
          <cell r="AS202">
            <v>0</v>
          </cell>
          <cell r="AT202">
            <v>2</v>
          </cell>
          <cell r="AU202">
            <v>40942</v>
          </cell>
          <cell r="AV202">
            <v>0</v>
          </cell>
          <cell r="AW202">
            <v>0</v>
          </cell>
          <cell r="AX202">
            <v>0</v>
          </cell>
          <cell r="AY202">
            <v>2</v>
          </cell>
          <cell r="AZ202">
            <v>40942</v>
          </cell>
          <cell r="BA202">
            <v>0</v>
          </cell>
          <cell r="BB202">
            <v>0</v>
          </cell>
          <cell r="BC202">
            <v>0</v>
          </cell>
          <cell r="BD202">
            <v>0</v>
          </cell>
          <cell r="BE202">
            <v>0</v>
          </cell>
          <cell r="BF202">
            <v>2</v>
          </cell>
          <cell r="BG202">
            <v>0</v>
          </cell>
          <cell r="BH202">
            <v>0</v>
          </cell>
          <cell r="BI202">
            <v>40942</v>
          </cell>
          <cell r="BJ202">
            <v>0</v>
          </cell>
          <cell r="BK202">
            <v>0</v>
          </cell>
          <cell r="BL202">
            <v>0</v>
          </cell>
          <cell r="BM202">
            <v>0</v>
          </cell>
          <cell r="BN202">
            <v>0</v>
          </cell>
          <cell r="BO202">
            <v>2</v>
          </cell>
        </row>
        <row r="203">
          <cell r="A203">
            <v>40942</v>
          </cell>
          <cell r="B203">
            <v>1</v>
          </cell>
          <cell r="C203">
            <v>0</v>
          </cell>
          <cell r="D203">
            <v>0</v>
          </cell>
          <cell r="E203">
            <v>0</v>
          </cell>
          <cell r="F203">
            <v>0</v>
          </cell>
          <cell r="G203">
            <v>0</v>
          </cell>
          <cell r="H203">
            <v>0</v>
          </cell>
          <cell r="I203">
            <v>0</v>
          </cell>
          <cell r="J203">
            <v>1</v>
          </cell>
          <cell r="K203">
            <v>0</v>
          </cell>
          <cell r="L203">
            <v>40942</v>
          </cell>
          <cell r="M203">
            <v>1</v>
          </cell>
          <cell r="N203">
            <v>0</v>
          </cell>
          <cell r="O203">
            <v>0</v>
          </cell>
          <cell r="P203">
            <v>0</v>
          </cell>
          <cell r="Q203">
            <v>0</v>
          </cell>
          <cell r="R203">
            <v>0</v>
          </cell>
          <cell r="S203">
            <v>1</v>
          </cell>
          <cell r="T203">
            <v>0</v>
          </cell>
          <cell r="U203">
            <v>0</v>
          </cell>
          <cell r="V203">
            <v>0</v>
          </cell>
          <cell r="W203">
            <v>0</v>
          </cell>
          <cell r="X203">
            <v>0</v>
          </cell>
          <cell r="Y203">
            <v>0</v>
          </cell>
          <cell r="Z203">
            <v>0</v>
          </cell>
          <cell r="AA203">
            <v>1</v>
          </cell>
          <cell r="AB203">
            <v>0</v>
          </cell>
          <cell r="AC203">
            <v>40942</v>
          </cell>
          <cell r="AD203">
            <v>1</v>
          </cell>
          <cell r="AE203">
            <v>0</v>
          </cell>
          <cell r="AF203">
            <v>0</v>
          </cell>
          <cell r="AG203">
            <v>0</v>
          </cell>
          <cell r="AH203">
            <v>0</v>
          </cell>
          <cell r="AI203">
            <v>0</v>
          </cell>
          <cell r="AJ203">
            <v>0</v>
          </cell>
          <cell r="AK203">
            <v>0</v>
          </cell>
          <cell r="AL203">
            <v>1</v>
          </cell>
          <cell r="AM203">
            <v>0</v>
          </cell>
          <cell r="AN203">
            <v>40942</v>
          </cell>
          <cell r="AO203">
            <v>0</v>
          </cell>
          <cell r="AP203">
            <v>0</v>
          </cell>
          <cell r="AQ203">
            <v>0</v>
          </cell>
          <cell r="AR203">
            <v>0</v>
          </cell>
          <cell r="AS203">
            <v>1</v>
          </cell>
          <cell r="AT203">
            <v>0</v>
          </cell>
          <cell r="AU203">
            <v>40942</v>
          </cell>
          <cell r="AV203">
            <v>0</v>
          </cell>
          <cell r="AW203">
            <v>0</v>
          </cell>
          <cell r="AX203">
            <v>1</v>
          </cell>
          <cell r="AY203">
            <v>0</v>
          </cell>
          <cell r="AZ203">
            <v>40942</v>
          </cell>
          <cell r="BA203">
            <v>0</v>
          </cell>
          <cell r="BB203">
            <v>0</v>
          </cell>
          <cell r="BC203">
            <v>0</v>
          </cell>
          <cell r="BD203">
            <v>0</v>
          </cell>
          <cell r="BE203">
            <v>1</v>
          </cell>
          <cell r="BF203">
            <v>0</v>
          </cell>
          <cell r="BG203">
            <v>0</v>
          </cell>
          <cell r="BH203">
            <v>0</v>
          </cell>
          <cell r="BI203">
            <v>40942</v>
          </cell>
          <cell r="BJ203">
            <v>0</v>
          </cell>
          <cell r="BK203">
            <v>0</v>
          </cell>
          <cell r="BL203">
            <v>0</v>
          </cell>
          <cell r="BM203">
            <v>0</v>
          </cell>
          <cell r="BN203">
            <v>1</v>
          </cell>
          <cell r="BO203">
            <v>0</v>
          </cell>
        </row>
        <row r="204">
          <cell r="A204">
            <v>40942</v>
          </cell>
          <cell r="B204">
            <v>1</v>
          </cell>
          <cell r="C204">
            <v>0</v>
          </cell>
          <cell r="D204">
            <v>0</v>
          </cell>
          <cell r="E204">
            <v>0</v>
          </cell>
          <cell r="F204">
            <v>0</v>
          </cell>
          <cell r="G204">
            <v>0</v>
          </cell>
          <cell r="H204">
            <v>0</v>
          </cell>
          <cell r="I204">
            <v>0</v>
          </cell>
          <cell r="J204">
            <v>1</v>
          </cell>
          <cell r="K204">
            <v>0</v>
          </cell>
          <cell r="L204">
            <v>40942</v>
          </cell>
          <cell r="M204">
            <v>1</v>
          </cell>
          <cell r="N204">
            <v>0</v>
          </cell>
          <cell r="O204">
            <v>0</v>
          </cell>
          <cell r="P204">
            <v>0</v>
          </cell>
          <cell r="Q204">
            <v>0</v>
          </cell>
          <cell r="R204">
            <v>0</v>
          </cell>
          <cell r="S204">
            <v>1</v>
          </cell>
          <cell r="T204">
            <v>0</v>
          </cell>
          <cell r="U204">
            <v>0</v>
          </cell>
          <cell r="V204">
            <v>0</v>
          </cell>
          <cell r="W204">
            <v>0</v>
          </cell>
          <cell r="X204">
            <v>0</v>
          </cell>
          <cell r="Y204">
            <v>0</v>
          </cell>
          <cell r="Z204">
            <v>0</v>
          </cell>
          <cell r="AA204">
            <v>1</v>
          </cell>
          <cell r="AB204">
            <v>0</v>
          </cell>
          <cell r="AC204">
            <v>40942</v>
          </cell>
          <cell r="AD204">
            <v>1</v>
          </cell>
          <cell r="AE204">
            <v>0</v>
          </cell>
          <cell r="AF204">
            <v>0</v>
          </cell>
          <cell r="AG204">
            <v>0</v>
          </cell>
          <cell r="AH204">
            <v>0</v>
          </cell>
          <cell r="AI204">
            <v>0</v>
          </cell>
          <cell r="AJ204">
            <v>0</v>
          </cell>
          <cell r="AK204">
            <v>0</v>
          </cell>
          <cell r="AL204">
            <v>1</v>
          </cell>
          <cell r="AM204">
            <v>0</v>
          </cell>
          <cell r="AN204">
            <v>40942</v>
          </cell>
          <cell r="AO204">
            <v>0</v>
          </cell>
          <cell r="AP204">
            <v>0</v>
          </cell>
          <cell r="AQ204">
            <v>0</v>
          </cell>
          <cell r="AR204">
            <v>0</v>
          </cell>
          <cell r="AS204">
            <v>1</v>
          </cell>
          <cell r="AT204">
            <v>0</v>
          </cell>
          <cell r="AU204">
            <v>40942</v>
          </cell>
          <cell r="AV204">
            <v>0</v>
          </cell>
          <cell r="AW204">
            <v>0</v>
          </cell>
          <cell r="AX204">
            <v>1</v>
          </cell>
          <cell r="AY204">
            <v>0</v>
          </cell>
          <cell r="AZ204">
            <v>40942</v>
          </cell>
          <cell r="BA204">
            <v>0</v>
          </cell>
          <cell r="BB204">
            <v>0</v>
          </cell>
          <cell r="BC204">
            <v>0</v>
          </cell>
          <cell r="BD204">
            <v>0</v>
          </cell>
          <cell r="BE204">
            <v>1</v>
          </cell>
          <cell r="BF204">
            <v>0</v>
          </cell>
          <cell r="BG204">
            <v>0</v>
          </cell>
          <cell r="BH204">
            <v>0</v>
          </cell>
          <cell r="BI204">
            <v>40942</v>
          </cell>
          <cell r="BJ204">
            <v>0</v>
          </cell>
          <cell r="BK204">
            <v>0</v>
          </cell>
          <cell r="BL204">
            <v>0</v>
          </cell>
          <cell r="BM204">
            <v>0</v>
          </cell>
          <cell r="BN204">
            <v>1</v>
          </cell>
          <cell r="BO204">
            <v>0</v>
          </cell>
        </row>
        <row r="205">
          <cell r="A205">
            <v>40943</v>
          </cell>
          <cell r="B205">
            <v>1</v>
          </cell>
          <cell r="C205">
            <v>3</v>
          </cell>
          <cell r="D205">
            <v>0</v>
          </cell>
          <cell r="E205">
            <v>0</v>
          </cell>
          <cell r="F205">
            <v>0</v>
          </cell>
          <cell r="G205">
            <v>0</v>
          </cell>
          <cell r="H205">
            <v>0</v>
          </cell>
          <cell r="I205">
            <v>0</v>
          </cell>
          <cell r="J205">
            <v>1</v>
          </cell>
          <cell r="K205">
            <v>3</v>
          </cell>
          <cell r="L205">
            <v>40943</v>
          </cell>
          <cell r="M205">
            <v>1</v>
          </cell>
          <cell r="N205">
            <v>3</v>
          </cell>
          <cell r="O205">
            <v>0</v>
          </cell>
          <cell r="P205">
            <v>0</v>
          </cell>
          <cell r="Q205">
            <v>0</v>
          </cell>
          <cell r="R205">
            <v>0</v>
          </cell>
          <cell r="S205">
            <v>1</v>
          </cell>
          <cell r="T205">
            <v>3</v>
          </cell>
          <cell r="U205">
            <v>0</v>
          </cell>
          <cell r="V205">
            <v>0</v>
          </cell>
          <cell r="W205">
            <v>0</v>
          </cell>
          <cell r="X205">
            <v>0</v>
          </cell>
          <cell r="Y205">
            <v>0</v>
          </cell>
          <cell r="Z205">
            <v>0</v>
          </cell>
          <cell r="AA205">
            <v>1</v>
          </cell>
          <cell r="AB205">
            <v>3</v>
          </cell>
          <cell r="AC205">
            <v>40943</v>
          </cell>
          <cell r="AD205">
            <v>1</v>
          </cell>
          <cell r="AE205">
            <v>3</v>
          </cell>
          <cell r="AF205">
            <v>0</v>
          </cell>
          <cell r="AG205">
            <v>0</v>
          </cell>
          <cell r="AH205">
            <v>0</v>
          </cell>
          <cell r="AI205">
            <v>0</v>
          </cell>
          <cell r="AJ205">
            <v>0</v>
          </cell>
          <cell r="AK205">
            <v>0</v>
          </cell>
          <cell r="AL205">
            <v>1</v>
          </cell>
          <cell r="AM205">
            <v>3</v>
          </cell>
          <cell r="AN205">
            <v>40943</v>
          </cell>
          <cell r="AO205">
            <v>0</v>
          </cell>
          <cell r="AP205">
            <v>0</v>
          </cell>
          <cell r="AQ205">
            <v>0</v>
          </cell>
          <cell r="AR205">
            <v>0</v>
          </cell>
          <cell r="AS205">
            <v>1</v>
          </cell>
          <cell r="AT205">
            <v>3</v>
          </cell>
          <cell r="AU205">
            <v>40943</v>
          </cell>
          <cell r="AV205">
            <v>0</v>
          </cell>
          <cell r="AW205">
            <v>0</v>
          </cell>
          <cell r="AX205">
            <v>1</v>
          </cell>
          <cell r="AY205">
            <v>3</v>
          </cell>
          <cell r="AZ205">
            <v>40943</v>
          </cell>
          <cell r="BA205">
            <v>0</v>
          </cell>
          <cell r="BB205">
            <v>0</v>
          </cell>
          <cell r="BC205">
            <v>0</v>
          </cell>
          <cell r="BD205">
            <v>0</v>
          </cell>
          <cell r="BE205">
            <v>1</v>
          </cell>
          <cell r="BF205">
            <v>3</v>
          </cell>
          <cell r="BG205">
            <v>0</v>
          </cell>
          <cell r="BH205">
            <v>0</v>
          </cell>
          <cell r="BI205">
            <v>40943</v>
          </cell>
          <cell r="BJ205">
            <v>0</v>
          </cell>
          <cell r="BK205">
            <v>0</v>
          </cell>
          <cell r="BL205">
            <v>0</v>
          </cell>
          <cell r="BM205">
            <v>0</v>
          </cell>
          <cell r="BN205">
            <v>1</v>
          </cell>
          <cell r="BO205">
            <v>3</v>
          </cell>
        </row>
        <row r="206">
          <cell r="A206">
            <v>40943</v>
          </cell>
          <cell r="B206">
            <v>1</v>
          </cell>
          <cell r="C206">
            <v>0</v>
          </cell>
          <cell r="D206">
            <v>0</v>
          </cell>
          <cell r="E206">
            <v>0</v>
          </cell>
          <cell r="F206">
            <v>0</v>
          </cell>
          <cell r="G206">
            <v>0</v>
          </cell>
          <cell r="H206">
            <v>0</v>
          </cell>
          <cell r="I206">
            <v>0</v>
          </cell>
          <cell r="J206">
            <v>1</v>
          </cell>
          <cell r="K206">
            <v>0</v>
          </cell>
          <cell r="L206">
            <v>40943</v>
          </cell>
          <cell r="M206">
            <v>1</v>
          </cell>
          <cell r="N206">
            <v>0</v>
          </cell>
          <cell r="O206">
            <v>0</v>
          </cell>
          <cell r="P206">
            <v>0</v>
          </cell>
          <cell r="Q206">
            <v>0</v>
          </cell>
          <cell r="R206">
            <v>0</v>
          </cell>
          <cell r="S206">
            <v>1</v>
          </cell>
          <cell r="T206">
            <v>0</v>
          </cell>
          <cell r="U206">
            <v>0</v>
          </cell>
          <cell r="V206">
            <v>0</v>
          </cell>
          <cell r="W206">
            <v>0</v>
          </cell>
          <cell r="X206">
            <v>0</v>
          </cell>
          <cell r="Y206">
            <v>0</v>
          </cell>
          <cell r="Z206">
            <v>0</v>
          </cell>
          <cell r="AA206">
            <v>1</v>
          </cell>
          <cell r="AB206">
            <v>0</v>
          </cell>
          <cell r="AC206">
            <v>40943</v>
          </cell>
          <cell r="AD206">
            <v>1</v>
          </cell>
          <cell r="AE206">
            <v>0</v>
          </cell>
          <cell r="AF206">
            <v>0</v>
          </cell>
          <cell r="AG206">
            <v>0</v>
          </cell>
          <cell r="AH206">
            <v>0</v>
          </cell>
          <cell r="AI206">
            <v>0</v>
          </cell>
          <cell r="AJ206">
            <v>0</v>
          </cell>
          <cell r="AK206">
            <v>0</v>
          </cell>
          <cell r="AL206">
            <v>1</v>
          </cell>
          <cell r="AM206">
            <v>0</v>
          </cell>
          <cell r="AN206">
            <v>40943</v>
          </cell>
          <cell r="AO206">
            <v>0</v>
          </cell>
          <cell r="AP206">
            <v>0</v>
          </cell>
          <cell r="AQ206">
            <v>0</v>
          </cell>
          <cell r="AR206">
            <v>0</v>
          </cell>
          <cell r="AS206">
            <v>1</v>
          </cell>
          <cell r="AT206">
            <v>0</v>
          </cell>
          <cell r="AU206">
            <v>40943</v>
          </cell>
          <cell r="AV206">
            <v>0</v>
          </cell>
          <cell r="AW206">
            <v>0</v>
          </cell>
          <cell r="AX206">
            <v>1</v>
          </cell>
          <cell r="AY206">
            <v>0</v>
          </cell>
          <cell r="AZ206">
            <v>40943</v>
          </cell>
          <cell r="BA206">
            <v>0</v>
          </cell>
          <cell r="BB206">
            <v>0</v>
          </cell>
          <cell r="BC206">
            <v>0</v>
          </cell>
          <cell r="BD206">
            <v>0</v>
          </cell>
          <cell r="BE206">
            <v>1</v>
          </cell>
          <cell r="BF206">
            <v>0</v>
          </cell>
          <cell r="BG206">
            <v>0</v>
          </cell>
          <cell r="BH206">
            <v>0</v>
          </cell>
          <cell r="BI206">
            <v>40943</v>
          </cell>
          <cell r="BJ206">
            <v>0</v>
          </cell>
          <cell r="BK206">
            <v>0</v>
          </cell>
          <cell r="BL206">
            <v>0</v>
          </cell>
          <cell r="BM206">
            <v>0</v>
          </cell>
          <cell r="BN206">
            <v>1</v>
          </cell>
          <cell r="BO206">
            <v>0</v>
          </cell>
        </row>
        <row r="207">
          <cell r="A207">
            <v>40943</v>
          </cell>
          <cell r="B207">
            <v>1</v>
          </cell>
          <cell r="C207">
            <v>0</v>
          </cell>
          <cell r="D207">
            <v>0</v>
          </cell>
          <cell r="E207">
            <v>0</v>
          </cell>
          <cell r="F207">
            <v>0</v>
          </cell>
          <cell r="G207">
            <v>0</v>
          </cell>
          <cell r="H207">
            <v>0</v>
          </cell>
          <cell r="I207">
            <v>0</v>
          </cell>
          <cell r="J207">
            <v>1</v>
          </cell>
          <cell r="K207">
            <v>0</v>
          </cell>
          <cell r="L207">
            <v>40943</v>
          </cell>
          <cell r="M207">
            <v>1</v>
          </cell>
          <cell r="N207">
            <v>0</v>
          </cell>
          <cell r="O207">
            <v>0</v>
          </cell>
          <cell r="P207">
            <v>0</v>
          </cell>
          <cell r="Q207">
            <v>0</v>
          </cell>
          <cell r="R207">
            <v>0</v>
          </cell>
          <cell r="S207">
            <v>1</v>
          </cell>
          <cell r="T207">
            <v>0</v>
          </cell>
          <cell r="U207">
            <v>0</v>
          </cell>
          <cell r="V207">
            <v>0</v>
          </cell>
          <cell r="W207">
            <v>0</v>
          </cell>
          <cell r="X207">
            <v>0</v>
          </cell>
          <cell r="Y207">
            <v>0</v>
          </cell>
          <cell r="Z207">
            <v>0</v>
          </cell>
          <cell r="AA207">
            <v>1</v>
          </cell>
          <cell r="AB207">
            <v>0</v>
          </cell>
          <cell r="AC207">
            <v>40943</v>
          </cell>
          <cell r="AD207">
            <v>1</v>
          </cell>
          <cell r="AE207">
            <v>0</v>
          </cell>
          <cell r="AF207">
            <v>0</v>
          </cell>
          <cell r="AG207">
            <v>0</v>
          </cell>
          <cell r="AH207">
            <v>0</v>
          </cell>
          <cell r="AI207">
            <v>0</v>
          </cell>
          <cell r="AJ207">
            <v>0</v>
          </cell>
          <cell r="AK207">
            <v>0</v>
          </cell>
          <cell r="AL207">
            <v>1</v>
          </cell>
          <cell r="AM207">
            <v>0</v>
          </cell>
          <cell r="AN207">
            <v>40943</v>
          </cell>
          <cell r="AO207">
            <v>0</v>
          </cell>
          <cell r="AP207">
            <v>0</v>
          </cell>
          <cell r="AQ207">
            <v>0</v>
          </cell>
          <cell r="AR207">
            <v>0</v>
          </cell>
          <cell r="AS207">
            <v>1</v>
          </cell>
          <cell r="AT207">
            <v>0</v>
          </cell>
          <cell r="AU207">
            <v>40943</v>
          </cell>
          <cell r="AV207">
            <v>0</v>
          </cell>
          <cell r="AW207">
            <v>0</v>
          </cell>
          <cell r="AX207">
            <v>1</v>
          </cell>
          <cell r="AY207">
            <v>0</v>
          </cell>
          <cell r="AZ207">
            <v>40943</v>
          </cell>
          <cell r="BA207">
            <v>0</v>
          </cell>
          <cell r="BB207">
            <v>0</v>
          </cell>
          <cell r="BC207">
            <v>0</v>
          </cell>
          <cell r="BD207">
            <v>0</v>
          </cell>
          <cell r="BE207">
            <v>1</v>
          </cell>
          <cell r="BF207">
            <v>0</v>
          </cell>
          <cell r="BG207">
            <v>0</v>
          </cell>
          <cell r="BH207">
            <v>0</v>
          </cell>
          <cell r="BI207">
            <v>40943</v>
          </cell>
          <cell r="BJ207">
            <v>0</v>
          </cell>
          <cell r="BK207">
            <v>0</v>
          </cell>
          <cell r="BL207">
            <v>0</v>
          </cell>
          <cell r="BM207">
            <v>0</v>
          </cell>
          <cell r="BN207">
            <v>1</v>
          </cell>
          <cell r="BO207">
            <v>0</v>
          </cell>
        </row>
        <row r="208">
          <cell r="A208">
            <v>40944</v>
          </cell>
          <cell r="B208">
            <v>1</v>
          </cell>
          <cell r="C208">
            <v>3</v>
          </cell>
          <cell r="D208">
            <v>0</v>
          </cell>
          <cell r="E208">
            <v>0</v>
          </cell>
          <cell r="F208">
            <v>0</v>
          </cell>
          <cell r="G208">
            <v>0</v>
          </cell>
          <cell r="H208">
            <v>0</v>
          </cell>
          <cell r="I208">
            <v>0</v>
          </cell>
          <cell r="J208">
            <v>1</v>
          </cell>
          <cell r="K208">
            <v>3</v>
          </cell>
          <cell r="L208">
            <v>40944</v>
          </cell>
          <cell r="M208">
            <v>1</v>
          </cell>
          <cell r="N208">
            <v>3</v>
          </cell>
          <cell r="O208">
            <v>0</v>
          </cell>
          <cell r="P208">
            <v>0</v>
          </cell>
          <cell r="Q208">
            <v>0</v>
          </cell>
          <cell r="R208">
            <v>0</v>
          </cell>
          <cell r="S208">
            <v>1</v>
          </cell>
          <cell r="T208">
            <v>3</v>
          </cell>
          <cell r="U208">
            <v>0</v>
          </cell>
          <cell r="V208">
            <v>0</v>
          </cell>
          <cell r="W208">
            <v>0</v>
          </cell>
          <cell r="X208">
            <v>0</v>
          </cell>
          <cell r="Y208">
            <v>0</v>
          </cell>
          <cell r="Z208">
            <v>0</v>
          </cell>
          <cell r="AA208">
            <v>1</v>
          </cell>
          <cell r="AB208">
            <v>3</v>
          </cell>
          <cell r="AC208">
            <v>40944</v>
          </cell>
          <cell r="AD208">
            <v>1</v>
          </cell>
          <cell r="AE208">
            <v>3</v>
          </cell>
          <cell r="AF208">
            <v>0</v>
          </cell>
          <cell r="AG208">
            <v>0</v>
          </cell>
          <cell r="AH208">
            <v>0</v>
          </cell>
          <cell r="AI208">
            <v>0</v>
          </cell>
          <cell r="AJ208">
            <v>0</v>
          </cell>
          <cell r="AK208">
            <v>0</v>
          </cell>
          <cell r="AL208">
            <v>1</v>
          </cell>
          <cell r="AM208">
            <v>3</v>
          </cell>
          <cell r="AN208">
            <v>40944</v>
          </cell>
          <cell r="AO208">
            <v>0</v>
          </cell>
          <cell r="AP208">
            <v>0</v>
          </cell>
          <cell r="AQ208">
            <v>0</v>
          </cell>
          <cell r="AR208">
            <v>0</v>
          </cell>
          <cell r="AS208">
            <v>1</v>
          </cell>
          <cell r="AT208">
            <v>3</v>
          </cell>
          <cell r="AU208">
            <v>40944</v>
          </cell>
          <cell r="AV208">
            <v>0</v>
          </cell>
          <cell r="AW208">
            <v>0</v>
          </cell>
          <cell r="AX208">
            <v>1</v>
          </cell>
          <cell r="AY208">
            <v>3</v>
          </cell>
          <cell r="AZ208">
            <v>40944</v>
          </cell>
          <cell r="BA208">
            <v>0</v>
          </cell>
          <cell r="BB208">
            <v>0</v>
          </cell>
          <cell r="BC208">
            <v>0</v>
          </cell>
          <cell r="BD208">
            <v>0</v>
          </cell>
          <cell r="BE208">
            <v>1</v>
          </cell>
          <cell r="BF208">
            <v>3</v>
          </cell>
          <cell r="BG208">
            <v>0</v>
          </cell>
          <cell r="BH208">
            <v>0</v>
          </cell>
          <cell r="BI208">
            <v>40944</v>
          </cell>
          <cell r="BJ208">
            <v>0</v>
          </cell>
          <cell r="BK208">
            <v>0</v>
          </cell>
          <cell r="BL208">
            <v>0</v>
          </cell>
          <cell r="BM208">
            <v>0</v>
          </cell>
          <cell r="BN208">
            <v>1</v>
          </cell>
          <cell r="BO208">
            <v>3</v>
          </cell>
        </row>
        <row r="209">
          <cell r="A209">
            <v>40944</v>
          </cell>
          <cell r="B209">
            <v>1</v>
          </cell>
          <cell r="C209">
            <v>0</v>
          </cell>
          <cell r="D209">
            <v>0</v>
          </cell>
          <cell r="E209">
            <v>0</v>
          </cell>
          <cell r="F209">
            <v>0</v>
          </cell>
          <cell r="G209">
            <v>0</v>
          </cell>
          <cell r="H209">
            <v>0</v>
          </cell>
          <cell r="I209">
            <v>0</v>
          </cell>
          <cell r="J209">
            <v>1</v>
          </cell>
          <cell r="K209">
            <v>0</v>
          </cell>
          <cell r="L209">
            <v>40944</v>
          </cell>
          <cell r="M209">
            <v>1</v>
          </cell>
          <cell r="N209">
            <v>0</v>
          </cell>
          <cell r="O209">
            <v>0</v>
          </cell>
          <cell r="P209">
            <v>0</v>
          </cell>
          <cell r="Q209">
            <v>0</v>
          </cell>
          <cell r="R209">
            <v>0</v>
          </cell>
          <cell r="S209">
            <v>1</v>
          </cell>
          <cell r="T209">
            <v>0</v>
          </cell>
          <cell r="U209">
            <v>0</v>
          </cell>
          <cell r="V209">
            <v>0</v>
          </cell>
          <cell r="W209">
            <v>0</v>
          </cell>
          <cell r="X209">
            <v>0</v>
          </cell>
          <cell r="Y209">
            <v>0</v>
          </cell>
          <cell r="Z209">
            <v>0</v>
          </cell>
          <cell r="AA209">
            <v>1</v>
          </cell>
          <cell r="AB209">
            <v>0</v>
          </cell>
          <cell r="AC209">
            <v>40944</v>
          </cell>
          <cell r="AD209">
            <v>1</v>
          </cell>
          <cell r="AE209">
            <v>0</v>
          </cell>
          <cell r="AF209">
            <v>0</v>
          </cell>
          <cell r="AG209">
            <v>0</v>
          </cell>
          <cell r="AH209">
            <v>0</v>
          </cell>
          <cell r="AI209">
            <v>0</v>
          </cell>
          <cell r="AJ209">
            <v>0</v>
          </cell>
          <cell r="AK209">
            <v>0</v>
          </cell>
          <cell r="AL209">
            <v>1</v>
          </cell>
          <cell r="AM209">
            <v>0</v>
          </cell>
          <cell r="AN209">
            <v>40944</v>
          </cell>
          <cell r="AO209">
            <v>0</v>
          </cell>
          <cell r="AP209">
            <v>0</v>
          </cell>
          <cell r="AQ209">
            <v>0</v>
          </cell>
          <cell r="AR209">
            <v>0</v>
          </cell>
          <cell r="AS209">
            <v>1</v>
          </cell>
          <cell r="AT209">
            <v>0</v>
          </cell>
          <cell r="AU209">
            <v>40944</v>
          </cell>
          <cell r="AV209">
            <v>0</v>
          </cell>
          <cell r="AW209">
            <v>0</v>
          </cell>
          <cell r="AX209">
            <v>1</v>
          </cell>
          <cell r="AY209">
            <v>0</v>
          </cell>
          <cell r="AZ209">
            <v>40944</v>
          </cell>
          <cell r="BA209">
            <v>0</v>
          </cell>
          <cell r="BB209">
            <v>0</v>
          </cell>
          <cell r="BC209">
            <v>0</v>
          </cell>
          <cell r="BD209">
            <v>0</v>
          </cell>
          <cell r="BE209">
            <v>1</v>
          </cell>
          <cell r="BF209">
            <v>0</v>
          </cell>
          <cell r="BG209">
            <v>0</v>
          </cell>
          <cell r="BH209">
            <v>0</v>
          </cell>
          <cell r="BI209">
            <v>40944</v>
          </cell>
          <cell r="BJ209">
            <v>0</v>
          </cell>
          <cell r="BK209">
            <v>0</v>
          </cell>
          <cell r="BL209">
            <v>0</v>
          </cell>
          <cell r="BM209">
            <v>0</v>
          </cell>
          <cell r="BN209">
            <v>1</v>
          </cell>
          <cell r="BO209">
            <v>0</v>
          </cell>
        </row>
        <row r="210">
          <cell r="A210">
            <v>40944</v>
          </cell>
          <cell r="B210">
            <v>1</v>
          </cell>
          <cell r="C210">
            <v>0</v>
          </cell>
          <cell r="D210">
            <v>0</v>
          </cell>
          <cell r="E210">
            <v>0</v>
          </cell>
          <cell r="F210">
            <v>0</v>
          </cell>
          <cell r="G210">
            <v>0</v>
          </cell>
          <cell r="H210">
            <v>0</v>
          </cell>
          <cell r="I210">
            <v>0</v>
          </cell>
          <cell r="J210">
            <v>1</v>
          </cell>
          <cell r="K210">
            <v>0</v>
          </cell>
          <cell r="L210">
            <v>40944</v>
          </cell>
          <cell r="M210">
            <v>1</v>
          </cell>
          <cell r="N210">
            <v>0</v>
          </cell>
          <cell r="O210">
            <v>0</v>
          </cell>
          <cell r="P210">
            <v>0</v>
          </cell>
          <cell r="Q210">
            <v>0</v>
          </cell>
          <cell r="R210">
            <v>0</v>
          </cell>
          <cell r="S210">
            <v>1</v>
          </cell>
          <cell r="T210">
            <v>0</v>
          </cell>
          <cell r="U210">
            <v>0</v>
          </cell>
          <cell r="V210">
            <v>0</v>
          </cell>
          <cell r="W210">
            <v>0</v>
          </cell>
          <cell r="X210">
            <v>0</v>
          </cell>
          <cell r="Y210">
            <v>0</v>
          </cell>
          <cell r="Z210">
            <v>0</v>
          </cell>
          <cell r="AA210">
            <v>1</v>
          </cell>
          <cell r="AB210">
            <v>0</v>
          </cell>
          <cell r="AC210">
            <v>40944</v>
          </cell>
          <cell r="AD210">
            <v>1</v>
          </cell>
          <cell r="AE210">
            <v>0</v>
          </cell>
          <cell r="AF210">
            <v>0</v>
          </cell>
          <cell r="AG210">
            <v>0</v>
          </cell>
          <cell r="AH210">
            <v>0</v>
          </cell>
          <cell r="AI210">
            <v>0</v>
          </cell>
          <cell r="AJ210">
            <v>0</v>
          </cell>
          <cell r="AK210">
            <v>0</v>
          </cell>
          <cell r="AL210">
            <v>1</v>
          </cell>
          <cell r="AM210">
            <v>0</v>
          </cell>
          <cell r="AN210">
            <v>40944</v>
          </cell>
          <cell r="AO210">
            <v>0</v>
          </cell>
          <cell r="AP210">
            <v>0</v>
          </cell>
          <cell r="AQ210">
            <v>0</v>
          </cell>
          <cell r="AR210">
            <v>0</v>
          </cell>
          <cell r="AS210">
            <v>1</v>
          </cell>
          <cell r="AT210">
            <v>0</v>
          </cell>
          <cell r="AU210">
            <v>40944</v>
          </cell>
          <cell r="AV210">
            <v>0</v>
          </cell>
          <cell r="AW210">
            <v>0</v>
          </cell>
          <cell r="AX210">
            <v>1</v>
          </cell>
          <cell r="AY210">
            <v>0</v>
          </cell>
          <cell r="AZ210">
            <v>40944</v>
          </cell>
          <cell r="BA210">
            <v>0</v>
          </cell>
          <cell r="BB210">
            <v>0</v>
          </cell>
          <cell r="BC210">
            <v>0</v>
          </cell>
          <cell r="BD210">
            <v>0</v>
          </cell>
          <cell r="BE210">
            <v>1</v>
          </cell>
          <cell r="BF210">
            <v>0</v>
          </cell>
          <cell r="BG210">
            <v>0</v>
          </cell>
          <cell r="BH210">
            <v>0</v>
          </cell>
          <cell r="BI210">
            <v>40944</v>
          </cell>
          <cell r="BJ210">
            <v>0</v>
          </cell>
          <cell r="BK210">
            <v>0</v>
          </cell>
          <cell r="BL210">
            <v>0</v>
          </cell>
          <cell r="BM210">
            <v>0</v>
          </cell>
          <cell r="BN210">
            <v>1</v>
          </cell>
          <cell r="BO210">
            <v>0</v>
          </cell>
        </row>
        <row r="211">
          <cell r="A211">
            <v>40945</v>
          </cell>
          <cell r="B211">
            <v>0</v>
          </cell>
          <cell r="C211">
            <v>0</v>
          </cell>
          <cell r="D211">
            <v>0</v>
          </cell>
          <cell r="E211">
            <v>0</v>
          </cell>
          <cell r="F211">
            <v>0</v>
          </cell>
          <cell r="G211">
            <v>0</v>
          </cell>
          <cell r="H211">
            <v>0</v>
          </cell>
          <cell r="I211">
            <v>0</v>
          </cell>
          <cell r="J211">
            <v>1</v>
          </cell>
          <cell r="K211">
            <v>3</v>
          </cell>
          <cell r="L211">
            <v>40945</v>
          </cell>
          <cell r="M211">
            <v>1</v>
          </cell>
          <cell r="N211">
            <v>3</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40945</v>
          </cell>
          <cell r="AD211">
            <v>1</v>
          </cell>
          <cell r="AE211">
            <v>3</v>
          </cell>
          <cell r="AF211">
            <v>0</v>
          </cell>
          <cell r="AG211">
            <v>0</v>
          </cell>
          <cell r="AH211">
            <v>0</v>
          </cell>
          <cell r="AI211">
            <v>0</v>
          </cell>
          <cell r="AJ211">
            <v>0</v>
          </cell>
          <cell r="AK211">
            <v>0</v>
          </cell>
          <cell r="AL211">
            <v>1</v>
          </cell>
          <cell r="AM211">
            <v>3</v>
          </cell>
          <cell r="AN211">
            <v>40945</v>
          </cell>
          <cell r="AO211">
            <v>0</v>
          </cell>
          <cell r="AP211">
            <v>0</v>
          </cell>
          <cell r="AQ211">
            <v>0</v>
          </cell>
          <cell r="AR211">
            <v>0</v>
          </cell>
          <cell r="AS211">
            <v>0</v>
          </cell>
          <cell r="AT211">
            <v>0</v>
          </cell>
          <cell r="AU211">
            <v>40945</v>
          </cell>
          <cell r="AV211">
            <v>0</v>
          </cell>
          <cell r="AW211">
            <v>0</v>
          </cell>
          <cell r="AX211">
            <v>1</v>
          </cell>
          <cell r="AY211">
            <v>3</v>
          </cell>
          <cell r="AZ211">
            <v>40945</v>
          </cell>
          <cell r="BA211">
            <v>0</v>
          </cell>
          <cell r="BB211">
            <v>0</v>
          </cell>
          <cell r="BC211">
            <v>0</v>
          </cell>
          <cell r="BD211">
            <v>0</v>
          </cell>
          <cell r="BE211">
            <v>0</v>
          </cell>
          <cell r="BF211">
            <v>0</v>
          </cell>
          <cell r="BG211">
            <v>0</v>
          </cell>
          <cell r="BH211">
            <v>0</v>
          </cell>
          <cell r="BI211">
            <v>40945</v>
          </cell>
          <cell r="BJ211">
            <v>0</v>
          </cell>
          <cell r="BK211">
            <v>0</v>
          </cell>
          <cell r="BL211">
            <v>0</v>
          </cell>
          <cell r="BM211">
            <v>0</v>
          </cell>
          <cell r="BN211">
            <v>1</v>
          </cell>
          <cell r="BO211">
            <v>3</v>
          </cell>
        </row>
        <row r="212">
          <cell r="A212">
            <v>40945</v>
          </cell>
          <cell r="B212">
            <v>0</v>
          </cell>
          <cell r="C212">
            <v>0</v>
          </cell>
          <cell r="D212">
            <v>0</v>
          </cell>
          <cell r="E212">
            <v>0</v>
          </cell>
          <cell r="F212">
            <v>0</v>
          </cell>
          <cell r="G212">
            <v>0</v>
          </cell>
          <cell r="H212">
            <v>0</v>
          </cell>
          <cell r="I212">
            <v>0</v>
          </cell>
          <cell r="J212">
            <v>1</v>
          </cell>
          <cell r="K212">
            <v>0</v>
          </cell>
          <cell r="L212">
            <v>40945</v>
          </cell>
          <cell r="M212">
            <v>1</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40945</v>
          </cell>
          <cell r="AD212">
            <v>1</v>
          </cell>
          <cell r="AE212">
            <v>0</v>
          </cell>
          <cell r="AF212">
            <v>0</v>
          </cell>
          <cell r="AG212">
            <v>0</v>
          </cell>
          <cell r="AH212">
            <v>0</v>
          </cell>
          <cell r="AI212">
            <v>0</v>
          </cell>
          <cell r="AJ212">
            <v>0</v>
          </cell>
          <cell r="AK212">
            <v>0</v>
          </cell>
          <cell r="AL212">
            <v>1</v>
          </cell>
          <cell r="AM212">
            <v>0</v>
          </cell>
          <cell r="AN212">
            <v>40945</v>
          </cell>
          <cell r="AO212">
            <v>0</v>
          </cell>
          <cell r="AP212">
            <v>0</v>
          </cell>
          <cell r="AQ212">
            <v>0</v>
          </cell>
          <cell r="AR212">
            <v>0</v>
          </cell>
          <cell r="AS212">
            <v>0</v>
          </cell>
          <cell r="AT212">
            <v>0</v>
          </cell>
          <cell r="AU212">
            <v>40945</v>
          </cell>
          <cell r="AV212">
            <v>0</v>
          </cell>
          <cell r="AW212">
            <v>0</v>
          </cell>
          <cell r="AX212">
            <v>1</v>
          </cell>
          <cell r="AY212">
            <v>0</v>
          </cell>
          <cell r="AZ212">
            <v>40945</v>
          </cell>
          <cell r="BA212">
            <v>0</v>
          </cell>
          <cell r="BB212">
            <v>0</v>
          </cell>
          <cell r="BC212">
            <v>0</v>
          </cell>
          <cell r="BD212">
            <v>0</v>
          </cell>
          <cell r="BE212">
            <v>0</v>
          </cell>
          <cell r="BF212">
            <v>0</v>
          </cell>
          <cell r="BG212">
            <v>0</v>
          </cell>
          <cell r="BH212">
            <v>0</v>
          </cell>
          <cell r="BI212">
            <v>40945</v>
          </cell>
          <cell r="BJ212">
            <v>0</v>
          </cell>
          <cell r="BK212">
            <v>0</v>
          </cell>
          <cell r="BL212">
            <v>0</v>
          </cell>
          <cell r="BM212">
            <v>0</v>
          </cell>
          <cell r="BN212">
            <v>1</v>
          </cell>
          <cell r="BO212">
            <v>0</v>
          </cell>
        </row>
        <row r="213">
          <cell r="A213">
            <v>40945</v>
          </cell>
          <cell r="B213">
            <v>0</v>
          </cell>
          <cell r="C213">
            <v>0</v>
          </cell>
          <cell r="D213">
            <v>0</v>
          </cell>
          <cell r="E213">
            <v>0</v>
          </cell>
          <cell r="F213">
            <v>0</v>
          </cell>
          <cell r="G213">
            <v>0</v>
          </cell>
          <cell r="H213">
            <v>0</v>
          </cell>
          <cell r="I213">
            <v>0</v>
          </cell>
          <cell r="J213">
            <v>1</v>
          </cell>
          <cell r="K213">
            <v>0</v>
          </cell>
          <cell r="L213">
            <v>40945</v>
          </cell>
          <cell r="M213">
            <v>1</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40945</v>
          </cell>
          <cell r="AD213">
            <v>1</v>
          </cell>
          <cell r="AE213">
            <v>0</v>
          </cell>
          <cell r="AF213">
            <v>0</v>
          </cell>
          <cell r="AG213">
            <v>0</v>
          </cell>
          <cell r="AH213">
            <v>0</v>
          </cell>
          <cell r="AI213">
            <v>0</v>
          </cell>
          <cell r="AJ213">
            <v>0</v>
          </cell>
          <cell r="AK213">
            <v>0</v>
          </cell>
          <cell r="AL213">
            <v>1</v>
          </cell>
          <cell r="AM213">
            <v>0</v>
          </cell>
          <cell r="AN213">
            <v>40945</v>
          </cell>
          <cell r="AO213">
            <v>0</v>
          </cell>
          <cell r="AP213">
            <v>0</v>
          </cell>
          <cell r="AQ213">
            <v>0</v>
          </cell>
          <cell r="AR213">
            <v>0</v>
          </cell>
          <cell r="AS213">
            <v>0</v>
          </cell>
          <cell r="AT213">
            <v>0</v>
          </cell>
          <cell r="AU213">
            <v>40945</v>
          </cell>
          <cell r="AV213">
            <v>0</v>
          </cell>
          <cell r="AW213">
            <v>0</v>
          </cell>
          <cell r="AX213">
            <v>1</v>
          </cell>
          <cell r="AY213">
            <v>0</v>
          </cell>
          <cell r="AZ213">
            <v>40945</v>
          </cell>
          <cell r="BA213">
            <v>0</v>
          </cell>
          <cell r="BB213">
            <v>0</v>
          </cell>
          <cell r="BC213">
            <v>0</v>
          </cell>
          <cell r="BD213">
            <v>0</v>
          </cell>
          <cell r="BE213">
            <v>0</v>
          </cell>
          <cell r="BF213">
            <v>0</v>
          </cell>
          <cell r="BG213">
            <v>0</v>
          </cell>
          <cell r="BH213">
            <v>0</v>
          </cell>
          <cell r="BI213">
            <v>40945</v>
          </cell>
          <cell r="BJ213">
            <v>0</v>
          </cell>
          <cell r="BK213">
            <v>0</v>
          </cell>
          <cell r="BL213">
            <v>0</v>
          </cell>
          <cell r="BM213">
            <v>0</v>
          </cell>
          <cell r="BN213">
            <v>1</v>
          </cell>
          <cell r="BO213">
            <v>0</v>
          </cell>
        </row>
        <row r="214">
          <cell r="A214">
            <v>40946</v>
          </cell>
          <cell r="B214">
            <v>0</v>
          </cell>
          <cell r="C214">
            <v>0</v>
          </cell>
          <cell r="D214">
            <v>0</v>
          </cell>
          <cell r="E214">
            <v>0</v>
          </cell>
          <cell r="F214">
            <v>0</v>
          </cell>
          <cell r="G214">
            <v>0</v>
          </cell>
          <cell r="H214">
            <v>0</v>
          </cell>
          <cell r="I214">
            <v>0</v>
          </cell>
          <cell r="J214">
            <v>1</v>
          </cell>
          <cell r="K214">
            <v>3</v>
          </cell>
          <cell r="L214">
            <v>40946</v>
          </cell>
          <cell r="M214">
            <v>1</v>
          </cell>
          <cell r="N214">
            <v>3</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40946</v>
          </cell>
          <cell r="AD214">
            <v>1</v>
          </cell>
          <cell r="AE214">
            <v>3</v>
          </cell>
          <cell r="AF214">
            <v>0</v>
          </cell>
          <cell r="AG214">
            <v>0</v>
          </cell>
          <cell r="AH214">
            <v>0</v>
          </cell>
          <cell r="AI214">
            <v>0</v>
          </cell>
          <cell r="AJ214">
            <v>0</v>
          </cell>
          <cell r="AK214">
            <v>0</v>
          </cell>
          <cell r="AL214">
            <v>1</v>
          </cell>
          <cell r="AM214">
            <v>3</v>
          </cell>
          <cell r="AN214">
            <v>40946</v>
          </cell>
          <cell r="AO214">
            <v>0</v>
          </cell>
          <cell r="AP214">
            <v>0</v>
          </cell>
          <cell r="AQ214">
            <v>0</v>
          </cell>
          <cell r="AR214">
            <v>0</v>
          </cell>
          <cell r="AS214">
            <v>0</v>
          </cell>
          <cell r="AT214">
            <v>0</v>
          </cell>
          <cell r="AU214">
            <v>40946</v>
          </cell>
          <cell r="AV214">
            <v>0</v>
          </cell>
          <cell r="AW214">
            <v>0</v>
          </cell>
          <cell r="AX214">
            <v>1</v>
          </cell>
          <cell r="AY214">
            <v>3</v>
          </cell>
          <cell r="AZ214">
            <v>40946</v>
          </cell>
          <cell r="BA214">
            <v>0</v>
          </cell>
          <cell r="BB214">
            <v>0</v>
          </cell>
          <cell r="BC214">
            <v>0</v>
          </cell>
          <cell r="BD214">
            <v>0</v>
          </cell>
          <cell r="BE214">
            <v>0</v>
          </cell>
          <cell r="BF214">
            <v>0</v>
          </cell>
          <cell r="BG214">
            <v>0</v>
          </cell>
          <cell r="BH214">
            <v>0</v>
          </cell>
          <cell r="BI214">
            <v>40946</v>
          </cell>
          <cell r="BJ214">
            <v>0</v>
          </cell>
          <cell r="BK214">
            <v>0</v>
          </cell>
          <cell r="BL214">
            <v>0</v>
          </cell>
          <cell r="BM214">
            <v>0</v>
          </cell>
          <cell r="BN214">
            <v>1</v>
          </cell>
          <cell r="BO214">
            <v>3</v>
          </cell>
        </row>
        <row r="215">
          <cell r="A215">
            <v>40946</v>
          </cell>
          <cell r="B215">
            <v>0</v>
          </cell>
          <cell r="C215">
            <v>0</v>
          </cell>
          <cell r="D215">
            <v>0</v>
          </cell>
          <cell r="E215">
            <v>0</v>
          </cell>
          <cell r="F215">
            <v>0</v>
          </cell>
          <cell r="G215">
            <v>0</v>
          </cell>
          <cell r="H215">
            <v>0</v>
          </cell>
          <cell r="I215">
            <v>0</v>
          </cell>
          <cell r="J215">
            <v>1</v>
          </cell>
          <cell r="K215">
            <v>0</v>
          </cell>
          <cell r="L215">
            <v>40946</v>
          </cell>
          <cell r="M215">
            <v>1</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40946</v>
          </cell>
          <cell r="AD215">
            <v>1</v>
          </cell>
          <cell r="AE215">
            <v>0</v>
          </cell>
          <cell r="AF215">
            <v>0</v>
          </cell>
          <cell r="AG215">
            <v>0</v>
          </cell>
          <cell r="AH215">
            <v>0</v>
          </cell>
          <cell r="AI215">
            <v>0</v>
          </cell>
          <cell r="AJ215">
            <v>0</v>
          </cell>
          <cell r="AK215">
            <v>0</v>
          </cell>
          <cell r="AL215">
            <v>1</v>
          </cell>
          <cell r="AM215">
            <v>0</v>
          </cell>
          <cell r="AN215">
            <v>40946</v>
          </cell>
          <cell r="AO215">
            <v>0</v>
          </cell>
          <cell r="AP215">
            <v>0</v>
          </cell>
          <cell r="AQ215">
            <v>0</v>
          </cell>
          <cell r="AR215">
            <v>0</v>
          </cell>
          <cell r="AS215">
            <v>0</v>
          </cell>
          <cell r="AT215">
            <v>0</v>
          </cell>
          <cell r="AU215">
            <v>40946</v>
          </cell>
          <cell r="AV215">
            <v>0</v>
          </cell>
          <cell r="AW215">
            <v>0</v>
          </cell>
          <cell r="AX215">
            <v>1</v>
          </cell>
          <cell r="AY215">
            <v>0</v>
          </cell>
          <cell r="AZ215">
            <v>40946</v>
          </cell>
          <cell r="BA215">
            <v>0</v>
          </cell>
          <cell r="BB215">
            <v>0</v>
          </cell>
          <cell r="BC215">
            <v>0</v>
          </cell>
          <cell r="BD215">
            <v>0</v>
          </cell>
          <cell r="BE215">
            <v>0</v>
          </cell>
          <cell r="BF215">
            <v>0</v>
          </cell>
          <cell r="BG215">
            <v>0</v>
          </cell>
          <cell r="BH215">
            <v>0</v>
          </cell>
          <cell r="BI215">
            <v>40946</v>
          </cell>
          <cell r="BJ215">
            <v>0</v>
          </cell>
          <cell r="BK215">
            <v>0</v>
          </cell>
          <cell r="BL215">
            <v>0</v>
          </cell>
          <cell r="BM215">
            <v>0</v>
          </cell>
          <cell r="BN215">
            <v>1</v>
          </cell>
          <cell r="BO215">
            <v>0</v>
          </cell>
        </row>
        <row r="216">
          <cell r="A216">
            <v>40946</v>
          </cell>
          <cell r="B216">
            <v>0</v>
          </cell>
          <cell r="C216">
            <v>0</v>
          </cell>
          <cell r="D216">
            <v>0</v>
          </cell>
          <cell r="E216">
            <v>0</v>
          </cell>
          <cell r="F216">
            <v>0</v>
          </cell>
          <cell r="G216">
            <v>0</v>
          </cell>
          <cell r="H216">
            <v>0</v>
          </cell>
          <cell r="I216">
            <v>0</v>
          </cell>
          <cell r="J216">
            <v>1</v>
          </cell>
          <cell r="K216">
            <v>0</v>
          </cell>
          <cell r="L216">
            <v>40946</v>
          </cell>
          <cell r="M216">
            <v>1</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40946</v>
          </cell>
          <cell r="AD216">
            <v>1</v>
          </cell>
          <cell r="AE216">
            <v>0</v>
          </cell>
          <cell r="AF216">
            <v>0</v>
          </cell>
          <cell r="AG216">
            <v>0</v>
          </cell>
          <cell r="AH216">
            <v>0</v>
          </cell>
          <cell r="AI216">
            <v>0</v>
          </cell>
          <cell r="AJ216">
            <v>0</v>
          </cell>
          <cell r="AK216">
            <v>0</v>
          </cell>
          <cell r="AL216">
            <v>1</v>
          </cell>
          <cell r="AM216">
            <v>0</v>
          </cell>
          <cell r="AN216">
            <v>40946</v>
          </cell>
          <cell r="AO216">
            <v>0</v>
          </cell>
          <cell r="AP216">
            <v>0</v>
          </cell>
          <cell r="AQ216">
            <v>0</v>
          </cell>
          <cell r="AR216">
            <v>0</v>
          </cell>
          <cell r="AS216">
            <v>0</v>
          </cell>
          <cell r="AT216">
            <v>0</v>
          </cell>
          <cell r="AU216">
            <v>40946</v>
          </cell>
          <cell r="AV216">
            <v>0</v>
          </cell>
          <cell r="AW216">
            <v>0</v>
          </cell>
          <cell r="AX216">
            <v>1</v>
          </cell>
          <cell r="AY216">
            <v>0</v>
          </cell>
          <cell r="AZ216">
            <v>40946</v>
          </cell>
          <cell r="BA216">
            <v>0</v>
          </cell>
          <cell r="BB216">
            <v>0</v>
          </cell>
          <cell r="BC216">
            <v>0</v>
          </cell>
          <cell r="BD216">
            <v>0</v>
          </cell>
          <cell r="BE216">
            <v>0</v>
          </cell>
          <cell r="BF216">
            <v>0</v>
          </cell>
          <cell r="BG216">
            <v>0</v>
          </cell>
          <cell r="BH216">
            <v>0</v>
          </cell>
          <cell r="BI216">
            <v>40946</v>
          </cell>
          <cell r="BJ216">
            <v>0</v>
          </cell>
          <cell r="BK216">
            <v>0</v>
          </cell>
          <cell r="BL216">
            <v>0</v>
          </cell>
          <cell r="BM216">
            <v>0</v>
          </cell>
          <cell r="BN216">
            <v>1</v>
          </cell>
          <cell r="BO216">
            <v>0</v>
          </cell>
        </row>
        <row r="217">
          <cell r="A217">
            <v>40947</v>
          </cell>
          <cell r="B217">
            <v>1</v>
          </cell>
          <cell r="C217">
            <v>3</v>
          </cell>
          <cell r="D217">
            <v>0</v>
          </cell>
          <cell r="E217">
            <v>0</v>
          </cell>
          <cell r="F217">
            <v>0</v>
          </cell>
          <cell r="G217">
            <v>0</v>
          </cell>
          <cell r="H217">
            <v>0</v>
          </cell>
          <cell r="I217">
            <v>0</v>
          </cell>
          <cell r="J217">
            <v>1</v>
          </cell>
          <cell r="K217">
            <v>1</v>
          </cell>
          <cell r="L217">
            <v>40947</v>
          </cell>
          <cell r="M217">
            <v>1</v>
          </cell>
          <cell r="N217">
            <v>3</v>
          </cell>
          <cell r="O217">
            <v>0</v>
          </cell>
          <cell r="P217">
            <v>0</v>
          </cell>
          <cell r="Q217">
            <v>0</v>
          </cell>
          <cell r="R217">
            <v>0</v>
          </cell>
          <cell r="S217">
            <v>1</v>
          </cell>
          <cell r="T217">
            <v>3</v>
          </cell>
          <cell r="U217">
            <v>0</v>
          </cell>
          <cell r="V217">
            <v>0</v>
          </cell>
          <cell r="W217">
            <v>0</v>
          </cell>
          <cell r="X217">
            <v>0</v>
          </cell>
          <cell r="Y217">
            <v>0</v>
          </cell>
          <cell r="Z217">
            <v>0</v>
          </cell>
          <cell r="AA217">
            <v>1</v>
          </cell>
          <cell r="AB217">
            <v>3</v>
          </cell>
          <cell r="AC217">
            <v>40947</v>
          </cell>
          <cell r="AD217">
            <v>1</v>
          </cell>
          <cell r="AE217">
            <v>1</v>
          </cell>
          <cell r="AF217">
            <v>0</v>
          </cell>
          <cell r="AG217">
            <v>0</v>
          </cell>
          <cell r="AH217">
            <v>0</v>
          </cell>
          <cell r="AI217">
            <v>0</v>
          </cell>
          <cell r="AJ217">
            <v>0</v>
          </cell>
          <cell r="AK217">
            <v>0</v>
          </cell>
          <cell r="AL217">
            <v>1</v>
          </cell>
          <cell r="AM217">
            <v>1</v>
          </cell>
          <cell r="AN217">
            <v>40947</v>
          </cell>
          <cell r="AO217">
            <v>0</v>
          </cell>
          <cell r="AP217">
            <v>0</v>
          </cell>
          <cell r="AQ217">
            <v>0</v>
          </cell>
          <cell r="AR217">
            <v>0</v>
          </cell>
          <cell r="AS217">
            <v>1</v>
          </cell>
          <cell r="AT217">
            <v>3</v>
          </cell>
          <cell r="AU217">
            <v>40947</v>
          </cell>
          <cell r="AV217">
            <v>0</v>
          </cell>
          <cell r="AW217">
            <v>0</v>
          </cell>
          <cell r="AX217">
            <v>1</v>
          </cell>
          <cell r="AY217">
            <v>1</v>
          </cell>
          <cell r="AZ217">
            <v>40947</v>
          </cell>
          <cell r="BA217">
            <v>0</v>
          </cell>
          <cell r="BB217">
            <v>0</v>
          </cell>
          <cell r="BC217">
            <v>0</v>
          </cell>
          <cell r="BD217">
            <v>0</v>
          </cell>
          <cell r="BE217">
            <v>1</v>
          </cell>
          <cell r="BF217">
            <v>3</v>
          </cell>
          <cell r="BG217">
            <v>0</v>
          </cell>
          <cell r="BH217">
            <v>0</v>
          </cell>
          <cell r="BI217">
            <v>40947</v>
          </cell>
          <cell r="BJ217">
            <v>0</v>
          </cell>
          <cell r="BK217">
            <v>0</v>
          </cell>
          <cell r="BL217">
            <v>0</v>
          </cell>
          <cell r="BM217">
            <v>0</v>
          </cell>
          <cell r="BN217">
            <v>1</v>
          </cell>
          <cell r="BO217">
            <v>1</v>
          </cell>
        </row>
        <row r="218">
          <cell r="A218">
            <v>40947</v>
          </cell>
          <cell r="B218">
            <v>1</v>
          </cell>
          <cell r="C218">
            <v>0</v>
          </cell>
          <cell r="D218">
            <v>0</v>
          </cell>
          <cell r="E218">
            <v>0</v>
          </cell>
          <cell r="F218">
            <v>0</v>
          </cell>
          <cell r="G218">
            <v>0</v>
          </cell>
          <cell r="H218">
            <v>0</v>
          </cell>
          <cell r="I218">
            <v>0</v>
          </cell>
          <cell r="J218">
            <v>0</v>
          </cell>
          <cell r="K218">
            <v>0</v>
          </cell>
          <cell r="L218">
            <v>40947</v>
          </cell>
          <cell r="M218">
            <v>1</v>
          </cell>
          <cell r="N218">
            <v>0</v>
          </cell>
          <cell r="O218">
            <v>0</v>
          </cell>
          <cell r="P218">
            <v>0</v>
          </cell>
          <cell r="Q218">
            <v>0</v>
          </cell>
          <cell r="R218">
            <v>0</v>
          </cell>
          <cell r="S218">
            <v>1</v>
          </cell>
          <cell r="T218">
            <v>0</v>
          </cell>
          <cell r="U218">
            <v>0</v>
          </cell>
          <cell r="V218">
            <v>0</v>
          </cell>
          <cell r="W218">
            <v>0</v>
          </cell>
          <cell r="X218">
            <v>0</v>
          </cell>
          <cell r="Y218">
            <v>0</v>
          </cell>
          <cell r="Z218">
            <v>0</v>
          </cell>
          <cell r="AA218">
            <v>1</v>
          </cell>
          <cell r="AB218">
            <v>0</v>
          </cell>
          <cell r="AC218">
            <v>40947</v>
          </cell>
          <cell r="AD218">
            <v>0</v>
          </cell>
          <cell r="AE218">
            <v>0</v>
          </cell>
          <cell r="AF218">
            <v>0</v>
          </cell>
          <cell r="AG218">
            <v>0</v>
          </cell>
          <cell r="AH218">
            <v>0</v>
          </cell>
          <cell r="AI218">
            <v>0</v>
          </cell>
          <cell r="AJ218">
            <v>0</v>
          </cell>
          <cell r="AK218">
            <v>0</v>
          </cell>
          <cell r="AL218">
            <v>0</v>
          </cell>
          <cell r="AM218">
            <v>0</v>
          </cell>
          <cell r="AN218">
            <v>40947</v>
          </cell>
          <cell r="AO218">
            <v>0</v>
          </cell>
          <cell r="AP218">
            <v>0</v>
          </cell>
          <cell r="AQ218">
            <v>0</v>
          </cell>
          <cell r="AR218">
            <v>0</v>
          </cell>
          <cell r="AS218">
            <v>1</v>
          </cell>
          <cell r="AT218">
            <v>0</v>
          </cell>
          <cell r="AU218">
            <v>40947</v>
          </cell>
          <cell r="AV218">
            <v>0</v>
          </cell>
          <cell r="AW218">
            <v>0</v>
          </cell>
          <cell r="AX218">
            <v>0</v>
          </cell>
          <cell r="AY218">
            <v>0</v>
          </cell>
          <cell r="AZ218">
            <v>40947</v>
          </cell>
          <cell r="BA218">
            <v>0</v>
          </cell>
          <cell r="BB218">
            <v>0</v>
          </cell>
          <cell r="BC218">
            <v>0</v>
          </cell>
          <cell r="BD218">
            <v>0</v>
          </cell>
          <cell r="BE218">
            <v>1</v>
          </cell>
          <cell r="BF218">
            <v>0</v>
          </cell>
          <cell r="BG218">
            <v>0</v>
          </cell>
          <cell r="BH218">
            <v>0</v>
          </cell>
          <cell r="BI218">
            <v>40947</v>
          </cell>
          <cell r="BJ218">
            <v>0</v>
          </cell>
          <cell r="BK218">
            <v>0</v>
          </cell>
          <cell r="BL218">
            <v>0</v>
          </cell>
          <cell r="BM218">
            <v>0</v>
          </cell>
          <cell r="BN218">
            <v>0</v>
          </cell>
          <cell r="BO218">
            <v>0</v>
          </cell>
        </row>
        <row r="219">
          <cell r="A219">
            <v>40947</v>
          </cell>
          <cell r="B219">
            <v>1</v>
          </cell>
          <cell r="C219">
            <v>0</v>
          </cell>
          <cell r="D219">
            <v>0</v>
          </cell>
          <cell r="E219">
            <v>0</v>
          </cell>
          <cell r="F219">
            <v>0</v>
          </cell>
          <cell r="G219">
            <v>0</v>
          </cell>
          <cell r="H219">
            <v>0</v>
          </cell>
          <cell r="I219">
            <v>0</v>
          </cell>
          <cell r="J219">
            <v>0</v>
          </cell>
          <cell r="K219">
            <v>0</v>
          </cell>
          <cell r="L219">
            <v>40947</v>
          </cell>
          <cell r="M219">
            <v>1</v>
          </cell>
          <cell r="N219">
            <v>0</v>
          </cell>
          <cell r="O219">
            <v>0</v>
          </cell>
          <cell r="P219">
            <v>0</v>
          </cell>
          <cell r="Q219">
            <v>0</v>
          </cell>
          <cell r="R219">
            <v>0</v>
          </cell>
          <cell r="S219">
            <v>1</v>
          </cell>
          <cell r="T219">
            <v>0</v>
          </cell>
          <cell r="U219">
            <v>0</v>
          </cell>
          <cell r="V219">
            <v>0</v>
          </cell>
          <cell r="W219">
            <v>0</v>
          </cell>
          <cell r="X219">
            <v>0</v>
          </cell>
          <cell r="Y219">
            <v>0</v>
          </cell>
          <cell r="Z219">
            <v>0</v>
          </cell>
          <cell r="AA219">
            <v>1</v>
          </cell>
          <cell r="AB219">
            <v>0</v>
          </cell>
          <cell r="AC219">
            <v>40947</v>
          </cell>
          <cell r="AD219">
            <v>0</v>
          </cell>
          <cell r="AE219">
            <v>0</v>
          </cell>
          <cell r="AF219">
            <v>0</v>
          </cell>
          <cell r="AG219">
            <v>0</v>
          </cell>
          <cell r="AH219">
            <v>0</v>
          </cell>
          <cell r="AI219">
            <v>0</v>
          </cell>
          <cell r="AJ219">
            <v>0</v>
          </cell>
          <cell r="AK219">
            <v>0</v>
          </cell>
          <cell r="AL219">
            <v>0</v>
          </cell>
          <cell r="AM219">
            <v>0</v>
          </cell>
          <cell r="AN219">
            <v>40947</v>
          </cell>
          <cell r="AO219">
            <v>0</v>
          </cell>
          <cell r="AP219">
            <v>0</v>
          </cell>
          <cell r="AQ219">
            <v>0</v>
          </cell>
          <cell r="AR219">
            <v>0</v>
          </cell>
          <cell r="AS219">
            <v>1</v>
          </cell>
          <cell r="AT219">
            <v>0</v>
          </cell>
          <cell r="AU219">
            <v>40947</v>
          </cell>
          <cell r="AV219">
            <v>0</v>
          </cell>
          <cell r="AW219">
            <v>0</v>
          </cell>
          <cell r="AX219">
            <v>0</v>
          </cell>
          <cell r="AY219">
            <v>0</v>
          </cell>
          <cell r="AZ219">
            <v>40947</v>
          </cell>
          <cell r="BA219">
            <v>0</v>
          </cell>
          <cell r="BB219">
            <v>0</v>
          </cell>
          <cell r="BC219">
            <v>0</v>
          </cell>
          <cell r="BD219">
            <v>0</v>
          </cell>
          <cell r="BE219">
            <v>1</v>
          </cell>
          <cell r="BF219">
            <v>0</v>
          </cell>
          <cell r="BG219">
            <v>0</v>
          </cell>
          <cell r="BH219">
            <v>0</v>
          </cell>
          <cell r="BI219">
            <v>40947</v>
          </cell>
          <cell r="BJ219">
            <v>0</v>
          </cell>
          <cell r="BK219">
            <v>0</v>
          </cell>
          <cell r="BL219">
            <v>0</v>
          </cell>
          <cell r="BM219">
            <v>0</v>
          </cell>
          <cell r="BN219">
            <v>0</v>
          </cell>
          <cell r="BO219">
            <v>0</v>
          </cell>
        </row>
        <row r="220">
          <cell r="A220">
            <v>40948</v>
          </cell>
          <cell r="B220">
            <v>1</v>
          </cell>
          <cell r="C220">
            <v>1</v>
          </cell>
          <cell r="D220">
            <v>0</v>
          </cell>
          <cell r="E220">
            <v>0</v>
          </cell>
          <cell r="F220">
            <v>0</v>
          </cell>
          <cell r="G220">
            <v>0</v>
          </cell>
          <cell r="H220">
            <v>0</v>
          </cell>
          <cell r="I220">
            <v>0</v>
          </cell>
          <cell r="J220">
            <v>1</v>
          </cell>
          <cell r="K220">
            <v>3</v>
          </cell>
          <cell r="L220">
            <v>40948</v>
          </cell>
          <cell r="M220">
            <v>1</v>
          </cell>
          <cell r="N220">
            <v>3</v>
          </cell>
          <cell r="O220">
            <v>0</v>
          </cell>
          <cell r="P220">
            <v>0</v>
          </cell>
          <cell r="Q220">
            <v>0</v>
          </cell>
          <cell r="R220">
            <v>0</v>
          </cell>
          <cell r="S220">
            <v>1</v>
          </cell>
          <cell r="T220">
            <v>1</v>
          </cell>
          <cell r="U220">
            <v>0</v>
          </cell>
          <cell r="V220">
            <v>0</v>
          </cell>
          <cell r="W220">
            <v>0</v>
          </cell>
          <cell r="X220">
            <v>0</v>
          </cell>
          <cell r="Y220">
            <v>0</v>
          </cell>
          <cell r="Z220">
            <v>0</v>
          </cell>
          <cell r="AA220">
            <v>1</v>
          </cell>
          <cell r="AB220">
            <v>1</v>
          </cell>
          <cell r="AC220">
            <v>40948</v>
          </cell>
          <cell r="AD220">
            <v>1</v>
          </cell>
          <cell r="AE220">
            <v>3</v>
          </cell>
          <cell r="AF220">
            <v>0</v>
          </cell>
          <cell r="AG220">
            <v>0</v>
          </cell>
          <cell r="AH220">
            <v>0</v>
          </cell>
          <cell r="AI220">
            <v>0</v>
          </cell>
          <cell r="AJ220">
            <v>0</v>
          </cell>
          <cell r="AK220">
            <v>0</v>
          </cell>
          <cell r="AL220">
            <v>1</v>
          </cell>
          <cell r="AM220">
            <v>3</v>
          </cell>
          <cell r="AN220">
            <v>40948</v>
          </cell>
          <cell r="AO220">
            <v>0</v>
          </cell>
          <cell r="AP220">
            <v>0</v>
          </cell>
          <cell r="AQ220">
            <v>0</v>
          </cell>
          <cell r="AR220">
            <v>0</v>
          </cell>
          <cell r="AS220">
            <v>1</v>
          </cell>
          <cell r="AT220">
            <v>1</v>
          </cell>
          <cell r="AU220">
            <v>40948</v>
          </cell>
          <cell r="AV220">
            <v>0</v>
          </cell>
          <cell r="AW220">
            <v>0</v>
          </cell>
          <cell r="AX220">
            <v>1</v>
          </cell>
          <cell r="AY220">
            <v>3</v>
          </cell>
          <cell r="AZ220">
            <v>40948</v>
          </cell>
          <cell r="BA220">
            <v>0</v>
          </cell>
          <cell r="BB220">
            <v>0</v>
          </cell>
          <cell r="BC220">
            <v>1</v>
          </cell>
          <cell r="BD220">
            <v>1</v>
          </cell>
          <cell r="BE220">
            <v>0</v>
          </cell>
          <cell r="BF220">
            <v>0</v>
          </cell>
          <cell r="BG220">
            <v>0</v>
          </cell>
          <cell r="BH220">
            <v>0</v>
          </cell>
          <cell r="BI220">
            <v>40948</v>
          </cell>
          <cell r="BJ220">
            <v>0</v>
          </cell>
          <cell r="BK220">
            <v>0</v>
          </cell>
          <cell r="BL220">
            <v>0</v>
          </cell>
          <cell r="BM220">
            <v>0</v>
          </cell>
          <cell r="BN220">
            <v>1</v>
          </cell>
          <cell r="BO220">
            <v>3</v>
          </cell>
        </row>
        <row r="221">
          <cell r="A221">
            <v>40948</v>
          </cell>
          <cell r="B221">
            <v>0</v>
          </cell>
          <cell r="C221">
            <v>0</v>
          </cell>
          <cell r="D221">
            <v>0</v>
          </cell>
          <cell r="E221">
            <v>0</v>
          </cell>
          <cell r="F221">
            <v>0</v>
          </cell>
          <cell r="G221">
            <v>0</v>
          </cell>
          <cell r="H221">
            <v>0</v>
          </cell>
          <cell r="I221">
            <v>0</v>
          </cell>
          <cell r="J221">
            <v>1</v>
          </cell>
          <cell r="K221">
            <v>0</v>
          </cell>
          <cell r="L221">
            <v>40948</v>
          </cell>
          <cell r="M221">
            <v>1</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40948</v>
          </cell>
          <cell r="AD221">
            <v>1</v>
          </cell>
          <cell r="AE221">
            <v>0</v>
          </cell>
          <cell r="AF221">
            <v>0</v>
          </cell>
          <cell r="AG221">
            <v>0</v>
          </cell>
          <cell r="AH221">
            <v>0</v>
          </cell>
          <cell r="AI221">
            <v>0</v>
          </cell>
          <cell r="AJ221">
            <v>0</v>
          </cell>
          <cell r="AK221">
            <v>0</v>
          </cell>
          <cell r="AL221">
            <v>1</v>
          </cell>
          <cell r="AM221">
            <v>0</v>
          </cell>
          <cell r="AN221">
            <v>40948</v>
          </cell>
          <cell r="AO221">
            <v>0</v>
          </cell>
          <cell r="AP221">
            <v>0</v>
          </cell>
          <cell r="AQ221">
            <v>0</v>
          </cell>
          <cell r="AR221">
            <v>0</v>
          </cell>
          <cell r="AS221">
            <v>0</v>
          </cell>
          <cell r="AT221">
            <v>0</v>
          </cell>
          <cell r="AU221">
            <v>40948</v>
          </cell>
          <cell r="AV221">
            <v>0</v>
          </cell>
          <cell r="AW221">
            <v>0</v>
          </cell>
          <cell r="AX221">
            <v>1</v>
          </cell>
          <cell r="AY221">
            <v>0</v>
          </cell>
          <cell r="AZ221">
            <v>40948</v>
          </cell>
          <cell r="BA221">
            <v>0</v>
          </cell>
          <cell r="BB221">
            <v>0</v>
          </cell>
          <cell r="BC221">
            <v>0</v>
          </cell>
          <cell r="BD221">
            <v>0</v>
          </cell>
          <cell r="BE221">
            <v>0</v>
          </cell>
          <cell r="BF221">
            <v>0</v>
          </cell>
          <cell r="BG221">
            <v>0</v>
          </cell>
          <cell r="BH221">
            <v>0</v>
          </cell>
          <cell r="BI221">
            <v>40948</v>
          </cell>
          <cell r="BJ221">
            <v>0</v>
          </cell>
          <cell r="BK221">
            <v>0</v>
          </cell>
          <cell r="BL221">
            <v>0</v>
          </cell>
          <cell r="BM221">
            <v>0</v>
          </cell>
          <cell r="BN221">
            <v>1</v>
          </cell>
          <cell r="BO221">
            <v>0</v>
          </cell>
        </row>
        <row r="222">
          <cell r="A222">
            <v>40948</v>
          </cell>
          <cell r="B222">
            <v>0</v>
          </cell>
          <cell r="C222">
            <v>0</v>
          </cell>
          <cell r="D222">
            <v>0</v>
          </cell>
          <cell r="E222">
            <v>0</v>
          </cell>
          <cell r="F222">
            <v>0</v>
          </cell>
          <cell r="G222">
            <v>0</v>
          </cell>
          <cell r="H222">
            <v>0</v>
          </cell>
          <cell r="I222">
            <v>0</v>
          </cell>
          <cell r="J222">
            <v>1</v>
          </cell>
          <cell r="K222">
            <v>0</v>
          </cell>
          <cell r="L222">
            <v>40948</v>
          </cell>
          <cell r="M222">
            <v>1</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40948</v>
          </cell>
          <cell r="AD222">
            <v>1</v>
          </cell>
          <cell r="AE222">
            <v>0</v>
          </cell>
          <cell r="AF222">
            <v>0</v>
          </cell>
          <cell r="AG222">
            <v>0</v>
          </cell>
          <cell r="AH222">
            <v>0</v>
          </cell>
          <cell r="AI222">
            <v>0</v>
          </cell>
          <cell r="AJ222">
            <v>0</v>
          </cell>
          <cell r="AK222">
            <v>0</v>
          </cell>
          <cell r="AL222">
            <v>1</v>
          </cell>
          <cell r="AM222">
            <v>0</v>
          </cell>
          <cell r="AN222">
            <v>40948</v>
          </cell>
          <cell r="AO222">
            <v>0</v>
          </cell>
          <cell r="AP222">
            <v>0</v>
          </cell>
          <cell r="AQ222">
            <v>0</v>
          </cell>
          <cell r="AR222">
            <v>0</v>
          </cell>
          <cell r="AS222">
            <v>0</v>
          </cell>
          <cell r="AT222">
            <v>0</v>
          </cell>
          <cell r="AU222">
            <v>40948</v>
          </cell>
          <cell r="AV222">
            <v>0</v>
          </cell>
          <cell r="AW222">
            <v>0</v>
          </cell>
          <cell r="AX222">
            <v>1</v>
          </cell>
          <cell r="AY222">
            <v>0</v>
          </cell>
          <cell r="AZ222">
            <v>40948</v>
          </cell>
          <cell r="BA222">
            <v>0</v>
          </cell>
          <cell r="BB222">
            <v>0</v>
          </cell>
          <cell r="BC222">
            <v>0</v>
          </cell>
          <cell r="BD222">
            <v>0</v>
          </cell>
          <cell r="BE222">
            <v>0</v>
          </cell>
          <cell r="BF222">
            <v>0</v>
          </cell>
          <cell r="BG222">
            <v>0</v>
          </cell>
          <cell r="BH222">
            <v>0</v>
          </cell>
          <cell r="BI222">
            <v>40948</v>
          </cell>
          <cell r="BJ222">
            <v>0</v>
          </cell>
          <cell r="BK222">
            <v>0</v>
          </cell>
          <cell r="BL222">
            <v>0</v>
          </cell>
          <cell r="BM222">
            <v>0</v>
          </cell>
          <cell r="BN222">
            <v>1</v>
          </cell>
          <cell r="BO222">
            <v>0</v>
          </cell>
        </row>
        <row r="223">
          <cell r="A223">
            <v>40949</v>
          </cell>
          <cell r="B223">
            <v>0</v>
          </cell>
          <cell r="C223">
            <v>0</v>
          </cell>
          <cell r="D223">
            <v>0</v>
          </cell>
          <cell r="E223">
            <v>0</v>
          </cell>
          <cell r="F223">
            <v>0</v>
          </cell>
          <cell r="G223">
            <v>0</v>
          </cell>
          <cell r="H223">
            <v>0</v>
          </cell>
          <cell r="I223">
            <v>0</v>
          </cell>
          <cell r="J223">
            <v>1</v>
          </cell>
          <cell r="K223">
            <v>3</v>
          </cell>
          <cell r="L223">
            <v>40949</v>
          </cell>
          <cell r="M223">
            <v>1</v>
          </cell>
          <cell r="N223">
            <v>3</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40949</v>
          </cell>
          <cell r="AD223">
            <v>1</v>
          </cell>
          <cell r="AE223">
            <v>2</v>
          </cell>
          <cell r="AF223">
            <v>0</v>
          </cell>
          <cell r="AG223">
            <v>0</v>
          </cell>
          <cell r="AH223">
            <v>0</v>
          </cell>
          <cell r="AI223">
            <v>0</v>
          </cell>
          <cell r="AJ223">
            <v>0</v>
          </cell>
          <cell r="AK223">
            <v>0</v>
          </cell>
          <cell r="AL223">
            <v>1</v>
          </cell>
          <cell r="AM223">
            <v>2</v>
          </cell>
          <cell r="AN223">
            <v>40949</v>
          </cell>
          <cell r="AO223">
            <v>0</v>
          </cell>
          <cell r="AP223">
            <v>0</v>
          </cell>
          <cell r="AQ223">
            <v>0</v>
          </cell>
          <cell r="AR223">
            <v>0</v>
          </cell>
          <cell r="AS223">
            <v>0</v>
          </cell>
          <cell r="AT223">
            <v>0</v>
          </cell>
          <cell r="AU223">
            <v>40949</v>
          </cell>
          <cell r="AV223">
            <v>0</v>
          </cell>
          <cell r="AW223">
            <v>0</v>
          </cell>
          <cell r="AX223">
            <v>1</v>
          </cell>
          <cell r="AY223">
            <v>2</v>
          </cell>
          <cell r="AZ223">
            <v>40949</v>
          </cell>
          <cell r="BA223">
            <v>0</v>
          </cell>
          <cell r="BB223">
            <v>0</v>
          </cell>
          <cell r="BC223">
            <v>0</v>
          </cell>
          <cell r="BD223">
            <v>0</v>
          </cell>
          <cell r="BE223">
            <v>0</v>
          </cell>
          <cell r="BF223">
            <v>0</v>
          </cell>
          <cell r="BG223">
            <v>0</v>
          </cell>
          <cell r="BH223">
            <v>0</v>
          </cell>
          <cell r="BI223">
            <v>40949</v>
          </cell>
          <cell r="BJ223">
            <v>0</v>
          </cell>
          <cell r="BK223">
            <v>0</v>
          </cell>
          <cell r="BL223">
            <v>0</v>
          </cell>
          <cell r="BM223">
            <v>0</v>
          </cell>
          <cell r="BN223">
            <v>1</v>
          </cell>
          <cell r="BO223">
            <v>2</v>
          </cell>
        </row>
        <row r="224">
          <cell r="A224">
            <v>40949</v>
          </cell>
          <cell r="B224">
            <v>0</v>
          </cell>
          <cell r="C224">
            <v>0</v>
          </cell>
          <cell r="D224">
            <v>0</v>
          </cell>
          <cell r="E224">
            <v>0</v>
          </cell>
          <cell r="F224">
            <v>0</v>
          </cell>
          <cell r="G224">
            <v>0</v>
          </cell>
          <cell r="H224">
            <v>0</v>
          </cell>
          <cell r="I224">
            <v>0</v>
          </cell>
          <cell r="J224">
            <v>1</v>
          </cell>
          <cell r="K224">
            <v>0</v>
          </cell>
          <cell r="L224">
            <v>40949</v>
          </cell>
          <cell r="M224">
            <v>1</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40949</v>
          </cell>
          <cell r="AD224">
            <v>0</v>
          </cell>
          <cell r="AE224">
            <v>0</v>
          </cell>
          <cell r="AF224">
            <v>0</v>
          </cell>
          <cell r="AG224">
            <v>0</v>
          </cell>
          <cell r="AH224">
            <v>0</v>
          </cell>
          <cell r="AI224">
            <v>0</v>
          </cell>
          <cell r="AJ224">
            <v>0</v>
          </cell>
          <cell r="AK224">
            <v>0</v>
          </cell>
          <cell r="AL224">
            <v>0</v>
          </cell>
          <cell r="AM224">
            <v>0</v>
          </cell>
          <cell r="AN224">
            <v>40949</v>
          </cell>
          <cell r="AO224">
            <v>0</v>
          </cell>
          <cell r="AP224">
            <v>0</v>
          </cell>
          <cell r="AQ224">
            <v>0</v>
          </cell>
          <cell r="AR224">
            <v>0</v>
          </cell>
          <cell r="AS224">
            <v>0</v>
          </cell>
          <cell r="AT224">
            <v>0</v>
          </cell>
          <cell r="AU224">
            <v>40949</v>
          </cell>
          <cell r="AV224">
            <v>0</v>
          </cell>
          <cell r="AW224">
            <v>0</v>
          </cell>
          <cell r="AX224">
            <v>0</v>
          </cell>
          <cell r="AY224">
            <v>0</v>
          </cell>
          <cell r="AZ224">
            <v>40949</v>
          </cell>
          <cell r="BA224">
            <v>0</v>
          </cell>
          <cell r="BB224">
            <v>0</v>
          </cell>
          <cell r="BC224">
            <v>0</v>
          </cell>
          <cell r="BD224">
            <v>0</v>
          </cell>
          <cell r="BE224">
            <v>0</v>
          </cell>
          <cell r="BF224">
            <v>0</v>
          </cell>
          <cell r="BG224">
            <v>0</v>
          </cell>
          <cell r="BH224">
            <v>0</v>
          </cell>
          <cell r="BI224">
            <v>40949</v>
          </cell>
          <cell r="BJ224">
            <v>0</v>
          </cell>
          <cell r="BK224">
            <v>0</v>
          </cell>
          <cell r="BL224">
            <v>0</v>
          </cell>
          <cell r="BM224">
            <v>0</v>
          </cell>
          <cell r="BN224">
            <v>0</v>
          </cell>
          <cell r="BO224">
            <v>0</v>
          </cell>
        </row>
        <row r="225">
          <cell r="A225">
            <v>40949</v>
          </cell>
          <cell r="B225">
            <v>0</v>
          </cell>
          <cell r="C225">
            <v>0</v>
          </cell>
          <cell r="D225">
            <v>0</v>
          </cell>
          <cell r="E225">
            <v>0</v>
          </cell>
          <cell r="F225">
            <v>0</v>
          </cell>
          <cell r="G225">
            <v>0</v>
          </cell>
          <cell r="H225">
            <v>0</v>
          </cell>
          <cell r="I225">
            <v>0</v>
          </cell>
          <cell r="J225">
            <v>1</v>
          </cell>
          <cell r="K225">
            <v>0</v>
          </cell>
          <cell r="L225">
            <v>40949</v>
          </cell>
          <cell r="M225">
            <v>1</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40949</v>
          </cell>
          <cell r="AD225">
            <v>1</v>
          </cell>
          <cell r="AE225">
            <v>0</v>
          </cell>
          <cell r="AF225">
            <v>0</v>
          </cell>
          <cell r="AG225">
            <v>0</v>
          </cell>
          <cell r="AH225">
            <v>0</v>
          </cell>
          <cell r="AI225">
            <v>0</v>
          </cell>
          <cell r="AJ225">
            <v>0</v>
          </cell>
          <cell r="AK225">
            <v>0</v>
          </cell>
          <cell r="AL225">
            <v>1</v>
          </cell>
          <cell r="AM225">
            <v>0</v>
          </cell>
          <cell r="AN225">
            <v>40949</v>
          </cell>
          <cell r="AO225">
            <v>0</v>
          </cell>
          <cell r="AP225">
            <v>0</v>
          </cell>
          <cell r="AQ225">
            <v>0</v>
          </cell>
          <cell r="AR225">
            <v>0</v>
          </cell>
          <cell r="AS225">
            <v>0</v>
          </cell>
          <cell r="AT225">
            <v>0</v>
          </cell>
          <cell r="AU225">
            <v>40949</v>
          </cell>
          <cell r="AV225">
            <v>0</v>
          </cell>
          <cell r="AW225">
            <v>0</v>
          </cell>
          <cell r="AX225">
            <v>1</v>
          </cell>
          <cell r="AY225">
            <v>0</v>
          </cell>
          <cell r="AZ225">
            <v>40949</v>
          </cell>
          <cell r="BA225">
            <v>0</v>
          </cell>
          <cell r="BB225">
            <v>0</v>
          </cell>
          <cell r="BC225">
            <v>0</v>
          </cell>
          <cell r="BD225">
            <v>0</v>
          </cell>
          <cell r="BE225">
            <v>0</v>
          </cell>
          <cell r="BF225">
            <v>0</v>
          </cell>
          <cell r="BG225">
            <v>0</v>
          </cell>
          <cell r="BH225">
            <v>0</v>
          </cell>
          <cell r="BI225">
            <v>40949</v>
          </cell>
          <cell r="BJ225">
            <v>0</v>
          </cell>
          <cell r="BK225">
            <v>0</v>
          </cell>
          <cell r="BL225">
            <v>0</v>
          </cell>
          <cell r="BM225">
            <v>0</v>
          </cell>
          <cell r="BN225">
            <v>1</v>
          </cell>
          <cell r="BO225">
            <v>0</v>
          </cell>
        </row>
        <row r="226">
          <cell r="A226">
            <v>40950</v>
          </cell>
          <cell r="B226">
            <v>0</v>
          </cell>
          <cell r="C226">
            <v>0</v>
          </cell>
          <cell r="D226">
            <v>0</v>
          </cell>
          <cell r="E226">
            <v>0</v>
          </cell>
          <cell r="F226">
            <v>0</v>
          </cell>
          <cell r="G226">
            <v>0</v>
          </cell>
          <cell r="H226">
            <v>0</v>
          </cell>
          <cell r="I226">
            <v>0</v>
          </cell>
          <cell r="J226">
            <v>1</v>
          </cell>
          <cell r="K226">
            <v>3</v>
          </cell>
          <cell r="L226">
            <v>40950</v>
          </cell>
          <cell r="M226">
            <v>1</v>
          </cell>
          <cell r="N226">
            <v>3</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40950</v>
          </cell>
          <cell r="AD226">
            <v>1</v>
          </cell>
          <cell r="AE226">
            <v>2</v>
          </cell>
          <cell r="AF226">
            <v>0</v>
          </cell>
          <cell r="AG226">
            <v>0</v>
          </cell>
          <cell r="AH226">
            <v>0</v>
          </cell>
          <cell r="AI226">
            <v>0</v>
          </cell>
          <cell r="AJ226">
            <v>0</v>
          </cell>
          <cell r="AK226">
            <v>0</v>
          </cell>
          <cell r="AL226">
            <v>1</v>
          </cell>
          <cell r="AM226">
            <v>2</v>
          </cell>
          <cell r="AN226">
            <v>40950</v>
          </cell>
          <cell r="AO226">
            <v>0</v>
          </cell>
          <cell r="AP226">
            <v>0</v>
          </cell>
          <cell r="AQ226">
            <v>0</v>
          </cell>
          <cell r="AR226">
            <v>0</v>
          </cell>
          <cell r="AS226">
            <v>0</v>
          </cell>
          <cell r="AT226">
            <v>0</v>
          </cell>
          <cell r="AU226">
            <v>40950</v>
          </cell>
          <cell r="AV226">
            <v>0</v>
          </cell>
          <cell r="AW226">
            <v>0</v>
          </cell>
          <cell r="AX226">
            <v>1</v>
          </cell>
          <cell r="AY226">
            <v>2</v>
          </cell>
          <cell r="AZ226">
            <v>40950</v>
          </cell>
          <cell r="BA226">
            <v>0</v>
          </cell>
          <cell r="BB226">
            <v>0</v>
          </cell>
          <cell r="BC226">
            <v>0</v>
          </cell>
          <cell r="BD226">
            <v>0</v>
          </cell>
          <cell r="BE226">
            <v>0</v>
          </cell>
          <cell r="BF226">
            <v>0</v>
          </cell>
          <cell r="BG226">
            <v>0</v>
          </cell>
          <cell r="BH226">
            <v>0</v>
          </cell>
          <cell r="BI226">
            <v>40950</v>
          </cell>
          <cell r="BJ226">
            <v>0</v>
          </cell>
          <cell r="BK226">
            <v>0</v>
          </cell>
          <cell r="BL226">
            <v>0</v>
          </cell>
          <cell r="BM226">
            <v>0</v>
          </cell>
          <cell r="BN226">
            <v>1</v>
          </cell>
          <cell r="BO226">
            <v>2</v>
          </cell>
        </row>
        <row r="227">
          <cell r="A227">
            <v>40950</v>
          </cell>
          <cell r="B227">
            <v>0</v>
          </cell>
          <cell r="C227">
            <v>0</v>
          </cell>
          <cell r="D227">
            <v>0</v>
          </cell>
          <cell r="E227">
            <v>0</v>
          </cell>
          <cell r="F227">
            <v>0</v>
          </cell>
          <cell r="G227">
            <v>0</v>
          </cell>
          <cell r="H227">
            <v>0</v>
          </cell>
          <cell r="I227">
            <v>0</v>
          </cell>
          <cell r="J227">
            <v>1</v>
          </cell>
          <cell r="K227">
            <v>0</v>
          </cell>
          <cell r="L227">
            <v>40950</v>
          </cell>
          <cell r="M227">
            <v>1</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40950</v>
          </cell>
          <cell r="AD227">
            <v>0</v>
          </cell>
          <cell r="AE227">
            <v>0</v>
          </cell>
          <cell r="AF227">
            <v>0</v>
          </cell>
          <cell r="AG227">
            <v>0</v>
          </cell>
          <cell r="AH227">
            <v>0</v>
          </cell>
          <cell r="AI227">
            <v>0</v>
          </cell>
          <cell r="AJ227">
            <v>0</v>
          </cell>
          <cell r="AK227">
            <v>0</v>
          </cell>
          <cell r="AL227">
            <v>0</v>
          </cell>
          <cell r="AM227">
            <v>0</v>
          </cell>
          <cell r="AN227">
            <v>40950</v>
          </cell>
          <cell r="AO227">
            <v>0</v>
          </cell>
          <cell r="AP227">
            <v>0</v>
          </cell>
          <cell r="AQ227">
            <v>0</v>
          </cell>
          <cell r="AR227">
            <v>0</v>
          </cell>
          <cell r="AS227">
            <v>0</v>
          </cell>
          <cell r="AT227">
            <v>0</v>
          </cell>
          <cell r="AU227">
            <v>40950</v>
          </cell>
          <cell r="AV227">
            <v>0</v>
          </cell>
          <cell r="AW227">
            <v>0</v>
          </cell>
          <cell r="AX227">
            <v>0</v>
          </cell>
          <cell r="AY227">
            <v>0</v>
          </cell>
          <cell r="AZ227">
            <v>40950</v>
          </cell>
          <cell r="BA227">
            <v>0</v>
          </cell>
          <cell r="BB227">
            <v>0</v>
          </cell>
          <cell r="BC227">
            <v>0</v>
          </cell>
          <cell r="BD227">
            <v>0</v>
          </cell>
          <cell r="BE227">
            <v>0</v>
          </cell>
          <cell r="BF227">
            <v>0</v>
          </cell>
          <cell r="BG227">
            <v>0</v>
          </cell>
          <cell r="BH227">
            <v>0</v>
          </cell>
          <cell r="BI227">
            <v>40950</v>
          </cell>
          <cell r="BJ227">
            <v>0</v>
          </cell>
          <cell r="BK227">
            <v>0</v>
          </cell>
          <cell r="BL227">
            <v>0</v>
          </cell>
          <cell r="BM227">
            <v>0</v>
          </cell>
          <cell r="BN227">
            <v>0</v>
          </cell>
          <cell r="BO227">
            <v>0</v>
          </cell>
        </row>
        <row r="228">
          <cell r="A228">
            <v>40950</v>
          </cell>
          <cell r="B228">
            <v>0</v>
          </cell>
          <cell r="C228">
            <v>0</v>
          </cell>
          <cell r="D228">
            <v>0</v>
          </cell>
          <cell r="E228">
            <v>0</v>
          </cell>
          <cell r="F228">
            <v>0</v>
          </cell>
          <cell r="G228">
            <v>0</v>
          </cell>
          <cell r="H228">
            <v>0</v>
          </cell>
          <cell r="I228">
            <v>0</v>
          </cell>
          <cell r="J228">
            <v>1</v>
          </cell>
          <cell r="K228">
            <v>0</v>
          </cell>
          <cell r="L228">
            <v>40950</v>
          </cell>
          <cell r="M228">
            <v>1</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40950</v>
          </cell>
          <cell r="AD228">
            <v>1</v>
          </cell>
          <cell r="AE228">
            <v>0</v>
          </cell>
          <cell r="AF228">
            <v>0</v>
          </cell>
          <cell r="AG228">
            <v>0</v>
          </cell>
          <cell r="AH228">
            <v>0</v>
          </cell>
          <cell r="AI228">
            <v>0</v>
          </cell>
          <cell r="AJ228">
            <v>0</v>
          </cell>
          <cell r="AK228">
            <v>0</v>
          </cell>
          <cell r="AL228">
            <v>1</v>
          </cell>
          <cell r="AM228">
            <v>0</v>
          </cell>
          <cell r="AN228">
            <v>40950</v>
          </cell>
          <cell r="AO228">
            <v>0</v>
          </cell>
          <cell r="AP228">
            <v>0</v>
          </cell>
          <cell r="AQ228">
            <v>0</v>
          </cell>
          <cell r="AR228">
            <v>0</v>
          </cell>
          <cell r="AS228">
            <v>0</v>
          </cell>
          <cell r="AT228">
            <v>0</v>
          </cell>
          <cell r="AU228">
            <v>40950</v>
          </cell>
          <cell r="AV228">
            <v>0</v>
          </cell>
          <cell r="AW228">
            <v>0</v>
          </cell>
          <cell r="AX228">
            <v>1</v>
          </cell>
          <cell r="AY228">
            <v>0</v>
          </cell>
          <cell r="AZ228">
            <v>40950</v>
          </cell>
          <cell r="BA228">
            <v>0</v>
          </cell>
          <cell r="BB228">
            <v>0</v>
          </cell>
          <cell r="BC228">
            <v>0</v>
          </cell>
          <cell r="BD228">
            <v>0</v>
          </cell>
          <cell r="BE228">
            <v>0</v>
          </cell>
          <cell r="BF228">
            <v>0</v>
          </cell>
          <cell r="BG228">
            <v>0</v>
          </cell>
          <cell r="BH228">
            <v>0</v>
          </cell>
          <cell r="BI228">
            <v>40950</v>
          </cell>
          <cell r="BJ228">
            <v>0</v>
          </cell>
          <cell r="BK228">
            <v>0</v>
          </cell>
          <cell r="BL228">
            <v>0</v>
          </cell>
          <cell r="BM228">
            <v>0</v>
          </cell>
          <cell r="BN228">
            <v>1</v>
          </cell>
          <cell r="BO228">
            <v>0</v>
          </cell>
        </row>
        <row r="229">
          <cell r="A229">
            <v>40951</v>
          </cell>
          <cell r="B229">
            <v>0</v>
          </cell>
          <cell r="C229">
            <v>0</v>
          </cell>
          <cell r="D229">
            <v>0</v>
          </cell>
          <cell r="E229">
            <v>0</v>
          </cell>
          <cell r="F229">
            <v>0</v>
          </cell>
          <cell r="G229">
            <v>0</v>
          </cell>
          <cell r="H229">
            <v>0</v>
          </cell>
          <cell r="I229">
            <v>0</v>
          </cell>
          <cell r="J229">
            <v>1</v>
          </cell>
          <cell r="K229">
            <v>3</v>
          </cell>
          <cell r="L229">
            <v>40951</v>
          </cell>
          <cell r="M229">
            <v>1</v>
          </cell>
          <cell r="N229">
            <v>3</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40951</v>
          </cell>
          <cell r="AD229">
            <v>1</v>
          </cell>
          <cell r="AE229">
            <v>3</v>
          </cell>
          <cell r="AF229">
            <v>0</v>
          </cell>
          <cell r="AG229">
            <v>0</v>
          </cell>
          <cell r="AH229">
            <v>0</v>
          </cell>
          <cell r="AI229">
            <v>0</v>
          </cell>
          <cell r="AJ229">
            <v>0</v>
          </cell>
          <cell r="AK229">
            <v>0</v>
          </cell>
          <cell r="AL229">
            <v>1</v>
          </cell>
          <cell r="AM229">
            <v>3</v>
          </cell>
          <cell r="AN229">
            <v>40951</v>
          </cell>
          <cell r="AO229">
            <v>0</v>
          </cell>
          <cell r="AP229">
            <v>0</v>
          </cell>
          <cell r="AQ229">
            <v>0</v>
          </cell>
          <cell r="AR229">
            <v>0</v>
          </cell>
          <cell r="AS229">
            <v>0</v>
          </cell>
          <cell r="AT229">
            <v>0</v>
          </cell>
          <cell r="AU229">
            <v>40951</v>
          </cell>
          <cell r="AV229">
            <v>0</v>
          </cell>
          <cell r="AW229">
            <v>0</v>
          </cell>
          <cell r="AX229">
            <v>1</v>
          </cell>
          <cell r="AY229">
            <v>3</v>
          </cell>
          <cell r="AZ229">
            <v>40951</v>
          </cell>
          <cell r="BA229">
            <v>0</v>
          </cell>
          <cell r="BB229">
            <v>0</v>
          </cell>
          <cell r="BC229">
            <v>0</v>
          </cell>
          <cell r="BD229">
            <v>0</v>
          </cell>
          <cell r="BE229">
            <v>0</v>
          </cell>
          <cell r="BF229">
            <v>0</v>
          </cell>
          <cell r="BG229">
            <v>0</v>
          </cell>
          <cell r="BH229">
            <v>0</v>
          </cell>
          <cell r="BI229">
            <v>40951</v>
          </cell>
          <cell r="BJ229">
            <v>0</v>
          </cell>
          <cell r="BK229">
            <v>0</v>
          </cell>
          <cell r="BL229">
            <v>0</v>
          </cell>
          <cell r="BM229">
            <v>0</v>
          </cell>
          <cell r="BN229">
            <v>1</v>
          </cell>
          <cell r="BO229">
            <v>3</v>
          </cell>
        </row>
        <row r="230">
          <cell r="A230">
            <v>40951</v>
          </cell>
          <cell r="B230">
            <v>0</v>
          </cell>
          <cell r="C230">
            <v>0</v>
          </cell>
          <cell r="D230">
            <v>0</v>
          </cell>
          <cell r="E230">
            <v>0</v>
          </cell>
          <cell r="F230">
            <v>0</v>
          </cell>
          <cell r="G230">
            <v>0</v>
          </cell>
          <cell r="H230">
            <v>0</v>
          </cell>
          <cell r="I230">
            <v>0</v>
          </cell>
          <cell r="J230">
            <v>1</v>
          </cell>
          <cell r="K230">
            <v>0</v>
          </cell>
          <cell r="L230">
            <v>40951</v>
          </cell>
          <cell r="M230">
            <v>1</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40951</v>
          </cell>
          <cell r="AD230">
            <v>1</v>
          </cell>
          <cell r="AE230">
            <v>0</v>
          </cell>
          <cell r="AF230">
            <v>0</v>
          </cell>
          <cell r="AG230">
            <v>0</v>
          </cell>
          <cell r="AH230">
            <v>0</v>
          </cell>
          <cell r="AI230">
            <v>0</v>
          </cell>
          <cell r="AJ230">
            <v>0</v>
          </cell>
          <cell r="AK230">
            <v>0</v>
          </cell>
          <cell r="AL230">
            <v>1</v>
          </cell>
          <cell r="AM230">
            <v>0</v>
          </cell>
          <cell r="AN230">
            <v>40951</v>
          </cell>
          <cell r="AO230">
            <v>0</v>
          </cell>
          <cell r="AP230">
            <v>0</v>
          </cell>
          <cell r="AQ230">
            <v>0</v>
          </cell>
          <cell r="AR230">
            <v>0</v>
          </cell>
          <cell r="AS230">
            <v>0</v>
          </cell>
          <cell r="AT230">
            <v>0</v>
          </cell>
          <cell r="AU230">
            <v>40951</v>
          </cell>
          <cell r="AV230">
            <v>0</v>
          </cell>
          <cell r="AW230">
            <v>0</v>
          </cell>
          <cell r="AX230">
            <v>1</v>
          </cell>
          <cell r="AY230">
            <v>0</v>
          </cell>
          <cell r="AZ230">
            <v>40951</v>
          </cell>
          <cell r="BA230">
            <v>0</v>
          </cell>
          <cell r="BB230">
            <v>0</v>
          </cell>
          <cell r="BC230">
            <v>0</v>
          </cell>
          <cell r="BD230">
            <v>0</v>
          </cell>
          <cell r="BE230">
            <v>0</v>
          </cell>
          <cell r="BF230">
            <v>0</v>
          </cell>
          <cell r="BG230">
            <v>0</v>
          </cell>
          <cell r="BH230">
            <v>0</v>
          </cell>
          <cell r="BI230">
            <v>40951</v>
          </cell>
          <cell r="BJ230">
            <v>0</v>
          </cell>
          <cell r="BK230">
            <v>0</v>
          </cell>
          <cell r="BL230">
            <v>0</v>
          </cell>
          <cell r="BM230">
            <v>0</v>
          </cell>
          <cell r="BN230">
            <v>1</v>
          </cell>
          <cell r="BO230">
            <v>0</v>
          </cell>
        </row>
        <row r="231">
          <cell r="A231">
            <v>40951</v>
          </cell>
          <cell r="B231">
            <v>0</v>
          </cell>
          <cell r="C231">
            <v>0</v>
          </cell>
          <cell r="D231">
            <v>0</v>
          </cell>
          <cell r="E231">
            <v>0</v>
          </cell>
          <cell r="F231">
            <v>0</v>
          </cell>
          <cell r="G231">
            <v>0</v>
          </cell>
          <cell r="H231">
            <v>0</v>
          </cell>
          <cell r="I231">
            <v>0</v>
          </cell>
          <cell r="J231">
            <v>1</v>
          </cell>
          <cell r="K231">
            <v>0</v>
          </cell>
          <cell r="L231">
            <v>40951</v>
          </cell>
          <cell r="M231">
            <v>1</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40951</v>
          </cell>
          <cell r="AD231">
            <v>1</v>
          </cell>
          <cell r="AE231">
            <v>0</v>
          </cell>
          <cell r="AF231">
            <v>0</v>
          </cell>
          <cell r="AG231">
            <v>0</v>
          </cell>
          <cell r="AH231">
            <v>0</v>
          </cell>
          <cell r="AI231">
            <v>0</v>
          </cell>
          <cell r="AJ231">
            <v>0</v>
          </cell>
          <cell r="AK231">
            <v>0</v>
          </cell>
          <cell r="AL231">
            <v>1</v>
          </cell>
          <cell r="AM231">
            <v>0</v>
          </cell>
          <cell r="AN231">
            <v>40951</v>
          </cell>
          <cell r="AO231">
            <v>0</v>
          </cell>
          <cell r="AP231">
            <v>0</v>
          </cell>
          <cell r="AQ231">
            <v>0</v>
          </cell>
          <cell r="AR231">
            <v>0</v>
          </cell>
          <cell r="AS231">
            <v>0</v>
          </cell>
          <cell r="AT231">
            <v>0</v>
          </cell>
          <cell r="AU231">
            <v>40951</v>
          </cell>
          <cell r="AV231">
            <v>0</v>
          </cell>
          <cell r="AW231">
            <v>0</v>
          </cell>
          <cell r="AX231">
            <v>1</v>
          </cell>
          <cell r="AY231">
            <v>0</v>
          </cell>
          <cell r="AZ231">
            <v>40951</v>
          </cell>
          <cell r="BA231">
            <v>0</v>
          </cell>
          <cell r="BB231">
            <v>0</v>
          </cell>
          <cell r="BC231">
            <v>0</v>
          </cell>
          <cell r="BD231">
            <v>0</v>
          </cell>
          <cell r="BE231">
            <v>0</v>
          </cell>
          <cell r="BF231">
            <v>0</v>
          </cell>
          <cell r="BG231">
            <v>0</v>
          </cell>
          <cell r="BH231">
            <v>0</v>
          </cell>
          <cell r="BI231">
            <v>40951</v>
          </cell>
          <cell r="BJ231">
            <v>0</v>
          </cell>
          <cell r="BK231">
            <v>0</v>
          </cell>
          <cell r="BL231">
            <v>0</v>
          </cell>
          <cell r="BM231">
            <v>0</v>
          </cell>
          <cell r="BN231">
            <v>1</v>
          </cell>
          <cell r="BO231">
            <v>0</v>
          </cell>
        </row>
        <row r="232">
          <cell r="A232">
            <v>40952</v>
          </cell>
          <cell r="B232">
            <v>0</v>
          </cell>
          <cell r="C232">
            <v>0</v>
          </cell>
          <cell r="D232">
            <v>0</v>
          </cell>
          <cell r="E232">
            <v>0</v>
          </cell>
          <cell r="F232">
            <v>0</v>
          </cell>
          <cell r="G232">
            <v>0</v>
          </cell>
          <cell r="H232">
            <v>0</v>
          </cell>
          <cell r="I232">
            <v>0</v>
          </cell>
          <cell r="J232">
            <v>1</v>
          </cell>
          <cell r="K232">
            <v>3</v>
          </cell>
          <cell r="L232">
            <v>40952</v>
          </cell>
          <cell r="M232">
            <v>1</v>
          </cell>
          <cell r="N232">
            <v>3</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40952</v>
          </cell>
          <cell r="AD232">
            <v>1</v>
          </cell>
          <cell r="AE232">
            <v>3</v>
          </cell>
          <cell r="AF232">
            <v>0</v>
          </cell>
          <cell r="AG232">
            <v>0</v>
          </cell>
          <cell r="AH232">
            <v>0</v>
          </cell>
          <cell r="AI232">
            <v>0</v>
          </cell>
          <cell r="AJ232">
            <v>0</v>
          </cell>
          <cell r="AK232">
            <v>0</v>
          </cell>
          <cell r="AL232">
            <v>1</v>
          </cell>
          <cell r="AM232">
            <v>3</v>
          </cell>
          <cell r="AN232">
            <v>40952</v>
          </cell>
          <cell r="AO232">
            <v>0</v>
          </cell>
          <cell r="AP232">
            <v>0</v>
          </cell>
          <cell r="AQ232">
            <v>0</v>
          </cell>
          <cell r="AR232">
            <v>0</v>
          </cell>
          <cell r="AS232">
            <v>0</v>
          </cell>
          <cell r="AT232">
            <v>0</v>
          </cell>
          <cell r="AU232">
            <v>40952</v>
          </cell>
          <cell r="AV232">
            <v>0</v>
          </cell>
          <cell r="AW232">
            <v>0</v>
          </cell>
          <cell r="AX232">
            <v>1</v>
          </cell>
          <cell r="AY232">
            <v>3</v>
          </cell>
          <cell r="AZ232">
            <v>40952</v>
          </cell>
          <cell r="BA232">
            <v>0</v>
          </cell>
          <cell r="BB232">
            <v>0</v>
          </cell>
          <cell r="BC232">
            <v>0</v>
          </cell>
          <cell r="BD232">
            <v>0</v>
          </cell>
          <cell r="BE232">
            <v>0</v>
          </cell>
          <cell r="BF232">
            <v>0</v>
          </cell>
          <cell r="BG232">
            <v>0</v>
          </cell>
          <cell r="BH232">
            <v>0</v>
          </cell>
          <cell r="BI232">
            <v>40952</v>
          </cell>
          <cell r="BJ232">
            <v>0</v>
          </cell>
          <cell r="BK232">
            <v>0</v>
          </cell>
          <cell r="BL232">
            <v>0</v>
          </cell>
          <cell r="BM232">
            <v>0</v>
          </cell>
          <cell r="BN232">
            <v>1</v>
          </cell>
          <cell r="BO232">
            <v>3</v>
          </cell>
        </row>
        <row r="233">
          <cell r="A233">
            <v>40952</v>
          </cell>
          <cell r="B233">
            <v>0</v>
          </cell>
          <cell r="C233">
            <v>0</v>
          </cell>
          <cell r="D233">
            <v>0</v>
          </cell>
          <cell r="E233">
            <v>0</v>
          </cell>
          <cell r="F233">
            <v>0</v>
          </cell>
          <cell r="G233">
            <v>0</v>
          </cell>
          <cell r="H233">
            <v>0</v>
          </cell>
          <cell r="I233">
            <v>0</v>
          </cell>
          <cell r="J233">
            <v>1</v>
          </cell>
          <cell r="K233">
            <v>0</v>
          </cell>
          <cell r="L233">
            <v>40952</v>
          </cell>
          <cell r="M233">
            <v>1</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40952</v>
          </cell>
          <cell r="AD233">
            <v>1</v>
          </cell>
          <cell r="AE233">
            <v>0</v>
          </cell>
          <cell r="AF233">
            <v>0</v>
          </cell>
          <cell r="AG233">
            <v>0</v>
          </cell>
          <cell r="AH233">
            <v>0</v>
          </cell>
          <cell r="AI233">
            <v>0</v>
          </cell>
          <cell r="AJ233">
            <v>0</v>
          </cell>
          <cell r="AK233">
            <v>0</v>
          </cell>
          <cell r="AL233">
            <v>1</v>
          </cell>
          <cell r="AM233">
            <v>0</v>
          </cell>
          <cell r="AN233">
            <v>40952</v>
          </cell>
          <cell r="AO233">
            <v>0</v>
          </cell>
          <cell r="AP233">
            <v>0</v>
          </cell>
          <cell r="AQ233">
            <v>0</v>
          </cell>
          <cell r="AR233">
            <v>0</v>
          </cell>
          <cell r="AS233">
            <v>0</v>
          </cell>
          <cell r="AT233">
            <v>0</v>
          </cell>
          <cell r="AU233">
            <v>40952</v>
          </cell>
          <cell r="AV233">
            <v>0</v>
          </cell>
          <cell r="AW233">
            <v>0</v>
          </cell>
          <cell r="AX233">
            <v>1</v>
          </cell>
          <cell r="AY233">
            <v>0</v>
          </cell>
          <cell r="AZ233">
            <v>40952</v>
          </cell>
          <cell r="BA233">
            <v>0</v>
          </cell>
          <cell r="BB233">
            <v>0</v>
          </cell>
          <cell r="BC233">
            <v>0</v>
          </cell>
          <cell r="BD233">
            <v>0</v>
          </cell>
          <cell r="BE233">
            <v>0</v>
          </cell>
          <cell r="BF233">
            <v>0</v>
          </cell>
          <cell r="BG233">
            <v>0</v>
          </cell>
          <cell r="BH233">
            <v>0</v>
          </cell>
          <cell r="BI233">
            <v>40952</v>
          </cell>
          <cell r="BJ233">
            <v>0</v>
          </cell>
          <cell r="BK233">
            <v>0</v>
          </cell>
          <cell r="BL233">
            <v>0</v>
          </cell>
          <cell r="BM233">
            <v>0</v>
          </cell>
          <cell r="BN233">
            <v>1</v>
          </cell>
          <cell r="BO233">
            <v>0</v>
          </cell>
        </row>
        <row r="234">
          <cell r="A234">
            <v>40952</v>
          </cell>
          <cell r="B234">
            <v>0</v>
          </cell>
          <cell r="C234">
            <v>0</v>
          </cell>
          <cell r="D234">
            <v>0</v>
          </cell>
          <cell r="E234">
            <v>0</v>
          </cell>
          <cell r="F234">
            <v>0</v>
          </cell>
          <cell r="G234">
            <v>0</v>
          </cell>
          <cell r="H234">
            <v>0</v>
          </cell>
          <cell r="I234">
            <v>0</v>
          </cell>
          <cell r="J234">
            <v>1</v>
          </cell>
          <cell r="K234">
            <v>0</v>
          </cell>
          <cell r="L234">
            <v>40952</v>
          </cell>
          <cell r="M234">
            <v>1</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40952</v>
          </cell>
          <cell r="AD234">
            <v>1</v>
          </cell>
          <cell r="AE234">
            <v>0</v>
          </cell>
          <cell r="AF234">
            <v>0</v>
          </cell>
          <cell r="AG234">
            <v>0</v>
          </cell>
          <cell r="AH234">
            <v>0</v>
          </cell>
          <cell r="AI234">
            <v>0</v>
          </cell>
          <cell r="AJ234">
            <v>0</v>
          </cell>
          <cell r="AK234">
            <v>0</v>
          </cell>
          <cell r="AL234">
            <v>1</v>
          </cell>
          <cell r="AM234">
            <v>0</v>
          </cell>
          <cell r="AN234">
            <v>40952</v>
          </cell>
          <cell r="AO234">
            <v>0</v>
          </cell>
          <cell r="AP234">
            <v>0</v>
          </cell>
          <cell r="AQ234">
            <v>0</v>
          </cell>
          <cell r="AR234">
            <v>0</v>
          </cell>
          <cell r="AS234">
            <v>0</v>
          </cell>
          <cell r="AT234">
            <v>0</v>
          </cell>
          <cell r="AU234">
            <v>40952</v>
          </cell>
          <cell r="AV234">
            <v>0</v>
          </cell>
          <cell r="AW234">
            <v>0</v>
          </cell>
          <cell r="AX234">
            <v>1</v>
          </cell>
          <cell r="AY234">
            <v>0</v>
          </cell>
          <cell r="AZ234">
            <v>40952</v>
          </cell>
          <cell r="BA234">
            <v>0</v>
          </cell>
          <cell r="BB234">
            <v>0</v>
          </cell>
          <cell r="BC234">
            <v>0</v>
          </cell>
          <cell r="BD234">
            <v>0</v>
          </cell>
          <cell r="BE234">
            <v>0</v>
          </cell>
          <cell r="BF234">
            <v>0</v>
          </cell>
          <cell r="BG234">
            <v>0</v>
          </cell>
          <cell r="BH234">
            <v>0</v>
          </cell>
          <cell r="BI234">
            <v>40952</v>
          </cell>
          <cell r="BJ234">
            <v>0</v>
          </cell>
          <cell r="BK234">
            <v>0</v>
          </cell>
          <cell r="BL234">
            <v>0</v>
          </cell>
          <cell r="BM234">
            <v>0</v>
          </cell>
          <cell r="BN234">
            <v>1</v>
          </cell>
          <cell r="BO234">
            <v>0</v>
          </cell>
        </row>
        <row r="235">
          <cell r="A235">
            <v>40953</v>
          </cell>
          <cell r="B235">
            <v>0</v>
          </cell>
          <cell r="C235">
            <v>0</v>
          </cell>
          <cell r="D235">
            <v>0</v>
          </cell>
          <cell r="E235">
            <v>0</v>
          </cell>
          <cell r="F235">
            <v>0</v>
          </cell>
          <cell r="G235">
            <v>0</v>
          </cell>
          <cell r="H235">
            <v>0</v>
          </cell>
          <cell r="I235">
            <v>0</v>
          </cell>
          <cell r="J235">
            <v>1</v>
          </cell>
          <cell r="K235">
            <v>3</v>
          </cell>
          <cell r="L235">
            <v>40953</v>
          </cell>
          <cell r="M235">
            <v>1</v>
          </cell>
          <cell r="N235">
            <v>3</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40953</v>
          </cell>
          <cell r="AD235">
            <v>1</v>
          </cell>
          <cell r="AE235">
            <v>2</v>
          </cell>
          <cell r="AF235">
            <v>0</v>
          </cell>
          <cell r="AG235">
            <v>0</v>
          </cell>
          <cell r="AH235">
            <v>0</v>
          </cell>
          <cell r="AI235">
            <v>0</v>
          </cell>
          <cell r="AJ235">
            <v>0</v>
          </cell>
          <cell r="AK235">
            <v>0</v>
          </cell>
          <cell r="AL235">
            <v>1</v>
          </cell>
          <cell r="AM235">
            <v>2</v>
          </cell>
          <cell r="AN235">
            <v>40953</v>
          </cell>
          <cell r="AO235">
            <v>0</v>
          </cell>
          <cell r="AP235">
            <v>0</v>
          </cell>
          <cell r="AQ235">
            <v>0</v>
          </cell>
          <cell r="AR235">
            <v>0</v>
          </cell>
          <cell r="AS235">
            <v>0</v>
          </cell>
          <cell r="AT235">
            <v>0</v>
          </cell>
          <cell r="AU235">
            <v>40953</v>
          </cell>
          <cell r="AV235">
            <v>0</v>
          </cell>
          <cell r="AW235">
            <v>0</v>
          </cell>
          <cell r="AX235">
            <v>1</v>
          </cell>
          <cell r="AY235">
            <v>2</v>
          </cell>
          <cell r="AZ235">
            <v>40953</v>
          </cell>
          <cell r="BA235">
            <v>0</v>
          </cell>
          <cell r="BB235">
            <v>0</v>
          </cell>
          <cell r="BC235">
            <v>0</v>
          </cell>
          <cell r="BD235">
            <v>0</v>
          </cell>
          <cell r="BE235">
            <v>0</v>
          </cell>
          <cell r="BF235">
            <v>0</v>
          </cell>
          <cell r="BG235">
            <v>0</v>
          </cell>
          <cell r="BH235">
            <v>0</v>
          </cell>
          <cell r="BI235">
            <v>40953</v>
          </cell>
          <cell r="BJ235">
            <v>0</v>
          </cell>
          <cell r="BK235">
            <v>0</v>
          </cell>
          <cell r="BL235">
            <v>0</v>
          </cell>
          <cell r="BM235">
            <v>0</v>
          </cell>
          <cell r="BN235">
            <v>1</v>
          </cell>
          <cell r="BO235">
            <v>2</v>
          </cell>
        </row>
        <row r="236">
          <cell r="A236">
            <v>40953</v>
          </cell>
          <cell r="B236">
            <v>0</v>
          </cell>
          <cell r="C236">
            <v>0</v>
          </cell>
          <cell r="D236">
            <v>0</v>
          </cell>
          <cell r="E236">
            <v>0</v>
          </cell>
          <cell r="F236">
            <v>0</v>
          </cell>
          <cell r="G236">
            <v>0</v>
          </cell>
          <cell r="H236">
            <v>0</v>
          </cell>
          <cell r="I236">
            <v>0</v>
          </cell>
          <cell r="J236">
            <v>1</v>
          </cell>
          <cell r="K236">
            <v>0</v>
          </cell>
          <cell r="L236">
            <v>40953</v>
          </cell>
          <cell r="M236">
            <v>1</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40953</v>
          </cell>
          <cell r="AD236">
            <v>0</v>
          </cell>
          <cell r="AE236">
            <v>0</v>
          </cell>
          <cell r="AF236">
            <v>0</v>
          </cell>
          <cell r="AG236">
            <v>0</v>
          </cell>
          <cell r="AH236">
            <v>0</v>
          </cell>
          <cell r="AI236">
            <v>0</v>
          </cell>
          <cell r="AJ236">
            <v>0</v>
          </cell>
          <cell r="AK236">
            <v>0</v>
          </cell>
          <cell r="AL236">
            <v>0</v>
          </cell>
          <cell r="AM236">
            <v>0</v>
          </cell>
          <cell r="AN236">
            <v>40953</v>
          </cell>
          <cell r="AO236">
            <v>0</v>
          </cell>
          <cell r="AP236">
            <v>0</v>
          </cell>
          <cell r="AQ236">
            <v>0</v>
          </cell>
          <cell r="AR236">
            <v>0</v>
          </cell>
          <cell r="AS236">
            <v>0</v>
          </cell>
          <cell r="AT236">
            <v>0</v>
          </cell>
          <cell r="AU236">
            <v>40953</v>
          </cell>
          <cell r="AV236">
            <v>0</v>
          </cell>
          <cell r="AW236">
            <v>0</v>
          </cell>
          <cell r="AX236">
            <v>0</v>
          </cell>
          <cell r="AY236">
            <v>0</v>
          </cell>
          <cell r="AZ236">
            <v>40953</v>
          </cell>
          <cell r="BA236">
            <v>0</v>
          </cell>
          <cell r="BB236">
            <v>0</v>
          </cell>
          <cell r="BC236">
            <v>0</v>
          </cell>
          <cell r="BD236">
            <v>0</v>
          </cell>
          <cell r="BE236">
            <v>0</v>
          </cell>
          <cell r="BF236">
            <v>0</v>
          </cell>
          <cell r="BG236">
            <v>0</v>
          </cell>
          <cell r="BH236">
            <v>0</v>
          </cell>
          <cell r="BI236">
            <v>40953</v>
          </cell>
          <cell r="BJ236">
            <v>0</v>
          </cell>
          <cell r="BK236">
            <v>0</v>
          </cell>
          <cell r="BL236">
            <v>0</v>
          </cell>
          <cell r="BM236">
            <v>0</v>
          </cell>
          <cell r="BN236">
            <v>0</v>
          </cell>
          <cell r="BO236">
            <v>0</v>
          </cell>
        </row>
        <row r="237">
          <cell r="A237">
            <v>40953</v>
          </cell>
          <cell r="B237">
            <v>0</v>
          </cell>
          <cell r="C237">
            <v>0</v>
          </cell>
          <cell r="D237">
            <v>0</v>
          </cell>
          <cell r="E237">
            <v>0</v>
          </cell>
          <cell r="F237">
            <v>0</v>
          </cell>
          <cell r="G237">
            <v>0</v>
          </cell>
          <cell r="H237">
            <v>0</v>
          </cell>
          <cell r="I237">
            <v>0</v>
          </cell>
          <cell r="J237">
            <v>1</v>
          </cell>
          <cell r="K237">
            <v>0</v>
          </cell>
          <cell r="L237">
            <v>40953</v>
          </cell>
          <cell r="M237">
            <v>1</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40953</v>
          </cell>
          <cell r="AD237">
            <v>1</v>
          </cell>
          <cell r="AE237">
            <v>0</v>
          </cell>
          <cell r="AF237">
            <v>0</v>
          </cell>
          <cell r="AG237">
            <v>0</v>
          </cell>
          <cell r="AH237">
            <v>0</v>
          </cell>
          <cell r="AI237">
            <v>0</v>
          </cell>
          <cell r="AJ237">
            <v>0</v>
          </cell>
          <cell r="AK237">
            <v>0</v>
          </cell>
          <cell r="AL237">
            <v>1</v>
          </cell>
          <cell r="AM237">
            <v>0</v>
          </cell>
          <cell r="AN237">
            <v>40953</v>
          </cell>
          <cell r="AO237">
            <v>0</v>
          </cell>
          <cell r="AP237">
            <v>0</v>
          </cell>
          <cell r="AQ237">
            <v>0</v>
          </cell>
          <cell r="AR237">
            <v>0</v>
          </cell>
          <cell r="AS237">
            <v>0</v>
          </cell>
          <cell r="AT237">
            <v>0</v>
          </cell>
          <cell r="AU237">
            <v>40953</v>
          </cell>
          <cell r="AV237">
            <v>0</v>
          </cell>
          <cell r="AW237">
            <v>0</v>
          </cell>
          <cell r="AX237">
            <v>1</v>
          </cell>
          <cell r="AY237">
            <v>0</v>
          </cell>
          <cell r="AZ237">
            <v>40953</v>
          </cell>
          <cell r="BA237">
            <v>0</v>
          </cell>
          <cell r="BB237">
            <v>0</v>
          </cell>
          <cell r="BC237">
            <v>0</v>
          </cell>
          <cell r="BD237">
            <v>0</v>
          </cell>
          <cell r="BE237">
            <v>0</v>
          </cell>
          <cell r="BF237">
            <v>0</v>
          </cell>
          <cell r="BG237">
            <v>0</v>
          </cell>
          <cell r="BH237">
            <v>0</v>
          </cell>
          <cell r="BI237">
            <v>40953</v>
          </cell>
          <cell r="BJ237">
            <v>0</v>
          </cell>
          <cell r="BK237">
            <v>0</v>
          </cell>
          <cell r="BL237">
            <v>0</v>
          </cell>
          <cell r="BM237">
            <v>0</v>
          </cell>
          <cell r="BN237">
            <v>1</v>
          </cell>
          <cell r="BO237">
            <v>0</v>
          </cell>
        </row>
        <row r="238">
          <cell r="A238">
            <v>40954</v>
          </cell>
          <cell r="B238">
            <v>0</v>
          </cell>
          <cell r="C238">
            <v>0</v>
          </cell>
          <cell r="D238">
            <v>0</v>
          </cell>
          <cell r="E238">
            <v>0</v>
          </cell>
          <cell r="F238">
            <v>0</v>
          </cell>
          <cell r="G238">
            <v>0</v>
          </cell>
          <cell r="H238">
            <v>0</v>
          </cell>
          <cell r="I238">
            <v>0</v>
          </cell>
          <cell r="J238">
            <v>1</v>
          </cell>
          <cell r="K238">
            <v>3</v>
          </cell>
          <cell r="L238">
            <v>40954</v>
          </cell>
          <cell r="M238">
            <v>1</v>
          </cell>
          <cell r="N238">
            <v>3</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40954</v>
          </cell>
          <cell r="AD238">
            <v>1</v>
          </cell>
          <cell r="AE238">
            <v>2</v>
          </cell>
          <cell r="AF238">
            <v>0</v>
          </cell>
          <cell r="AG238">
            <v>0</v>
          </cell>
          <cell r="AH238">
            <v>0</v>
          </cell>
          <cell r="AI238">
            <v>0</v>
          </cell>
          <cell r="AJ238">
            <v>0</v>
          </cell>
          <cell r="AK238">
            <v>0</v>
          </cell>
          <cell r="AL238">
            <v>1</v>
          </cell>
          <cell r="AM238">
            <v>2</v>
          </cell>
          <cell r="AN238">
            <v>40954</v>
          </cell>
          <cell r="AO238">
            <v>0</v>
          </cell>
          <cell r="AP238">
            <v>0</v>
          </cell>
          <cell r="AQ238">
            <v>0</v>
          </cell>
          <cell r="AR238">
            <v>0</v>
          </cell>
          <cell r="AS238">
            <v>0</v>
          </cell>
          <cell r="AT238">
            <v>0</v>
          </cell>
          <cell r="AU238">
            <v>40954</v>
          </cell>
          <cell r="AV238">
            <v>0</v>
          </cell>
          <cell r="AW238">
            <v>0</v>
          </cell>
          <cell r="AX238">
            <v>1</v>
          </cell>
          <cell r="AY238">
            <v>2</v>
          </cell>
          <cell r="AZ238">
            <v>40954</v>
          </cell>
          <cell r="BA238">
            <v>0</v>
          </cell>
          <cell r="BB238">
            <v>0</v>
          </cell>
          <cell r="BC238">
            <v>0</v>
          </cell>
          <cell r="BD238">
            <v>0</v>
          </cell>
          <cell r="BE238">
            <v>0</v>
          </cell>
          <cell r="BF238">
            <v>0</v>
          </cell>
          <cell r="BG238">
            <v>0</v>
          </cell>
          <cell r="BH238">
            <v>0</v>
          </cell>
          <cell r="BI238">
            <v>40954</v>
          </cell>
          <cell r="BJ238">
            <v>0</v>
          </cell>
          <cell r="BK238">
            <v>0</v>
          </cell>
          <cell r="BL238">
            <v>0</v>
          </cell>
          <cell r="BM238">
            <v>0</v>
          </cell>
          <cell r="BN238">
            <v>1</v>
          </cell>
          <cell r="BO238">
            <v>2</v>
          </cell>
        </row>
        <row r="239">
          <cell r="A239">
            <v>40954</v>
          </cell>
          <cell r="B239">
            <v>0</v>
          </cell>
          <cell r="C239">
            <v>0</v>
          </cell>
          <cell r="D239">
            <v>0</v>
          </cell>
          <cell r="E239">
            <v>0</v>
          </cell>
          <cell r="F239">
            <v>0</v>
          </cell>
          <cell r="G239">
            <v>0</v>
          </cell>
          <cell r="H239">
            <v>0</v>
          </cell>
          <cell r="I239">
            <v>0</v>
          </cell>
          <cell r="J239">
            <v>1</v>
          </cell>
          <cell r="K239">
            <v>0</v>
          </cell>
          <cell r="L239">
            <v>40954</v>
          </cell>
          <cell r="M239">
            <v>1</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40954</v>
          </cell>
          <cell r="AD239">
            <v>0</v>
          </cell>
          <cell r="AE239">
            <v>0</v>
          </cell>
          <cell r="AF239">
            <v>0</v>
          </cell>
          <cell r="AG239">
            <v>0</v>
          </cell>
          <cell r="AH239">
            <v>0</v>
          </cell>
          <cell r="AI239">
            <v>0</v>
          </cell>
          <cell r="AJ239">
            <v>0</v>
          </cell>
          <cell r="AK239">
            <v>0</v>
          </cell>
          <cell r="AL239">
            <v>0</v>
          </cell>
          <cell r="AM239">
            <v>0</v>
          </cell>
          <cell r="AN239">
            <v>40954</v>
          </cell>
          <cell r="AO239">
            <v>0</v>
          </cell>
          <cell r="AP239">
            <v>0</v>
          </cell>
          <cell r="AQ239">
            <v>0</v>
          </cell>
          <cell r="AR239">
            <v>0</v>
          </cell>
          <cell r="AS239">
            <v>0</v>
          </cell>
          <cell r="AT239">
            <v>0</v>
          </cell>
          <cell r="AU239">
            <v>40954</v>
          </cell>
          <cell r="AV239">
            <v>0</v>
          </cell>
          <cell r="AW239">
            <v>0</v>
          </cell>
          <cell r="AX239">
            <v>0</v>
          </cell>
          <cell r="AY239">
            <v>0</v>
          </cell>
          <cell r="AZ239">
            <v>40954</v>
          </cell>
          <cell r="BA239">
            <v>0</v>
          </cell>
          <cell r="BB239">
            <v>0</v>
          </cell>
          <cell r="BC239">
            <v>0</v>
          </cell>
          <cell r="BD239">
            <v>0</v>
          </cell>
          <cell r="BE239">
            <v>0</v>
          </cell>
          <cell r="BF239">
            <v>0</v>
          </cell>
          <cell r="BG239">
            <v>0</v>
          </cell>
          <cell r="BH239">
            <v>0</v>
          </cell>
          <cell r="BI239">
            <v>40954</v>
          </cell>
          <cell r="BJ239">
            <v>0</v>
          </cell>
          <cell r="BK239">
            <v>0</v>
          </cell>
          <cell r="BL239">
            <v>0</v>
          </cell>
          <cell r="BM239">
            <v>0</v>
          </cell>
          <cell r="BN239">
            <v>0</v>
          </cell>
          <cell r="BO239">
            <v>0</v>
          </cell>
        </row>
        <row r="240">
          <cell r="A240">
            <v>40954</v>
          </cell>
          <cell r="B240">
            <v>0</v>
          </cell>
          <cell r="C240">
            <v>0</v>
          </cell>
          <cell r="D240">
            <v>0</v>
          </cell>
          <cell r="E240">
            <v>0</v>
          </cell>
          <cell r="F240">
            <v>0</v>
          </cell>
          <cell r="G240">
            <v>0</v>
          </cell>
          <cell r="H240">
            <v>0</v>
          </cell>
          <cell r="I240">
            <v>0</v>
          </cell>
          <cell r="J240">
            <v>1</v>
          </cell>
          <cell r="K240">
            <v>0</v>
          </cell>
          <cell r="L240">
            <v>40954</v>
          </cell>
          <cell r="M240">
            <v>1</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40954</v>
          </cell>
          <cell r="AD240">
            <v>1</v>
          </cell>
          <cell r="AE240">
            <v>0</v>
          </cell>
          <cell r="AF240">
            <v>0</v>
          </cell>
          <cell r="AG240">
            <v>0</v>
          </cell>
          <cell r="AH240">
            <v>0</v>
          </cell>
          <cell r="AI240">
            <v>0</v>
          </cell>
          <cell r="AJ240">
            <v>0</v>
          </cell>
          <cell r="AK240">
            <v>0</v>
          </cell>
          <cell r="AL240">
            <v>1</v>
          </cell>
          <cell r="AM240">
            <v>0</v>
          </cell>
          <cell r="AN240">
            <v>40954</v>
          </cell>
          <cell r="AO240">
            <v>0</v>
          </cell>
          <cell r="AP240">
            <v>0</v>
          </cell>
          <cell r="AQ240">
            <v>0</v>
          </cell>
          <cell r="AR240">
            <v>0</v>
          </cell>
          <cell r="AS240">
            <v>0</v>
          </cell>
          <cell r="AT240">
            <v>0</v>
          </cell>
          <cell r="AU240">
            <v>40954</v>
          </cell>
          <cell r="AV240">
            <v>0</v>
          </cell>
          <cell r="AW240">
            <v>0</v>
          </cell>
          <cell r="AX240">
            <v>1</v>
          </cell>
          <cell r="AY240">
            <v>0</v>
          </cell>
          <cell r="AZ240">
            <v>40954</v>
          </cell>
          <cell r="BA240">
            <v>0</v>
          </cell>
          <cell r="BB240">
            <v>0</v>
          </cell>
          <cell r="BC240">
            <v>0</v>
          </cell>
          <cell r="BD240">
            <v>0</v>
          </cell>
          <cell r="BE240">
            <v>0</v>
          </cell>
          <cell r="BF240">
            <v>0</v>
          </cell>
          <cell r="BG240">
            <v>0</v>
          </cell>
          <cell r="BH240">
            <v>0</v>
          </cell>
          <cell r="BI240">
            <v>40954</v>
          </cell>
          <cell r="BJ240">
            <v>0</v>
          </cell>
          <cell r="BK240">
            <v>0</v>
          </cell>
          <cell r="BL240">
            <v>0</v>
          </cell>
          <cell r="BM240">
            <v>0</v>
          </cell>
          <cell r="BN240">
            <v>1</v>
          </cell>
          <cell r="BO240">
            <v>0</v>
          </cell>
        </row>
        <row r="241">
          <cell r="A241">
            <v>40955</v>
          </cell>
          <cell r="B241">
            <v>0</v>
          </cell>
          <cell r="C241">
            <v>0</v>
          </cell>
          <cell r="D241">
            <v>0</v>
          </cell>
          <cell r="E241">
            <v>0</v>
          </cell>
          <cell r="F241">
            <v>0</v>
          </cell>
          <cell r="G241">
            <v>0</v>
          </cell>
          <cell r="H241">
            <v>0</v>
          </cell>
          <cell r="I241">
            <v>0</v>
          </cell>
          <cell r="J241">
            <v>0</v>
          </cell>
          <cell r="K241">
            <v>0</v>
          </cell>
          <cell r="L241">
            <v>40955</v>
          </cell>
          <cell r="M241">
            <v>0</v>
          </cell>
          <cell r="N241">
            <v>1</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40955</v>
          </cell>
          <cell r="AD241">
            <v>0</v>
          </cell>
          <cell r="AE241">
            <v>1</v>
          </cell>
          <cell r="AF241">
            <v>0</v>
          </cell>
          <cell r="AG241">
            <v>0</v>
          </cell>
          <cell r="AH241">
            <v>0</v>
          </cell>
          <cell r="AI241">
            <v>0</v>
          </cell>
          <cell r="AJ241">
            <v>0</v>
          </cell>
          <cell r="AK241">
            <v>0</v>
          </cell>
          <cell r="AL241">
            <v>0</v>
          </cell>
          <cell r="AM241">
            <v>1</v>
          </cell>
          <cell r="AN241">
            <v>40955</v>
          </cell>
          <cell r="AO241">
            <v>0</v>
          </cell>
          <cell r="AP241">
            <v>0</v>
          </cell>
          <cell r="AQ241">
            <v>0</v>
          </cell>
          <cell r="AR241">
            <v>0</v>
          </cell>
          <cell r="AS241">
            <v>0</v>
          </cell>
          <cell r="AT241">
            <v>0</v>
          </cell>
          <cell r="AU241">
            <v>40955</v>
          </cell>
          <cell r="AV241">
            <v>0</v>
          </cell>
          <cell r="AW241">
            <v>0</v>
          </cell>
          <cell r="AX241">
            <v>0</v>
          </cell>
          <cell r="AY241">
            <v>1</v>
          </cell>
          <cell r="AZ241">
            <v>40955</v>
          </cell>
          <cell r="BA241">
            <v>0</v>
          </cell>
          <cell r="BB241">
            <v>0</v>
          </cell>
          <cell r="BC241">
            <v>0</v>
          </cell>
          <cell r="BD241">
            <v>0</v>
          </cell>
          <cell r="BE241">
            <v>0</v>
          </cell>
          <cell r="BF241">
            <v>0</v>
          </cell>
          <cell r="BG241">
            <v>0</v>
          </cell>
          <cell r="BH241">
            <v>0</v>
          </cell>
          <cell r="BI241">
            <v>40955</v>
          </cell>
          <cell r="BJ241">
            <v>0</v>
          </cell>
          <cell r="BK241">
            <v>0</v>
          </cell>
          <cell r="BL241">
            <v>0</v>
          </cell>
          <cell r="BM241">
            <v>0</v>
          </cell>
          <cell r="BN241">
            <v>0</v>
          </cell>
          <cell r="BO241">
            <v>1</v>
          </cell>
        </row>
        <row r="242">
          <cell r="A242">
            <v>40955</v>
          </cell>
          <cell r="B242">
            <v>0</v>
          </cell>
          <cell r="C242">
            <v>0</v>
          </cell>
          <cell r="D242">
            <v>0</v>
          </cell>
          <cell r="E242">
            <v>0</v>
          </cell>
          <cell r="F242">
            <v>0</v>
          </cell>
          <cell r="G242">
            <v>0</v>
          </cell>
          <cell r="H242">
            <v>0</v>
          </cell>
          <cell r="I242">
            <v>0</v>
          </cell>
          <cell r="J242">
            <v>0</v>
          </cell>
          <cell r="K242">
            <v>0</v>
          </cell>
          <cell r="L242">
            <v>40955</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40955</v>
          </cell>
          <cell r="AD242">
            <v>0</v>
          </cell>
          <cell r="AE242">
            <v>0</v>
          </cell>
          <cell r="AF242">
            <v>0</v>
          </cell>
          <cell r="AG242">
            <v>0</v>
          </cell>
          <cell r="AH242">
            <v>0</v>
          </cell>
          <cell r="AI242">
            <v>0</v>
          </cell>
          <cell r="AJ242">
            <v>0</v>
          </cell>
          <cell r="AK242">
            <v>0</v>
          </cell>
          <cell r="AL242">
            <v>0</v>
          </cell>
          <cell r="AM242">
            <v>0</v>
          </cell>
          <cell r="AN242">
            <v>40955</v>
          </cell>
          <cell r="AO242">
            <v>0</v>
          </cell>
          <cell r="AP242">
            <v>0</v>
          </cell>
          <cell r="AQ242">
            <v>0</v>
          </cell>
          <cell r="AR242">
            <v>0</v>
          </cell>
          <cell r="AS242">
            <v>0</v>
          </cell>
          <cell r="AT242">
            <v>0</v>
          </cell>
          <cell r="AU242">
            <v>40955</v>
          </cell>
          <cell r="AV242">
            <v>0</v>
          </cell>
          <cell r="AW242">
            <v>0</v>
          </cell>
          <cell r="AX242">
            <v>0</v>
          </cell>
          <cell r="AY242">
            <v>0</v>
          </cell>
          <cell r="AZ242">
            <v>40955</v>
          </cell>
          <cell r="BA242">
            <v>0</v>
          </cell>
          <cell r="BB242">
            <v>0</v>
          </cell>
          <cell r="BC242">
            <v>0</v>
          </cell>
          <cell r="BD242">
            <v>0</v>
          </cell>
          <cell r="BE242">
            <v>0</v>
          </cell>
          <cell r="BF242">
            <v>0</v>
          </cell>
          <cell r="BG242">
            <v>0</v>
          </cell>
          <cell r="BH242">
            <v>0</v>
          </cell>
          <cell r="BI242">
            <v>40955</v>
          </cell>
          <cell r="BJ242">
            <v>0</v>
          </cell>
          <cell r="BK242">
            <v>0</v>
          </cell>
          <cell r="BL242">
            <v>0</v>
          </cell>
          <cell r="BM242">
            <v>0</v>
          </cell>
          <cell r="BN242">
            <v>0</v>
          </cell>
          <cell r="BO242">
            <v>0</v>
          </cell>
        </row>
        <row r="243">
          <cell r="A243">
            <v>40955</v>
          </cell>
          <cell r="B243">
            <v>0</v>
          </cell>
          <cell r="C243">
            <v>0</v>
          </cell>
          <cell r="D243">
            <v>0</v>
          </cell>
          <cell r="E243">
            <v>0</v>
          </cell>
          <cell r="F243">
            <v>0</v>
          </cell>
          <cell r="G243">
            <v>0</v>
          </cell>
          <cell r="H243">
            <v>0</v>
          </cell>
          <cell r="I243">
            <v>0</v>
          </cell>
          <cell r="J243">
            <v>0</v>
          </cell>
          <cell r="K243">
            <v>0</v>
          </cell>
          <cell r="L243">
            <v>40955</v>
          </cell>
          <cell r="M243">
            <v>1</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40955</v>
          </cell>
          <cell r="AD243">
            <v>1</v>
          </cell>
          <cell r="AE243">
            <v>0</v>
          </cell>
          <cell r="AF243">
            <v>0</v>
          </cell>
          <cell r="AG243">
            <v>0</v>
          </cell>
          <cell r="AH243">
            <v>0</v>
          </cell>
          <cell r="AI243">
            <v>0</v>
          </cell>
          <cell r="AJ243">
            <v>0</v>
          </cell>
          <cell r="AK243">
            <v>0</v>
          </cell>
          <cell r="AL243">
            <v>1</v>
          </cell>
          <cell r="AM243">
            <v>0</v>
          </cell>
          <cell r="AN243">
            <v>40955</v>
          </cell>
          <cell r="AO243">
            <v>0</v>
          </cell>
          <cell r="AP243">
            <v>0</v>
          </cell>
          <cell r="AQ243">
            <v>0</v>
          </cell>
          <cell r="AR243">
            <v>0</v>
          </cell>
          <cell r="AS243">
            <v>0</v>
          </cell>
          <cell r="AT243">
            <v>0</v>
          </cell>
          <cell r="AU243">
            <v>40955</v>
          </cell>
          <cell r="AV243">
            <v>0</v>
          </cell>
          <cell r="AW243">
            <v>0</v>
          </cell>
          <cell r="AX243">
            <v>1</v>
          </cell>
          <cell r="AY243">
            <v>0</v>
          </cell>
          <cell r="AZ243">
            <v>40955</v>
          </cell>
          <cell r="BA243">
            <v>0</v>
          </cell>
          <cell r="BB243">
            <v>0</v>
          </cell>
          <cell r="BC243">
            <v>0</v>
          </cell>
          <cell r="BD243">
            <v>0</v>
          </cell>
          <cell r="BE243">
            <v>0</v>
          </cell>
          <cell r="BF243">
            <v>0</v>
          </cell>
          <cell r="BG243">
            <v>0</v>
          </cell>
          <cell r="BH243">
            <v>0</v>
          </cell>
          <cell r="BI243">
            <v>40955</v>
          </cell>
          <cell r="BJ243">
            <v>0</v>
          </cell>
          <cell r="BK243">
            <v>0</v>
          </cell>
          <cell r="BL243">
            <v>0</v>
          </cell>
          <cell r="BM243">
            <v>0</v>
          </cell>
          <cell r="BN243">
            <v>1</v>
          </cell>
          <cell r="BO243">
            <v>0</v>
          </cell>
        </row>
        <row r="244">
          <cell r="A244">
            <v>40956</v>
          </cell>
          <cell r="B244">
            <v>0</v>
          </cell>
          <cell r="C244">
            <v>0</v>
          </cell>
          <cell r="D244">
            <v>0</v>
          </cell>
          <cell r="E244">
            <v>0</v>
          </cell>
          <cell r="F244">
            <v>0</v>
          </cell>
          <cell r="G244">
            <v>0</v>
          </cell>
          <cell r="H244">
            <v>0</v>
          </cell>
          <cell r="I244">
            <v>0</v>
          </cell>
          <cell r="J244">
            <v>1</v>
          </cell>
          <cell r="K244">
            <v>2</v>
          </cell>
          <cell r="L244">
            <v>40956</v>
          </cell>
          <cell r="M244">
            <v>1</v>
          </cell>
          <cell r="N244">
            <v>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40956</v>
          </cell>
          <cell r="AD244">
            <v>1</v>
          </cell>
          <cell r="AE244">
            <v>2</v>
          </cell>
          <cell r="AF244">
            <v>0</v>
          </cell>
          <cell r="AG244">
            <v>0</v>
          </cell>
          <cell r="AH244">
            <v>0</v>
          </cell>
          <cell r="AI244">
            <v>0</v>
          </cell>
          <cell r="AJ244">
            <v>0</v>
          </cell>
          <cell r="AK244">
            <v>0</v>
          </cell>
          <cell r="AL244">
            <v>1</v>
          </cell>
          <cell r="AM244">
            <v>2</v>
          </cell>
          <cell r="AN244">
            <v>40956</v>
          </cell>
          <cell r="AO244">
            <v>0</v>
          </cell>
          <cell r="AP244">
            <v>0</v>
          </cell>
          <cell r="AQ244">
            <v>0</v>
          </cell>
          <cell r="AR244">
            <v>0</v>
          </cell>
          <cell r="AS244">
            <v>0</v>
          </cell>
          <cell r="AT244">
            <v>0</v>
          </cell>
          <cell r="AU244">
            <v>40956</v>
          </cell>
          <cell r="AV244">
            <v>0</v>
          </cell>
          <cell r="AW244">
            <v>0</v>
          </cell>
          <cell r="AX244">
            <v>1</v>
          </cell>
          <cell r="AY244">
            <v>2</v>
          </cell>
          <cell r="AZ244">
            <v>40956</v>
          </cell>
          <cell r="BA244">
            <v>0</v>
          </cell>
          <cell r="BB244">
            <v>0</v>
          </cell>
          <cell r="BC244">
            <v>0</v>
          </cell>
          <cell r="BD244">
            <v>0</v>
          </cell>
          <cell r="BE244">
            <v>0</v>
          </cell>
          <cell r="BF244">
            <v>0</v>
          </cell>
          <cell r="BG244">
            <v>0</v>
          </cell>
          <cell r="BH244">
            <v>0</v>
          </cell>
          <cell r="BI244">
            <v>40956</v>
          </cell>
          <cell r="BJ244">
            <v>0</v>
          </cell>
          <cell r="BK244">
            <v>0</v>
          </cell>
          <cell r="BL244">
            <v>0</v>
          </cell>
          <cell r="BM244">
            <v>0</v>
          </cell>
          <cell r="BN244">
            <v>1</v>
          </cell>
          <cell r="BO244">
            <v>2</v>
          </cell>
        </row>
        <row r="245">
          <cell r="A245">
            <v>40956</v>
          </cell>
          <cell r="B245">
            <v>0</v>
          </cell>
          <cell r="C245">
            <v>0</v>
          </cell>
          <cell r="D245">
            <v>0</v>
          </cell>
          <cell r="E245">
            <v>0</v>
          </cell>
          <cell r="F245">
            <v>0</v>
          </cell>
          <cell r="G245">
            <v>0</v>
          </cell>
          <cell r="H245">
            <v>0</v>
          </cell>
          <cell r="I245">
            <v>0</v>
          </cell>
          <cell r="J245">
            <v>0</v>
          </cell>
          <cell r="K245">
            <v>0</v>
          </cell>
          <cell r="L245">
            <v>40956</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40956</v>
          </cell>
          <cell r="AD245">
            <v>0</v>
          </cell>
          <cell r="AE245">
            <v>0</v>
          </cell>
          <cell r="AF245">
            <v>0</v>
          </cell>
          <cell r="AG245">
            <v>0</v>
          </cell>
          <cell r="AH245">
            <v>0</v>
          </cell>
          <cell r="AI245">
            <v>0</v>
          </cell>
          <cell r="AJ245">
            <v>0</v>
          </cell>
          <cell r="AK245">
            <v>0</v>
          </cell>
          <cell r="AL245">
            <v>0</v>
          </cell>
          <cell r="AM245">
            <v>0</v>
          </cell>
          <cell r="AN245">
            <v>40956</v>
          </cell>
          <cell r="AO245">
            <v>0</v>
          </cell>
          <cell r="AP245">
            <v>0</v>
          </cell>
          <cell r="AQ245">
            <v>0</v>
          </cell>
          <cell r="AR245">
            <v>0</v>
          </cell>
          <cell r="AS245">
            <v>0</v>
          </cell>
          <cell r="AT245">
            <v>0</v>
          </cell>
          <cell r="AU245">
            <v>40956</v>
          </cell>
          <cell r="AV245">
            <v>0</v>
          </cell>
          <cell r="AW245">
            <v>0</v>
          </cell>
          <cell r="AX245">
            <v>0</v>
          </cell>
          <cell r="AY245">
            <v>0</v>
          </cell>
          <cell r="AZ245">
            <v>40956</v>
          </cell>
          <cell r="BA245">
            <v>0</v>
          </cell>
          <cell r="BB245">
            <v>0</v>
          </cell>
          <cell r="BC245">
            <v>0</v>
          </cell>
          <cell r="BD245">
            <v>0</v>
          </cell>
          <cell r="BE245">
            <v>0</v>
          </cell>
          <cell r="BF245">
            <v>0</v>
          </cell>
          <cell r="BG245">
            <v>0</v>
          </cell>
          <cell r="BH245">
            <v>0</v>
          </cell>
          <cell r="BI245">
            <v>40956</v>
          </cell>
          <cell r="BJ245">
            <v>0</v>
          </cell>
          <cell r="BK245">
            <v>0</v>
          </cell>
          <cell r="BL245">
            <v>0</v>
          </cell>
          <cell r="BM245">
            <v>0</v>
          </cell>
          <cell r="BN245">
            <v>0</v>
          </cell>
          <cell r="BO245">
            <v>0</v>
          </cell>
        </row>
        <row r="246">
          <cell r="A246">
            <v>40956</v>
          </cell>
          <cell r="B246">
            <v>0</v>
          </cell>
          <cell r="C246">
            <v>0</v>
          </cell>
          <cell r="D246">
            <v>0</v>
          </cell>
          <cell r="E246">
            <v>0</v>
          </cell>
          <cell r="F246">
            <v>0</v>
          </cell>
          <cell r="G246">
            <v>0</v>
          </cell>
          <cell r="H246">
            <v>0</v>
          </cell>
          <cell r="I246">
            <v>0</v>
          </cell>
          <cell r="J246">
            <v>1</v>
          </cell>
          <cell r="K246">
            <v>0</v>
          </cell>
          <cell r="L246">
            <v>40956</v>
          </cell>
          <cell r="M246">
            <v>1</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40956</v>
          </cell>
          <cell r="AD246">
            <v>1</v>
          </cell>
          <cell r="AE246">
            <v>0</v>
          </cell>
          <cell r="AF246">
            <v>0</v>
          </cell>
          <cell r="AG246">
            <v>0</v>
          </cell>
          <cell r="AH246">
            <v>0</v>
          </cell>
          <cell r="AI246">
            <v>0</v>
          </cell>
          <cell r="AJ246">
            <v>0</v>
          </cell>
          <cell r="AK246">
            <v>0</v>
          </cell>
          <cell r="AL246">
            <v>1</v>
          </cell>
          <cell r="AM246">
            <v>0</v>
          </cell>
          <cell r="AN246">
            <v>40956</v>
          </cell>
          <cell r="AO246">
            <v>0</v>
          </cell>
          <cell r="AP246">
            <v>0</v>
          </cell>
          <cell r="AQ246">
            <v>0</v>
          </cell>
          <cell r="AR246">
            <v>0</v>
          </cell>
          <cell r="AS246">
            <v>0</v>
          </cell>
          <cell r="AT246">
            <v>0</v>
          </cell>
          <cell r="AU246">
            <v>40956</v>
          </cell>
          <cell r="AV246">
            <v>0</v>
          </cell>
          <cell r="AW246">
            <v>0</v>
          </cell>
          <cell r="AX246">
            <v>1</v>
          </cell>
          <cell r="AY246">
            <v>0</v>
          </cell>
          <cell r="AZ246">
            <v>40956</v>
          </cell>
          <cell r="BA246">
            <v>0</v>
          </cell>
          <cell r="BB246">
            <v>0</v>
          </cell>
          <cell r="BC246">
            <v>0</v>
          </cell>
          <cell r="BD246">
            <v>0</v>
          </cell>
          <cell r="BE246">
            <v>0</v>
          </cell>
          <cell r="BF246">
            <v>0</v>
          </cell>
          <cell r="BG246">
            <v>0</v>
          </cell>
          <cell r="BH246">
            <v>0</v>
          </cell>
          <cell r="BI246">
            <v>40956</v>
          </cell>
          <cell r="BJ246">
            <v>0</v>
          </cell>
          <cell r="BK246">
            <v>0</v>
          </cell>
          <cell r="BL246">
            <v>0</v>
          </cell>
          <cell r="BM246">
            <v>0</v>
          </cell>
          <cell r="BN246">
            <v>1</v>
          </cell>
          <cell r="BO246">
            <v>0</v>
          </cell>
        </row>
        <row r="247">
          <cell r="A247">
            <v>40957</v>
          </cell>
          <cell r="B247">
            <v>0</v>
          </cell>
          <cell r="C247">
            <v>0</v>
          </cell>
          <cell r="D247">
            <v>0</v>
          </cell>
          <cell r="E247">
            <v>0</v>
          </cell>
          <cell r="F247">
            <v>0</v>
          </cell>
          <cell r="G247">
            <v>0</v>
          </cell>
          <cell r="H247">
            <v>0</v>
          </cell>
          <cell r="I247">
            <v>0</v>
          </cell>
          <cell r="J247">
            <v>1</v>
          </cell>
          <cell r="K247">
            <v>2</v>
          </cell>
          <cell r="L247">
            <v>40957</v>
          </cell>
          <cell r="M247">
            <v>1</v>
          </cell>
          <cell r="N247">
            <v>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40957</v>
          </cell>
          <cell r="AD247">
            <v>1</v>
          </cell>
          <cell r="AE247">
            <v>2</v>
          </cell>
          <cell r="AF247">
            <v>0</v>
          </cell>
          <cell r="AG247">
            <v>0</v>
          </cell>
          <cell r="AH247">
            <v>0</v>
          </cell>
          <cell r="AI247">
            <v>0</v>
          </cell>
          <cell r="AJ247">
            <v>0</v>
          </cell>
          <cell r="AK247">
            <v>0</v>
          </cell>
          <cell r="AL247">
            <v>1</v>
          </cell>
          <cell r="AM247">
            <v>2</v>
          </cell>
          <cell r="AN247">
            <v>40957</v>
          </cell>
          <cell r="AO247">
            <v>0</v>
          </cell>
          <cell r="AP247">
            <v>0</v>
          </cell>
          <cell r="AQ247">
            <v>0</v>
          </cell>
          <cell r="AR247">
            <v>0</v>
          </cell>
          <cell r="AS247">
            <v>0</v>
          </cell>
          <cell r="AT247">
            <v>0</v>
          </cell>
          <cell r="AU247">
            <v>40957</v>
          </cell>
          <cell r="AV247">
            <v>0</v>
          </cell>
          <cell r="AW247">
            <v>0</v>
          </cell>
          <cell r="AX247">
            <v>1</v>
          </cell>
          <cell r="AY247">
            <v>2</v>
          </cell>
          <cell r="AZ247">
            <v>40957</v>
          </cell>
          <cell r="BA247">
            <v>0</v>
          </cell>
          <cell r="BB247">
            <v>0</v>
          </cell>
          <cell r="BC247">
            <v>0</v>
          </cell>
          <cell r="BD247">
            <v>0</v>
          </cell>
          <cell r="BE247">
            <v>0</v>
          </cell>
          <cell r="BF247">
            <v>0</v>
          </cell>
          <cell r="BG247">
            <v>0</v>
          </cell>
          <cell r="BH247">
            <v>0</v>
          </cell>
          <cell r="BI247">
            <v>40957</v>
          </cell>
          <cell r="BJ247">
            <v>0</v>
          </cell>
          <cell r="BK247">
            <v>0</v>
          </cell>
          <cell r="BL247">
            <v>0</v>
          </cell>
          <cell r="BM247">
            <v>0</v>
          </cell>
          <cell r="BN247">
            <v>1</v>
          </cell>
          <cell r="BO247">
            <v>2</v>
          </cell>
        </row>
        <row r="248">
          <cell r="A248">
            <v>40957</v>
          </cell>
          <cell r="B248">
            <v>0</v>
          </cell>
          <cell r="C248">
            <v>0</v>
          </cell>
          <cell r="D248">
            <v>0</v>
          </cell>
          <cell r="E248">
            <v>0</v>
          </cell>
          <cell r="F248">
            <v>0</v>
          </cell>
          <cell r="G248">
            <v>0</v>
          </cell>
          <cell r="H248">
            <v>0</v>
          </cell>
          <cell r="I248">
            <v>0</v>
          </cell>
          <cell r="J248">
            <v>0</v>
          </cell>
          <cell r="K248">
            <v>0</v>
          </cell>
          <cell r="L248">
            <v>40957</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40957</v>
          </cell>
          <cell r="AD248">
            <v>0</v>
          </cell>
          <cell r="AE248">
            <v>0</v>
          </cell>
          <cell r="AF248">
            <v>0</v>
          </cell>
          <cell r="AG248">
            <v>0</v>
          </cell>
          <cell r="AH248">
            <v>0</v>
          </cell>
          <cell r="AI248">
            <v>0</v>
          </cell>
          <cell r="AJ248">
            <v>0</v>
          </cell>
          <cell r="AK248">
            <v>0</v>
          </cell>
          <cell r="AL248">
            <v>0</v>
          </cell>
          <cell r="AM248">
            <v>0</v>
          </cell>
          <cell r="AN248">
            <v>40957</v>
          </cell>
          <cell r="AO248">
            <v>0</v>
          </cell>
          <cell r="AP248">
            <v>0</v>
          </cell>
          <cell r="AQ248">
            <v>0</v>
          </cell>
          <cell r="AR248">
            <v>0</v>
          </cell>
          <cell r="AS248">
            <v>0</v>
          </cell>
          <cell r="AT248">
            <v>0</v>
          </cell>
          <cell r="AU248">
            <v>40957</v>
          </cell>
          <cell r="AV248">
            <v>0</v>
          </cell>
          <cell r="AW248">
            <v>0</v>
          </cell>
          <cell r="AX248">
            <v>0</v>
          </cell>
          <cell r="AY248">
            <v>0</v>
          </cell>
          <cell r="AZ248">
            <v>40957</v>
          </cell>
          <cell r="BA248">
            <v>0</v>
          </cell>
          <cell r="BB248">
            <v>0</v>
          </cell>
          <cell r="BC248">
            <v>0</v>
          </cell>
          <cell r="BD248">
            <v>0</v>
          </cell>
          <cell r="BE248">
            <v>0</v>
          </cell>
          <cell r="BF248">
            <v>0</v>
          </cell>
          <cell r="BG248">
            <v>0</v>
          </cell>
          <cell r="BH248">
            <v>0</v>
          </cell>
          <cell r="BI248">
            <v>40957</v>
          </cell>
          <cell r="BJ248">
            <v>0</v>
          </cell>
          <cell r="BK248">
            <v>0</v>
          </cell>
          <cell r="BL248">
            <v>0</v>
          </cell>
          <cell r="BM248">
            <v>0</v>
          </cell>
          <cell r="BN248">
            <v>0</v>
          </cell>
          <cell r="BO248">
            <v>0</v>
          </cell>
        </row>
        <row r="249">
          <cell r="A249">
            <v>40957</v>
          </cell>
          <cell r="B249">
            <v>0</v>
          </cell>
          <cell r="C249">
            <v>0</v>
          </cell>
          <cell r="D249">
            <v>0</v>
          </cell>
          <cell r="E249">
            <v>0</v>
          </cell>
          <cell r="F249">
            <v>0</v>
          </cell>
          <cell r="G249">
            <v>0</v>
          </cell>
          <cell r="H249">
            <v>0</v>
          </cell>
          <cell r="I249">
            <v>0</v>
          </cell>
          <cell r="J249">
            <v>1</v>
          </cell>
          <cell r="K249">
            <v>0</v>
          </cell>
          <cell r="L249">
            <v>40957</v>
          </cell>
          <cell r="M249">
            <v>1</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40957</v>
          </cell>
          <cell r="AD249">
            <v>1</v>
          </cell>
          <cell r="AE249">
            <v>0</v>
          </cell>
          <cell r="AF249">
            <v>0</v>
          </cell>
          <cell r="AG249">
            <v>0</v>
          </cell>
          <cell r="AH249">
            <v>0</v>
          </cell>
          <cell r="AI249">
            <v>0</v>
          </cell>
          <cell r="AJ249">
            <v>0</v>
          </cell>
          <cell r="AK249">
            <v>0</v>
          </cell>
          <cell r="AL249">
            <v>1</v>
          </cell>
          <cell r="AM249">
            <v>0</v>
          </cell>
          <cell r="AN249">
            <v>40957</v>
          </cell>
          <cell r="AO249">
            <v>0</v>
          </cell>
          <cell r="AP249">
            <v>0</v>
          </cell>
          <cell r="AQ249">
            <v>0</v>
          </cell>
          <cell r="AR249">
            <v>0</v>
          </cell>
          <cell r="AS249">
            <v>0</v>
          </cell>
          <cell r="AT249">
            <v>0</v>
          </cell>
          <cell r="AU249">
            <v>40957</v>
          </cell>
          <cell r="AV249">
            <v>0</v>
          </cell>
          <cell r="AW249">
            <v>0</v>
          </cell>
          <cell r="AX249">
            <v>1</v>
          </cell>
          <cell r="AY249">
            <v>0</v>
          </cell>
          <cell r="AZ249">
            <v>40957</v>
          </cell>
          <cell r="BA249">
            <v>0</v>
          </cell>
          <cell r="BB249">
            <v>0</v>
          </cell>
          <cell r="BC249">
            <v>0</v>
          </cell>
          <cell r="BD249">
            <v>0</v>
          </cell>
          <cell r="BE249">
            <v>0</v>
          </cell>
          <cell r="BF249">
            <v>0</v>
          </cell>
          <cell r="BG249">
            <v>0</v>
          </cell>
          <cell r="BH249">
            <v>0</v>
          </cell>
          <cell r="BI249">
            <v>40957</v>
          </cell>
          <cell r="BJ249">
            <v>0</v>
          </cell>
          <cell r="BK249">
            <v>0</v>
          </cell>
          <cell r="BL249">
            <v>0</v>
          </cell>
          <cell r="BM249">
            <v>0</v>
          </cell>
          <cell r="BN249">
            <v>1</v>
          </cell>
          <cell r="BO249">
            <v>0</v>
          </cell>
        </row>
        <row r="250">
          <cell r="A250">
            <v>40958</v>
          </cell>
          <cell r="B250">
            <v>0</v>
          </cell>
          <cell r="C250">
            <v>0</v>
          </cell>
          <cell r="D250">
            <v>0</v>
          </cell>
          <cell r="E250">
            <v>0</v>
          </cell>
          <cell r="F250">
            <v>0</v>
          </cell>
          <cell r="G250">
            <v>0</v>
          </cell>
          <cell r="H250">
            <v>0</v>
          </cell>
          <cell r="I250">
            <v>0</v>
          </cell>
          <cell r="J250">
            <v>1</v>
          </cell>
          <cell r="K250">
            <v>3</v>
          </cell>
          <cell r="L250">
            <v>40958</v>
          </cell>
          <cell r="M250">
            <v>1</v>
          </cell>
          <cell r="N250">
            <v>3</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40958</v>
          </cell>
          <cell r="AD250">
            <v>1</v>
          </cell>
          <cell r="AE250">
            <v>3</v>
          </cell>
          <cell r="AF250">
            <v>0</v>
          </cell>
          <cell r="AG250">
            <v>0</v>
          </cell>
          <cell r="AH250">
            <v>0</v>
          </cell>
          <cell r="AI250">
            <v>0</v>
          </cell>
          <cell r="AJ250">
            <v>0</v>
          </cell>
          <cell r="AK250">
            <v>0</v>
          </cell>
          <cell r="AL250">
            <v>1</v>
          </cell>
          <cell r="AM250">
            <v>3</v>
          </cell>
          <cell r="AN250">
            <v>40958</v>
          </cell>
          <cell r="AO250">
            <v>0</v>
          </cell>
          <cell r="AP250">
            <v>0</v>
          </cell>
          <cell r="AQ250">
            <v>0</v>
          </cell>
          <cell r="AR250">
            <v>0</v>
          </cell>
          <cell r="AS250">
            <v>0</v>
          </cell>
          <cell r="AT250">
            <v>0</v>
          </cell>
          <cell r="AU250">
            <v>40958</v>
          </cell>
          <cell r="AV250">
            <v>0</v>
          </cell>
          <cell r="AW250">
            <v>0</v>
          </cell>
          <cell r="AX250">
            <v>1</v>
          </cell>
          <cell r="AY250">
            <v>3</v>
          </cell>
          <cell r="AZ250">
            <v>40958</v>
          </cell>
          <cell r="BA250">
            <v>0</v>
          </cell>
          <cell r="BB250">
            <v>0</v>
          </cell>
          <cell r="BC250">
            <v>0</v>
          </cell>
          <cell r="BD250">
            <v>0</v>
          </cell>
          <cell r="BE250">
            <v>0</v>
          </cell>
          <cell r="BF250">
            <v>0</v>
          </cell>
          <cell r="BG250">
            <v>0</v>
          </cell>
          <cell r="BH250">
            <v>0</v>
          </cell>
          <cell r="BI250">
            <v>40958</v>
          </cell>
          <cell r="BJ250">
            <v>0</v>
          </cell>
          <cell r="BK250">
            <v>0</v>
          </cell>
          <cell r="BL250">
            <v>0</v>
          </cell>
          <cell r="BM250">
            <v>0</v>
          </cell>
          <cell r="BN250">
            <v>1</v>
          </cell>
          <cell r="BO250">
            <v>3</v>
          </cell>
        </row>
        <row r="251">
          <cell r="A251">
            <v>40958</v>
          </cell>
          <cell r="B251">
            <v>0</v>
          </cell>
          <cell r="C251">
            <v>0</v>
          </cell>
          <cell r="D251">
            <v>0</v>
          </cell>
          <cell r="E251">
            <v>0</v>
          </cell>
          <cell r="F251">
            <v>0</v>
          </cell>
          <cell r="G251">
            <v>0</v>
          </cell>
          <cell r="H251">
            <v>0</v>
          </cell>
          <cell r="I251">
            <v>0</v>
          </cell>
          <cell r="J251">
            <v>1</v>
          </cell>
          <cell r="K251">
            <v>0</v>
          </cell>
          <cell r="L251">
            <v>40958</v>
          </cell>
          <cell r="M251">
            <v>1</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40958</v>
          </cell>
          <cell r="AD251">
            <v>1</v>
          </cell>
          <cell r="AE251">
            <v>0</v>
          </cell>
          <cell r="AF251">
            <v>0</v>
          </cell>
          <cell r="AG251">
            <v>0</v>
          </cell>
          <cell r="AH251">
            <v>0</v>
          </cell>
          <cell r="AI251">
            <v>0</v>
          </cell>
          <cell r="AJ251">
            <v>0</v>
          </cell>
          <cell r="AK251">
            <v>0</v>
          </cell>
          <cell r="AL251">
            <v>1</v>
          </cell>
          <cell r="AM251">
            <v>0</v>
          </cell>
          <cell r="AN251">
            <v>40958</v>
          </cell>
          <cell r="AO251">
            <v>0</v>
          </cell>
          <cell r="AP251">
            <v>0</v>
          </cell>
          <cell r="AQ251">
            <v>0</v>
          </cell>
          <cell r="AR251">
            <v>0</v>
          </cell>
          <cell r="AS251">
            <v>0</v>
          </cell>
          <cell r="AT251">
            <v>0</v>
          </cell>
          <cell r="AU251">
            <v>40958</v>
          </cell>
          <cell r="AV251">
            <v>0</v>
          </cell>
          <cell r="AW251">
            <v>0</v>
          </cell>
          <cell r="AX251">
            <v>1</v>
          </cell>
          <cell r="AY251">
            <v>0</v>
          </cell>
          <cell r="AZ251">
            <v>40958</v>
          </cell>
          <cell r="BA251">
            <v>0</v>
          </cell>
          <cell r="BB251">
            <v>0</v>
          </cell>
          <cell r="BC251">
            <v>0</v>
          </cell>
          <cell r="BD251">
            <v>0</v>
          </cell>
          <cell r="BE251">
            <v>0</v>
          </cell>
          <cell r="BF251">
            <v>0</v>
          </cell>
          <cell r="BG251">
            <v>0</v>
          </cell>
          <cell r="BH251">
            <v>0</v>
          </cell>
          <cell r="BI251">
            <v>40958</v>
          </cell>
          <cell r="BJ251">
            <v>0</v>
          </cell>
          <cell r="BK251">
            <v>0</v>
          </cell>
          <cell r="BL251">
            <v>0</v>
          </cell>
          <cell r="BM251">
            <v>0</v>
          </cell>
          <cell r="BN251">
            <v>1</v>
          </cell>
          <cell r="BO251">
            <v>0</v>
          </cell>
        </row>
        <row r="252">
          <cell r="A252">
            <v>40958</v>
          </cell>
          <cell r="B252">
            <v>0</v>
          </cell>
          <cell r="C252">
            <v>0</v>
          </cell>
          <cell r="D252">
            <v>0</v>
          </cell>
          <cell r="E252">
            <v>0</v>
          </cell>
          <cell r="F252">
            <v>0</v>
          </cell>
          <cell r="G252">
            <v>0</v>
          </cell>
          <cell r="H252">
            <v>0</v>
          </cell>
          <cell r="I252">
            <v>0</v>
          </cell>
          <cell r="J252">
            <v>1</v>
          </cell>
          <cell r="K252">
            <v>0</v>
          </cell>
          <cell r="L252">
            <v>40958</v>
          </cell>
          <cell r="M252">
            <v>1</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40958</v>
          </cell>
          <cell r="AD252">
            <v>1</v>
          </cell>
          <cell r="AE252">
            <v>0</v>
          </cell>
          <cell r="AF252">
            <v>0</v>
          </cell>
          <cell r="AG252">
            <v>0</v>
          </cell>
          <cell r="AH252">
            <v>0</v>
          </cell>
          <cell r="AI252">
            <v>0</v>
          </cell>
          <cell r="AJ252">
            <v>0</v>
          </cell>
          <cell r="AK252">
            <v>0</v>
          </cell>
          <cell r="AL252">
            <v>1</v>
          </cell>
          <cell r="AM252">
            <v>0</v>
          </cell>
          <cell r="AN252">
            <v>40958</v>
          </cell>
          <cell r="AO252">
            <v>0</v>
          </cell>
          <cell r="AP252">
            <v>0</v>
          </cell>
          <cell r="AQ252">
            <v>0</v>
          </cell>
          <cell r="AR252">
            <v>0</v>
          </cell>
          <cell r="AS252">
            <v>0</v>
          </cell>
          <cell r="AT252">
            <v>0</v>
          </cell>
          <cell r="AU252">
            <v>40958</v>
          </cell>
          <cell r="AV252">
            <v>0</v>
          </cell>
          <cell r="AW252">
            <v>0</v>
          </cell>
          <cell r="AX252">
            <v>1</v>
          </cell>
          <cell r="AY252">
            <v>0</v>
          </cell>
          <cell r="AZ252">
            <v>40958</v>
          </cell>
          <cell r="BA252">
            <v>0</v>
          </cell>
          <cell r="BB252">
            <v>0</v>
          </cell>
          <cell r="BC252">
            <v>0</v>
          </cell>
          <cell r="BD252">
            <v>0</v>
          </cell>
          <cell r="BE252">
            <v>0</v>
          </cell>
          <cell r="BF252">
            <v>0</v>
          </cell>
          <cell r="BG252">
            <v>0</v>
          </cell>
          <cell r="BH252">
            <v>0</v>
          </cell>
          <cell r="BI252">
            <v>40958</v>
          </cell>
          <cell r="BJ252">
            <v>0</v>
          </cell>
          <cell r="BK252">
            <v>0</v>
          </cell>
          <cell r="BL252">
            <v>0</v>
          </cell>
          <cell r="BM252">
            <v>0</v>
          </cell>
          <cell r="BN252">
            <v>1</v>
          </cell>
          <cell r="BO252">
            <v>0</v>
          </cell>
        </row>
        <row r="253">
          <cell r="A253">
            <v>40959</v>
          </cell>
          <cell r="B253">
            <v>0</v>
          </cell>
          <cell r="C253">
            <v>0</v>
          </cell>
          <cell r="D253">
            <v>0</v>
          </cell>
          <cell r="E253">
            <v>0</v>
          </cell>
          <cell r="F253">
            <v>0</v>
          </cell>
          <cell r="G253">
            <v>0</v>
          </cell>
          <cell r="H253">
            <v>0</v>
          </cell>
          <cell r="I253">
            <v>0</v>
          </cell>
          <cell r="J253">
            <v>1</v>
          </cell>
          <cell r="K253">
            <v>3</v>
          </cell>
          <cell r="L253">
            <v>40959</v>
          </cell>
          <cell r="M253">
            <v>1</v>
          </cell>
          <cell r="N253">
            <v>3</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40959</v>
          </cell>
          <cell r="AD253">
            <v>1</v>
          </cell>
          <cell r="AE253">
            <v>3</v>
          </cell>
          <cell r="AF253">
            <v>0</v>
          </cell>
          <cell r="AG253">
            <v>0</v>
          </cell>
          <cell r="AH253">
            <v>0</v>
          </cell>
          <cell r="AI253">
            <v>0</v>
          </cell>
          <cell r="AJ253">
            <v>0</v>
          </cell>
          <cell r="AK253">
            <v>0</v>
          </cell>
          <cell r="AL253">
            <v>1</v>
          </cell>
          <cell r="AM253">
            <v>3</v>
          </cell>
          <cell r="AN253">
            <v>40959</v>
          </cell>
          <cell r="AO253">
            <v>0</v>
          </cell>
          <cell r="AP253">
            <v>0</v>
          </cell>
          <cell r="AQ253">
            <v>0</v>
          </cell>
          <cell r="AR253">
            <v>0</v>
          </cell>
          <cell r="AS253">
            <v>0</v>
          </cell>
          <cell r="AT253">
            <v>0</v>
          </cell>
          <cell r="AU253">
            <v>40959</v>
          </cell>
          <cell r="AV253">
            <v>0</v>
          </cell>
          <cell r="AW253">
            <v>0</v>
          </cell>
          <cell r="AX253">
            <v>1</v>
          </cell>
          <cell r="AY253">
            <v>3</v>
          </cell>
          <cell r="AZ253">
            <v>40959</v>
          </cell>
          <cell r="BA253">
            <v>0</v>
          </cell>
          <cell r="BB253">
            <v>0</v>
          </cell>
          <cell r="BC253">
            <v>0</v>
          </cell>
          <cell r="BD253">
            <v>0</v>
          </cell>
          <cell r="BE253">
            <v>0</v>
          </cell>
          <cell r="BF253">
            <v>0</v>
          </cell>
          <cell r="BG253">
            <v>0</v>
          </cell>
          <cell r="BH253">
            <v>0</v>
          </cell>
          <cell r="BI253">
            <v>40959</v>
          </cell>
          <cell r="BJ253">
            <v>0</v>
          </cell>
          <cell r="BK253">
            <v>0</v>
          </cell>
          <cell r="BL253">
            <v>0</v>
          </cell>
          <cell r="BM253">
            <v>0</v>
          </cell>
          <cell r="BN253">
            <v>1</v>
          </cell>
          <cell r="BO253">
            <v>3</v>
          </cell>
        </row>
        <row r="254">
          <cell r="A254">
            <v>40959</v>
          </cell>
          <cell r="B254">
            <v>0</v>
          </cell>
          <cell r="C254">
            <v>0</v>
          </cell>
          <cell r="D254">
            <v>0</v>
          </cell>
          <cell r="E254">
            <v>0</v>
          </cell>
          <cell r="F254">
            <v>0</v>
          </cell>
          <cell r="G254">
            <v>0</v>
          </cell>
          <cell r="H254">
            <v>0</v>
          </cell>
          <cell r="I254">
            <v>0</v>
          </cell>
          <cell r="J254">
            <v>1</v>
          </cell>
          <cell r="K254">
            <v>0</v>
          </cell>
          <cell r="L254">
            <v>40959</v>
          </cell>
          <cell r="M254">
            <v>1</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40959</v>
          </cell>
          <cell r="AD254">
            <v>1</v>
          </cell>
          <cell r="AE254">
            <v>0</v>
          </cell>
          <cell r="AF254">
            <v>0</v>
          </cell>
          <cell r="AG254">
            <v>0</v>
          </cell>
          <cell r="AH254">
            <v>0</v>
          </cell>
          <cell r="AI254">
            <v>0</v>
          </cell>
          <cell r="AJ254">
            <v>0</v>
          </cell>
          <cell r="AK254">
            <v>0</v>
          </cell>
          <cell r="AL254">
            <v>1</v>
          </cell>
          <cell r="AM254">
            <v>0</v>
          </cell>
          <cell r="AN254">
            <v>40959</v>
          </cell>
          <cell r="AO254">
            <v>0</v>
          </cell>
          <cell r="AP254">
            <v>0</v>
          </cell>
          <cell r="AQ254">
            <v>0</v>
          </cell>
          <cell r="AR254">
            <v>0</v>
          </cell>
          <cell r="AS254">
            <v>0</v>
          </cell>
          <cell r="AT254">
            <v>0</v>
          </cell>
          <cell r="AU254">
            <v>40959</v>
          </cell>
          <cell r="AV254">
            <v>0</v>
          </cell>
          <cell r="AW254">
            <v>0</v>
          </cell>
          <cell r="AX254">
            <v>1</v>
          </cell>
          <cell r="AY254">
            <v>0</v>
          </cell>
          <cell r="AZ254">
            <v>40959</v>
          </cell>
          <cell r="BA254">
            <v>0</v>
          </cell>
          <cell r="BB254">
            <v>0</v>
          </cell>
          <cell r="BC254">
            <v>0</v>
          </cell>
          <cell r="BD254">
            <v>0</v>
          </cell>
          <cell r="BE254">
            <v>0</v>
          </cell>
          <cell r="BF254">
            <v>0</v>
          </cell>
          <cell r="BG254">
            <v>0</v>
          </cell>
          <cell r="BH254">
            <v>0</v>
          </cell>
          <cell r="BI254">
            <v>40959</v>
          </cell>
          <cell r="BJ254">
            <v>0</v>
          </cell>
          <cell r="BK254">
            <v>0</v>
          </cell>
          <cell r="BL254">
            <v>0</v>
          </cell>
          <cell r="BM254">
            <v>0</v>
          </cell>
          <cell r="BN254">
            <v>1</v>
          </cell>
          <cell r="BO254">
            <v>0</v>
          </cell>
        </row>
        <row r="255">
          <cell r="A255">
            <v>40959</v>
          </cell>
          <cell r="B255">
            <v>0</v>
          </cell>
          <cell r="C255">
            <v>0</v>
          </cell>
          <cell r="D255">
            <v>0</v>
          </cell>
          <cell r="E255">
            <v>0</v>
          </cell>
          <cell r="F255">
            <v>0</v>
          </cell>
          <cell r="G255">
            <v>0</v>
          </cell>
          <cell r="H255">
            <v>0</v>
          </cell>
          <cell r="I255">
            <v>0</v>
          </cell>
          <cell r="J255">
            <v>1</v>
          </cell>
          <cell r="K255">
            <v>0</v>
          </cell>
          <cell r="L255">
            <v>40959</v>
          </cell>
          <cell r="M255">
            <v>1</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40959</v>
          </cell>
          <cell r="AD255">
            <v>1</v>
          </cell>
          <cell r="AE255">
            <v>0</v>
          </cell>
          <cell r="AF255">
            <v>0</v>
          </cell>
          <cell r="AG255">
            <v>0</v>
          </cell>
          <cell r="AH255">
            <v>0</v>
          </cell>
          <cell r="AI255">
            <v>0</v>
          </cell>
          <cell r="AJ255">
            <v>0</v>
          </cell>
          <cell r="AK255">
            <v>0</v>
          </cell>
          <cell r="AL255">
            <v>1</v>
          </cell>
          <cell r="AM255">
            <v>0</v>
          </cell>
          <cell r="AN255">
            <v>40959</v>
          </cell>
          <cell r="AO255">
            <v>0</v>
          </cell>
          <cell r="AP255">
            <v>0</v>
          </cell>
          <cell r="AQ255">
            <v>0</v>
          </cell>
          <cell r="AR255">
            <v>0</v>
          </cell>
          <cell r="AS255">
            <v>0</v>
          </cell>
          <cell r="AT255">
            <v>0</v>
          </cell>
          <cell r="AU255">
            <v>40959</v>
          </cell>
          <cell r="AV255">
            <v>0</v>
          </cell>
          <cell r="AW255">
            <v>0</v>
          </cell>
          <cell r="AX255">
            <v>1</v>
          </cell>
          <cell r="AY255">
            <v>0</v>
          </cell>
          <cell r="AZ255">
            <v>40959</v>
          </cell>
          <cell r="BA255">
            <v>0</v>
          </cell>
          <cell r="BB255">
            <v>0</v>
          </cell>
          <cell r="BC255">
            <v>0</v>
          </cell>
          <cell r="BD255">
            <v>0</v>
          </cell>
          <cell r="BE255">
            <v>0</v>
          </cell>
          <cell r="BF255">
            <v>0</v>
          </cell>
          <cell r="BG255">
            <v>0</v>
          </cell>
          <cell r="BH255">
            <v>0</v>
          </cell>
          <cell r="BI255">
            <v>40959</v>
          </cell>
          <cell r="BJ255">
            <v>0</v>
          </cell>
          <cell r="BK255">
            <v>0</v>
          </cell>
          <cell r="BL255">
            <v>0</v>
          </cell>
          <cell r="BM255">
            <v>0</v>
          </cell>
          <cell r="BN255">
            <v>1</v>
          </cell>
          <cell r="BO255">
            <v>0</v>
          </cell>
        </row>
        <row r="256">
          <cell r="A256">
            <v>40960</v>
          </cell>
          <cell r="B256">
            <v>1</v>
          </cell>
          <cell r="C256">
            <v>3</v>
          </cell>
          <cell r="D256">
            <v>0</v>
          </cell>
          <cell r="E256">
            <v>0</v>
          </cell>
          <cell r="F256">
            <v>0</v>
          </cell>
          <cell r="G256">
            <v>0</v>
          </cell>
          <cell r="H256">
            <v>0</v>
          </cell>
          <cell r="I256">
            <v>0</v>
          </cell>
          <cell r="J256">
            <v>1</v>
          </cell>
          <cell r="K256">
            <v>1</v>
          </cell>
          <cell r="L256">
            <v>40960</v>
          </cell>
          <cell r="M256">
            <v>1</v>
          </cell>
          <cell r="N256">
            <v>3</v>
          </cell>
          <cell r="O256">
            <v>0</v>
          </cell>
          <cell r="P256">
            <v>0</v>
          </cell>
          <cell r="Q256">
            <v>0</v>
          </cell>
          <cell r="R256">
            <v>0</v>
          </cell>
          <cell r="S256">
            <v>1</v>
          </cell>
          <cell r="T256">
            <v>3</v>
          </cell>
          <cell r="U256">
            <v>0</v>
          </cell>
          <cell r="V256">
            <v>0</v>
          </cell>
          <cell r="W256">
            <v>0</v>
          </cell>
          <cell r="X256">
            <v>0</v>
          </cell>
          <cell r="Y256">
            <v>0</v>
          </cell>
          <cell r="Z256">
            <v>0</v>
          </cell>
          <cell r="AA256">
            <v>1</v>
          </cell>
          <cell r="AB256">
            <v>3</v>
          </cell>
          <cell r="AC256">
            <v>40960</v>
          </cell>
          <cell r="AD256">
            <v>1</v>
          </cell>
          <cell r="AE256">
            <v>1</v>
          </cell>
          <cell r="AF256">
            <v>0</v>
          </cell>
          <cell r="AG256">
            <v>0</v>
          </cell>
          <cell r="AH256">
            <v>0</v>
          </cell>
          <cell r="AI256">
            <v>0</v>
          </cell>
          <cell r="AJ256">
            <v>0</v>
          </cell>
          <cell r="AK256">
            <v>0</v>
          </cell>
          <cell r="AL256">
            <v>1</v>
          </cell>
          <cell r="AM256">
            <v>1</v>
          </cell>
          <cell r="AN256">
            <v>40960</v>
          </cell>
          <cell r="AO256">
            <v>0</v>
          </cell>
          <cell r="AP256">
            <v>0</v>
          </cell>
          <cell r="AQ256">
            <v>0</v>
          </cell>
          <cell r="AR256">
            <v>0</v>
          </cell>
          <cell r="AS256">
            <v>1</v>
          </cell>
          <cell r="AT256">
            <v>3</v>
          </cell>
          <cell r="AU256">
            <v>40960</v>
          </cell>
          <cell r="AV256">
            <v>0</v>
          </cell>
          <cell r="AW256">
            <v>0</v>
          </cell>
          <cell r="AX256">
            <v>1</v>
          </cell>
          <cell r="AY256">
            <v>1</v>
          </cell>
          <cell r="AZ256">
            <v>40960</v>
          </cell>
          <cell r="BA256">
            <v>0</v>
          </cell>
          <cell r="BB256">
            <v>0</v>
          </cell>
          <cell r="BC256">
            <v>0</v>
          </cell>
          <cell r="BD256">
            <v>0</v>
          </cell>
          <cell r="BE256">
            <v>1</v>
          </cell>
          <cell r="BF256">
            <v>3</v>
          </cell>
          <cell r="BG256">
            <v>0</v>
          </cell>
          <cell r="BH256">
            <v>0</v>
          </cell>
          <cell r="BI256">
            <v>40960</v>
          </cell>
          <cell r="BJ256">
            <v>0</v>
          </cell>
          <cell r="BK256">
            <v>0</v>
          </cell>
          <cell r="BL256">
            <v>0</v>
          </cell>
          <cell r="BM256">
            <v>0</v>
          </cell>
          <cell r="BN256">
            <v>1</v>
          </cell>
          <cell r="BO256">
            <v>1</v>
          </cell>
        </row>
        <row r="257">
          <cell r="A257">
            <v>40960</v>
          </cell>
          <cell r="B257">
            <v>1</v>
          </cell>
          <cell r="C257">
            <v>0</v>
          </cell>
          <cell r="D257">
            <v>0</v>
          </cell>
          <cell r="E257">
            <v>0</v>
          </cell>
          <cell r="F257">
            <v>0</v>
          </cell>
          <cell r="G257">
            <v>0</v>
          </cell>
          <cell r="H257">
            <v>0</v>
          </cell>
          <cell r="I257">
            <v>0</v>
          </cell>
          <cell r="J257">
            <v>0</v>
          </cell>
          <cell r="K257">
            <v>0</v>
          </cell>
          <cell r="L257">
            <v>40960</v>
          </cell>
          <cell r="M257">
            <v>1</v>
          </cell>
          <cell r="N257">
            <v>0</v>
          </cell>
          <cell r="O257">
            <v>0</v>
          </cell>
          <cell r="P257">
            <v>0</v>
          </cell>
          <cell r="Q257">
            <v>0</v>
          </cell>
          <cell r="R257">
            <v>0</v>
          </cell>
          <cell r="S257">
            <v>1</v>
          </cell>
          <cell r="T257">
            <v>0</v>
          </cell>
          <cell r="U257">
            <v>0</v>
          </cell>
          <cell r="V257">
            <v>0</v>
          </cell>
          <cell r="W257">
            <v>0</v>
          </cell>
          <cell r="X257">
            <v>0</v>
          </cell>
          <cell r="Y257">
            <v>0</v>
          </cell>
          <cell r="Z257">
            <v>0</v>
          </cell>
          <cell r="AA257">
            <v>1</v>
          </cell>
          <cell r="AB257">
            <v>0</v>
          </cell>
          <cell r="AC257">
            <v>40960</v>
          </cell>
          <cell r="AD257">
            <v>0</v>
          </cell>
          <cell r="AE257">
            <v>0</v>
          </cell>
          <cell r="AF257">
            <v>0</v>
          </cell>
          <cell r="AG257">
            <v>0</v>
          </cell>
          <cell r="AH257">
            <v>0</v>
          </cell>
          <cell r="AI257">
            <v>0</v>
          </cell>
          <cell r="AJ257">
            <v>0</v>
          </cell>
          <cell r="AK257">
            <v>0</v>
          </cell>
          <cell r="AL257">
            <v>0</v>
          </cell>
          <cell r="AM257">
            <v>0</v>
          </cell>
          <cell r="AN257">
            <v>40960</v>
          </cell>
          <cell r="AO257">
            <v>0</v>
          </cell>
          <cell r="AP257">
            <v>0</v>
          </cell>
          <cell r="AQ257">
            <v>0</v>
          </cell>
          <cell r="AR257">
            <v>0</v>
          </cell>
          <cell r="AS257">
            <v>1</v>
          </cell>
          <cell r="AT257">
            <v>0</v>
          </cell>
          <cell r="AU257">
            <v>40960</v>
          </cell>
          <cell r="AV257">
            <v>0</v>
          </cell>
          <cell r="AW257">
            <v>0</v>
          </cell>
          <cell r="AX257">
            <v>0</v>
          </cell>
          <cell r="AY257">
            <v>0</v>
          </cell>
          <cell r="AZ257">
            <v>40960</v>
          </cell>
          <cell r="BA257">
            <v>0</v>
          </cell>
          <cell r="BB257">
            <v>0</v>
          </cell>
          <cell r="BC257">
            <v>0</v>
          </cell>
          <cell r="BD257">
            <v>0</v>
          </cell>
          <cell r="BE257">
            <v>1</v>
          </cell>
          <cell r="BF257">
            <v>0</v>
          </cell>
          <cell r="BG257">
            <v>0</v>
          </cell>
          <cell r="BH257">
            <v>0</v>
          </cell>
          <cell r="BI257">
            <v>40960</v>
          </cell>
          <cell r="BJ257">
            <v>0</v>
          </cell>
          <cell r="BK257">
            <v>0</v>
          </cell>
          <cell r="BL257">
            <v>0</v>
          </cell>
          <cell r="BM257">
            <v>0</v>
          </cell>
          <cell r="BN257">
            <v>0</v>
          </cell>
          <cell r="BO257">
            <v>0</v>
          </cell>
        </row>
        <row r="258">
          <cell r="A258">
            <v>40960</v>
          </cell>
          <cell r="B258">
            <v>1</v>
          </cell>
          <cell r="C258">
            <v>0</v>
          </cell>
          <cell r="D258">
            <v>0</v>
          </cell>
          <cell r="E258">
            <v>0</v>
          </cell>
          <cell r="F258">
            <v>0</v>
          </cell>
          <cell r="G258">
            <v>0</v>
          </cell>
          <cell r="H258">
            <v>0</v>
          </cell>
          <cell r="I258">
            <v>0</v>
          </cell>
          <cell r="J258">
            <v>0</v>
          </cell>
          <cell r="K258">
            <v>0</v>
          </cell>
          <cell r="L258">
            <v>40960</v>
          </cell>
          <cell r="M258">
            <v>1</v>
          </cell>
          <cell r="N258">
            <v>0</v>
          </cell>
          <cell r="O258">
            <v>0</v>
          </cell>
          <cell r="P258">
            <v>0</v>
          </cell>
          <cell r="Q258">
            <v>0</v>
          </cell>
          <cell r="R258">
            <v>0</v>
          </cell>
          <cell r="S258">
            <v>1</v>
          </cell>
          <cell r="T258">
            <v>0</v>
          </cell>
          <cell r="U258">
            <v>0</v>
          </cell>
          <cell r="V258">
            <v>0</v>
          </cell>
          <cell r="W258">
            <v>0</v>
          </cell>
          <cell r="X258">
            <v>0</v>
          </cell>
          <cell r="Y258">
            <v>0</v>
          </cell>
          <cell r="Z258">
            <v>0</v>
          </cell>
          <cell r="AA258">
            <v>1</v>
          </cell>
          <cell r="AB258">
            <v>0</v>
          </cell>
          <cell r="AC258">
            <v>40960</v>
          </cell>
          <cell r="AD258">
            <v>0</v>
          </cell>
          <cell r="AE258">
            <v>0</v>
          </cell>
          <cell r="AF258">
            <v>0</v>
          </cell>
          <cell r="AG258">
            <v>0</v>
          </cell>
          <cell r="AH258">
            <v>0</v>
          </cell>
          <cell r="AI258">
            <v>0</v>
          </cell>
          <cell r="AJ258">
            <v>0</v>
          </cell>
          <cell r="AK258">
            <v>0</v>
          </cell>
          <cell r="AL258">
            <v>0</v>
          </cell>
          <cell r="AM258">
            <v>0</v>
          </cell>
          <cell r="AN258">
            <v>40960</v>
          </cell>
          <cell r="AO258">
            <v>0</v>
          </cell>
          <cell r="AP258">
            <v>0</v>
          </cell>
          <cell r="AQ258">
            <v>0</v>
          </cell>
          <cell r="AR258">
            <v>0</v>
          </cell>
          <cell r="AS258">
            <v>1</v>
          </cell>
          <cell r="AT258">
            <v>0</v>
          </cell>
          <cell r="AU258">
            <v>40960</v>
          </cell>
          <cell r="AV258">
            <v>0</v>
          </cell>
          <cell r="AW258">
            <v>0</v>
          </cell>
          <cell r="AX258">
            <v>0</v>
          </cell>
          <cell r="AY258">
            <v>0</v>
          </cell>
          <cell r="AZ258">
            <v>40960</v>
          </cell>
          <cell r="BA258">
            <v>0</v>
          </cell>
          <cell r="BB258">
            <v>0</v>
          </cell>
          <cell r="BC258">
            <v>0</v>
          </cell>
          <cell r="BD258">
            <v>0</v>
          </cell>
          <cell r="BE258">
            <v>1</v>
          </cell>
          <cell r="BF258">
            <v>0</v>
          </cell>
          <cell r="BG258">
            <v>0</v>
          </cell>
          <cell r="BH258">
            <v>0</v>
          </cell>
          <cell r="BI258">
            <v>40960</v>
          </cell>
          <cell r="BJ258">
            <v>0</v>
          </cell>
          <cell r="BK258">
            <v>0</v>
          </cell>
          <cell r="BL258">
            <v>0</v>
          </cell>
          <cell r="BM258">
            <v>0</v>
          </cell>
          <cell r="BN258">
            <v>0</v>
          </cell>
          <cell r="BO258">
            <v>0</v>
          </cell>
        </row>
        <row r="259">
          <cell r="A259">
            <v>40961</v>
          </cell>
          <cell r="B259">
            <v>1</v>
          </cell>
          <cell r="C259">
            <v>3</v>
          </cell>
          <cell r="D259">
            <v>0</v>
          </cell>
          <cell r="E259">
            <v>0</v>
          </cell>
          <cell r="F259">
            <v>0</v>
          </cell>
          <cell r="G259">
            <v>0</v>
          </cell>
          <cell r="H259">
            <v>0</v>
          </cell>
          <cell r="I259">
            <v>0</v>
          </cell>
          <cell r="J259">
            <v>0</v>
          </cell>
          <cell r="K259">
            <v>0</v>
          </cell>
          <cell r="L259">
            <v>40961</v>
          </cell>
          <cell r="M259">
            <v>1</v>
          </cell>
          <cell r="N259">
            <v>3</v>
          </cell>
          <cell r="O259">
            <v>0</v>
          </cell>
          <cell r="P259">
            <v>0</v>
          </cell>
          <cell r="Q259">
            <v>0</v>
          </cell>
          <cell r="R259">
            <v>0</v>
          </cell>
          <cell r="S259">
            <v>1</v>
          </cell>
          <cell r="T259">
            <v>2</v>
          </cell>
          <cell r="U259">
            <v>0</v>
          </cell>
          <cell r="V259">
            <v>1</v>
          </cell>
          <cell r="W259">
            <v>0</v>
          </cell>
          <cell r="X259">
            <v>0</v>
          </cell>
          <cell r="Y259">
            <v>0</v>
          </cell>
          <cell r="Z259">
            <v>0</v>
          </cell>
          <cell r="AA259">
            <v>1</v>
          </cell>
          <cell r="AB259">
            <v>3</v>
          </cell>
          <cell r="AC259">
            <v>40961</v>
          </cell>
          <cell r="AD259">
            <v>0</v>
          </cell>
          <cell r="AE259">
            <v>0</v>
          </cell>
          <cell r="AF259">
            <v>0</v>
          </cell>
          <cell r="AG259">
            <v>0</v>
          </cell>
          <cell r="AH259">
            <v>0</v>
          </cell>
          <cell r="AI259">
            <v>0</v>
          </cell>
          <cell r="AJ259">
            <v>0</v>
          </cell>
          <cell r="AK259">
            <v>0</v>
          </cell>
          <cell r="AL259">
            <v>0</v>
          </cell>
          <cell r="AM259">
            <v>0</v>
          </cell>
          <cell r="AN259">
            <v>40961</v>
          </cell>
          <cell r="AO259">
            <v>0</v>
          </cell>
          <cell r="AP259">
            <v>0</v>
          </cell>
          <cell r="AQ259">
            <v>0</v>
          </cell>
          <cell r="AR259">
            <v>0</v>
          </cell>
          <cell r="AS259">
            <v>1</v>
          </cell>
          <cell r="AT259">
            <v>3</v>
          </cell>
          <cell r="AU259">
            <v>40961</v>
          </cell>
          <cell r="AV259">
            <v>0</v>
          </cell>
          <cell r="AW259">
            <v>0</v>
          </cell>
          <cell r="AX259">
            <v>0</v>
          </cell>
          <cell r="AY259">
            <v>0</v>
          </cell>
          <cell r="AZ259">
            <v>40961</v>
          </cell>
          <cell r="BA259">
            <v>0</v>
          </cell>
          <cell r="BB259">
            <v>0</v>
          </cell>
          <cell r="BC259">
            <v>0</v>
          </cell>
          <cell r="BD259">
            <v>0</v>
          </cell>
          <cell r="BE259">
            <v>1</v>
          </cell>
          <cell r="BF259">
            <v>2</v>
          </cell>
          <cell r="BG259">
            <v>0</v>
          </cell>
          <cell r="BH259">
            <v>0</v>
          </cell>
          <cell r="BI259">
            <v>40961</v>
          </cell>
          <cell r="BJ259">
            <v>0</v>
          </cell>
          <cell r="BK259">
            <v>0</v>
          </cell>
          <cell r="BL259">
            <v>0</v>
          </cell>
          <cell r="BM259">
            <v>0</v>
          </cell>
          <cell r="BN259">
            <v>0</v>
          </cell>
          <cell r="BO259">
            <v>0</v>
          </cell>
        </row>
        <row r="260">
          <cell r="A260">
            <v>40961</v>
          </cell>
          <cell r="B260">
            <v>1</v>
          </cell>
          <cell r="C260">
            <v>0</v>
          </cell>
          <cell r="D260">
            <v>0</v>
          </cell>
          <cell r="E260">
            <v>0</v>
          </cell>
          <cell r="F260">
            <v>0</v>
          </cell>
          <cell r="G260">
            <v>0</v>
          </cell>
          <cell r="H260">
            <v>0</v>
          </cell>
          <cell r="I260">
            <v>0</v>
          </cell>
          <cell r="J260">
            <v>0</v>
          </cell>
          <cell r="K260">
            <v>0</v>
          </cell>
          <cell r="L260">
            <v>40961</v>
          </cell>
          <cell r="M260">
            <v>1</v>
          </cell>
          <cell r="N260">
            <v>0</v>
          </cell>
          <cell r="O260">
            <v>0</v>
          </cell>
          <cell r="P260">
            <v>0</v>
          </cell>
          <cell r="Q260">
            <v>0</v>
          </cell>
          <cell r="R260">
            <v>0</v>
          </cell>
          <cell r="S260">
            <v>1</v>
          </cell>
          <cell r="T260">
            <v>0</v>
          </cell>
          <cell r="U260">
            <v>0</v>
          </cell>
          <cell r="V260">
            <v>0</v>
          </cell>
          <cell r="W260">
            <v>0</v>
          </cell>
          <cell r="X260">
            <v>0</v>
          </cell>
          <cell r="Y260">
            <v>0</v>
          </cell>
          <cell r="Z260">
            <v>0</v>
          </cell>
          <cell r="AA260">
            <v>1</v>
          </cell>
          <cell r="AB260">
            <v>0</v>
          </cell>
          <cell r="AC260">
            <v>40961</v>
          </cell>
          <cell r="AD260">
            <v>0</v>
          </cell>
          <cell r="AE260">
            <v>0</v>
          </cell>
          <cell r="AF260">
            <v>0</v>
          </cell>
          <cell r="AG260">
            <v>0</v>
          </cell>
          <cell r="AH260">
            <v>0</v>
          </cell>
          <cell r="AI260">
            <v>0</v>
          </cell>
          <cell r="AJ260">
            <v>0</v>
          </cell>
          <cell r="AK260">
            <v>0</v>
          </cell>
          <cell r="AL260">
            <v>0</v>
          </cell>
          <cell r="AM260">
            <v>0</v>
          </cell>
          <cell r="AN260">
            <v>40961</v>
          </cell>
          <cell r="AO260">
            <v>0</v>
          </cell>
          <cell r="AP260">
            <v>0</v>
          </cell>
          <cell r="AQ260">
            <v>0</v>
          </cell>
          <cell r="AR260">
            <v>0</v>
          </cell>
          <cell r="AS260">
            <v>1</v>
          </cell>
          <cell r="AT260">
            <v>0</v>
          </cell>
          <cell r="AU260">
            <v>40961</v>
          </cell>
          <cell r="AV260">
            <v>0</v>
          </cell>
          <cell r="AW260">
            <v>0</v>
          </cell>
          <cell r="AX260">
            <v>0</v>
          </cell>
          <cell r="AY260">
            <v>0</v>
          </cell>
          <cell r="AZ260">
            <v>40961</v>
          </cell>
          <cell r="BA260">
            <v>0</v>
          </cell>
          <cell r="BB260">
            <v>0</v>
          </cell>
          <cell r="BC260">
            <v>0</v>
          </cell>
          <cell r="BD260">
            <v>0</v>
          </cell>
          <cell r="BE260">
            <v>0</v>
          </cell>
          <cell r="BF260">
            <v>0</v>
          </cell>
          <cell r="BG260">
            <v>0</v>
          </cell>
          <cell r="BH260">
            <v>0</v>
          </cell>
          <cell r="BI260">
            <v>40961</v>
          </cell>
          <cell r="BJ260">
            <v>0</v>
          </cell>
          <cell r="BK260">
            <v>0</v>
          </cell>
          <cell r="BL260">
            <v>0</v>
          </cell>
          <cell r="BM260">
            <v>0</v>
          </cell>
          <cell r="BN260">
            <v>0</v>
          </cell>
          <cell r="BO260">
            <v>0</v>
          </cell>
        </row>
        <row r="261">
          <cell r="A261">
            <v>40961</v>
          </cell>
          <cell r="B261">
            <v>1</v>
          </cell>
          <cell r="C261">
            <v>0</v>
          </cell>
          <cell r="D261">
            <v>0</v>
          </cell>
          <cell r="E261">
            <v>0</v>
          </cell>
          <cell r="F261">
            <v>0</v>
          </cell>
          <cell r="G261">
            <v>0</v>
          </cell>
          <cell r="H261">
            <v>0</v>
          </cell>
          <cell r="I261">
            <v>0</v>
          </cell>
          <cell r="J261">
            <v>0</v>
          </cell>
          <cell r="K261">
            <v>0</v>
          </cell>
          <cell r="L261">
            <v>40961</v>
          </cell>
          <cell r="M261">
            <v>1</v>
          </cell>
          <cell r="N261">
            <v>0</v>
          </cell>
          <cell r="O261">
            <v>0</v>
          </cell>
          <cell r="P261">
            <v>0</v>
          </cell>
          <cell r="Q261">
            <v>0</v>
          </cell>
          <cell r="R261">
            <v>0</v>
          </cell>
          <cell r="S261">
            <v>0</v>
          </cell>
          <cell r="T261">
            <v>0</v>
          </cell>
          <cell r="U261">
            <v>1</v>
          </cell>
          <cell r="V261">
            <v>0</v>
          </cell>
          <cell r="W261">
            <v>0</v>
          </cell>
          <cell r="X261">
            <v>0</v>
          </cell>
          <cell r="Y261">
            <v>0</v>
          </cell>
          <cell r="Z261">
            <v>0</v>
          </cell>
          <cell r="AA261">
            <v>1</v>
          </cell>
          <cell r="AB261">
            <v>0</v>
          </cell>
          <cell r="AC261">
            <v>40961</v>
          </cell>
          <cell r="AD261">
            <v>0</v>
          </cell>
          <cell r="AE261">
            <v>0</v>
          </cell>
          <cell r="AF261">
            <v>0</v>
          </cell>
          <cell r="AG261">
            <v>0</v>
          </cell>
          <cell r="AH261">
            <v>0</v>
          </cell>
          <cell r="AI261">
            <v>0</v>
          </cell>
          <cell r="AJ261">
            <v>0</v>
          </cell>
          <cell r="AK261">
            <v>0</v>
          </cell>
          <cell r="AL261">
            <v>0</v>
          </cell>
          <cell r="AM261">
            <v>0</v>
          </cell>
          <cell r="AN261">
            <v>40961</v>
          </cell>
          <cell r="AO261">
            <v>0</v>
          </cell>
          <cell r="AP261">
            <v>0</v>
          </cell>
          <cell r="AQ261">
            <v>0</v>
          </cell>
          <cell r="AR261">
            <v>0</v>
          </cell>
          <cell r="AS261">
            <v>1</v>
          </cell>
          <cell r="AT261">
            <v>0</v>
          </cell>
          <cell r="AU261">
            <v>40961</v>
          </cell>
          <cell r="AV261">
            <v>0</v>
          </cell>
          <cell r="AW261">
            <v>0</v>
          </cell>
          <cell r="AX261">
            <v>0</v>
          </cell>
          <cell r="AY261">
            <v>0</v>
          </cell>
          <cell r="AZ261">
            <v>40961</v>
          </cell>
          <cell r="BA261">
            <v>0</v>
          </cell>
          <cell r="BB261">
            <v>0</v>
          </cell>
          <cell r="BC261">
            <v>0</v>
          </cell>
          <cell r="BD261">
            <v>0</v>
          </cell>
          <cell r="BE261">
            <v>1</v>
          </cell>
          <cell r="BF261">
            <v>0</v>
          </cell>
          <cell r="BG261">
            <v>0</v>
          </cell>
          <cell r="BH261">
            <v>0</v>
          </cell>
          <cell r="BI261">
            <v>40961</v>
          </cell>
          <cell r="BJ261">
            <v>0</v>
          </cell>
          <cell r="BK261">
            <v>0</v>
          </cell>
          <cell r="BL261">
            <v>0</v>
          </cell>
          <cell r="BM261">
            <v>0</v>
          </cell>
          <cell r="BN261">
            <v>0</v>
          </cell>
          <cell r="BO261">
            <v>0</v>
          </cell>
        </row>
        <row r="262">
          <cell r="A262">
            <v>40962</v>
          </cell>
          <cell r="B262">
            <v>1</v>
          </cell>
          <cell r="C262">
            <v>3</v>
          </cell>
          <cell r="D262">
            <v>0</v>
          </cell>
          <cell r="E262">
            <v>0</v>
          </cell>
          <cell r="F262">
            <v>0</v>
          </cell>
          <cell r="G262">
            <v>0</v>
          </cell>
          <cell r="H262">
            <v>0</v>
          </cell>
          <cell r="I262">
            <v>0</v>
          </cell>
          <cell r="J262">
            <v>0</v>
          </cell>
          <cell r="K262">
            <v>0</v>
          </cell>
          <cell r="L262">
            <v>40962</v>
          </cell>
          <cell r="M262">
            <v>1</v>
          </cell>
          <cell r="N262">
            <v>3</v>
          </cell>
          <cell r="O262">
            <v>0</v>
          </cell>
          <cell r="P262">
            <v>0</v>
          </cell>
          <cell r="Q262">
            <v>0</v>
          </cell>
          <cell r="R262">
            <v>0</v>
          </cell>
          <cell r="S262">
            <v>0</v>
          </cell>
          <cell r="T262">
            <v>0</v>
          </cell>
          <cell r="U262">
            <v>1</v>
          </cell>
          <cell r="V262">
            <v>3</v>
          </cell>
          <cell r="W262">
            <v>0</v>
          </cell>
          <cell r="X262">
            <v>0</v>
          </cell>
          <cell r="Y262">
            <v>0</v>
          </cell>
          <cell r="Z262">
            <v>2</v>
          </cell>
          <cell r="AA262">
            <v>0</v>
          </cell>
          <cell r="AB262">
            <v>0</v>
          </cell>
          <cell r="AC262">
            <v>40962</v>
          </cell>
          <cell r="AD262">
            <v>0</v>
          </cell>
          <cell r="AE262">
            <v>0</v>
          </cell>
          <cell r="AF262">
            <v>0</v>
          </cell>
          <cell r="AG262">
            <v>0</v>
          </cell>
          <cell r="AH262">
            <v>0</v>
          </cell>
          <cell r="AI262">
            <v>0</v>
          </cell>
          <cell r="AJ262">
            <v>0</v>
          </cell>
          <cell r="AK262">
            <v>0</v>
          </cell>
          <cell r="AL262">
            <v>0</v>
          </cell>
          <cell r="AM262">
            <v>0</v>
          </cell>
          <cell r="AN262">
            <v>40962</v>
          </cell>
          <cell r="AO262">
            <v>0</v>
          </cell>
          <cell r="AP262">
            <v>0</v>
          </cell>
          <cell r="AQ262">
            <v>0</v>
          </cell>
          <cell r="AR262">
            <v>0</v>
          </cell>
          <cell r="AS262">
            <v>1</v>
          </cell>
          <cell r="AT262">
            <v>3</v>
          </cell>
          <cell r="AU262">
            <v>40962</v>
          </cell>
          <cell r="AV262">
            <v>0</v>
          </cell>
          <cell r="AW262">
            <v>0</v>
          </cell>
          <cell r="AX262">
            <v>0</v>
          </cell>
          <cell r="AY262">
            <v>0</v>
          </cell>
          <cell r="AZ262">
            <v>40962</v>
          </cell>
          <cell r="BA262">
            <v>0</v>
          </cell>
          <cell r="BB262">
            <v>0</v>
          </cell>
          <cell r="BC262">
            <v>0</v>
          </cell>
          <cell r="BD262">
            <v>0</v>
          </cell>
          <cell r="BE262">
            <v>1</v>
          </cell>
          <cell r="BF262">
            <v>3</v>
          </cell>
          <cell r="BG262">
            <v>0</v>
          </cell>
          <cell r="BH262">
            <v>0</v>
          </cell>
          <cell r="BI262">
            <v>40962</v>
          </cell>
          <cell r="BJ262">
            <v>0</v>
          </cell>
          <cell r="BK262">
            <v>0</v>
          </cell>
          <cell r="BL262">
            <v>0</v>
          </cell>
          <cell r="BM262">
            <v>0</v>
          </cell>
          <cell r="BN262">
            <v>0</v>
          </cell>
          <cell r="BO262">
            <v>0</v>
          </cell>
        </row>
        <row r="263">
          <cell r="A263">
            <v>40962</v>
          </cell>
          <cell r="B263">
            <v>1</v>
          </cell>
          <cell r="C263">
            <v>0</v>
          </cell>
          <cell r="D263">
            <v>0</v>
          </cell>
          <cell r="E263">
            <v>0</v>
          </cell>
          <cell r="F263">
            <v>0</v>
          </cell>
          <cell r="G263">
            <v>0</v>
          </cell>
          <cell r="H263">
            <v>0</v>
          </cell>
          <cell r="I263">
            <v>0</v>
          </cell>
          <cell r="J263">
            <v>0</v>
          </cell>
          <cell r="K263">
            <v>0</v>
          </cell>
          <cell r="L263">
            <v>40962</v>
          </cell>
          <cell r="M263">
            <v>1</v>
          </cell>
          <cell r="N263">
            <v>0</v>
          </cell>
          <cell r="O263">
            <v>0</v>
          </cell>
          <cell r="P263">
            <v>0</v>
          </cell>
          <cell r="Q263">
            <v>0</v>
          </cell>
          <cell r="R263">
            <v>0</v>
          </cell>
          <cell r="S263">
            <v>0</v>
          </cell>
          <cell r="T263">
            <v>0</v>
          </cell>
          <cell r="U263">
            <v>1</v>
          </cell>
          <cell r="V263">
            <v>0</v>
          </cell>
          <cell r="W263">
            <v>0</v>
          </cell>
          <cell r="X263">
            <v>0</v>
          </cell>
          <cell r="Y263">
            <v>1</v>
          </cell>
          <cell r="Z263">
            <v>0</v>
          </cell>
          <cell r="AA263">
            <v>0</v>
          </cell>
          <cell r="AB263">
            <v>0</v>
          </cell>
          <cell r="AC263">
            <v>40962</v>
          </cell>
          <cell r="AD263">
            <v>0</v>
          </cell>
          <cell r="AE263">
            <v>0</v>
          </cell>
          <cell r="AF263">
            <v>0</v>
          </cell>
          <cell r="AG263">
            <v>0</v>
          </cell>
          <cell r="AH263">
            <v>0</v>
          </cell>
          <cell r="AI263">
            <v>0</v>
          </cell>
          <cell r="AJ263">
            <v>0</v>
          </cell>
          <cell r="AK263">
            <v>0</v>
          </cell>
          <cell r="AL263">
            <v>0</v>
          </cell>
          <cell r="AM263">
            <v>0</v>
          </cell>
          <cell r="AN263">
            <v>40962</v>
          </cell>
          <cell r="AO263">
            <v>0</v>
          </cell>
          <cell r="AP263">
            <v>0</v>
          </cell>
          <cell r="AQ263">
            <v>0</v>
          </cell>
          <cell r="AR263">
            <v>0</v>
          </cell>
          <cell r="AS263">
            <v>1</v>
          </cell>
          <cell r="AT263">
            <v>0</v>
          </cell>
          <cell r="AU263">
            <v>40962</v>
          </cell>
          <cell r="AV263">
            <v>0</v>
          </cell>
          <cell r="AW263">
            <v>0</v>
          </cell>
          <cell r="AX263">
            <v>0</v>
          </cell>
          <cell r="AY263">
            <v>0</v>
          </cell>
          <cell r="AZ263">
            <v>40962</v>
          </cell>
          <cell r="BA263">
            <v>0</v>
          </cell>
          <cell r="BB263">
            <v>0</v>
          </cell>
          <cell r="BC263">
            <v>0</v>
          </cell>
          <cell r="BD263">
            <v>0</v>
          </cell>
          <cell r="BE263">
            <v>1</v>
          </cell>
          <cell r="BF263">
            <v>0</v>
          </cell>
          <cell r="BG263">
            <v>0</v>
          </cell>
          <cell r="BH263">
            <v>0</v>
          </cell>
          <cell r="BI263">
            <v>40962</v>
          </cell>
          <cell r="BJ263">
            <v>0</v>
          </cell>
          <cell r="BK263">
            <v>0</v>
          </cell>
          <cell r="BL263">
            <v>0</v>
          </cell>
          <cell r="BM263">
            <v>0</v>
          </cell>
          <cell r="BN263">
            <v>0</v>
          </cell>
          <cell r="BO263">
            <v>0</v>
          </cell>
        </row>
        <row r="264">
          <cell r="A264">
            <v>40962</v>
          </cell>
          <cell r="B264">
            <v>1</v>
          </cell>
          <cell r="C264">
            <v>0</v>
          </cell>
          <cell r="D264">
            <v>0</v>
          </cell>
          <cell r="E264">
            <v>0</v>
          </cell>
          <cell r="F264">
            <v>0</v>
          </cell>
          <cell r="G264">
            <v>0</v>
          </cell>
          <cell r="H264">
            <v>0</v>
          </cell>
          <cell r="I264">
            <v>0</v>
          </cell>
          <cell r="J264">
            <v>0</v>
          </cell>
          <cell r="K264">
            <v>0</v>
          </cell>
          <cell r="L264">
            <v>40962</v>
          </cell>
          <cell r="M264">
            <v>1</v>
          </cell>
          <cell r="N264">
            <v>0</v>
          </cell>
          <cell r="O264">
            <v>0</v>
          </cell>
          <cell r="P264">
            <v>0</v>
          </cell>
          <cell r="Q264">
            <v>0</v>
          </cell>
          <cell r="R264">
            <v>0</v>
          </cell>
          <cell r="S264">
            <v>0</v>
          </cell>
          <cell r="T264">
            <v>0</v>
          </cell>
          <cell r="U264">
            <v>1</v>
          </cell>
          <cell r="V264">
            <v>0</v>
          </cell>
          <cell r="W264">
            <v>0</v>
          </cell>
          <cell r="X264">
            <v>0</v>
          </cell>
          <cell r="Y264">
            <v>1</v>
          </cell>
          <cell r="Z264">
            <v>0</v>
          </cell>
          <cell r="AA264">
            <v>0</v>
          </cell>
          <cell r="AB264">
            <v>0</v>
          </cell>
          <cell r="AC264">
            <v>40962</v>
          </cell>
          <cell r="AD264">
            <v>0</v>
          </cell>
          <cell r="AE264">
            <v>0</v>
          </cell>
          <cell r="AF264">
            <v>0</v>
          </cell>
          <cell r="AG264">
            <v>0</v>
          </cell>
          <cell r="AH264">
            <v>0</v>
          </cell>
          <cell r="AI264">
            <v>0</v>
          </cell>
          <cell r="AJ264">
            <v>0</v>
          </cell>
          <cell r="AK264">
            <v>0</v>
          </cell>
          <cell r="AL264">
            <v>0</v>
          </cell>
          <cell r="AM264">
            <v>0</v>
          </cell>
          <cell r="AN264">
            <v>40962</v>
          </cell>
          <cell r="AO264">
            <v>0</v>
          </cell>
          <cell r="AP264">
            <v>0</v>
          </cell>
          <cell r="AQ264">
            <v>0</v>
          </cell>
          <cell r="AR264">
            <v>0</v>
          </cell>
          <cell r="AS264">
            <v>1</v>
          </cell>
          <cell r="AT264">
            <v>0</v>
          </cell>
          <cell r="AU264">
            <v>40962</v>
          </cell>
          <cell r="AV264">
            <v>0</v>
          </cell>
          <cell r="AW264">
            <v>0</v>
          </cell>
          <cell r="AX264">
            <v>0</v>
          </cell>
          <cell r="AY264">
            <v>0</v>
          </cell>
          <cell r="AZ264">
            <v>40962</v>
          </cell>
          <cell r="BA264">
            <v>0</v>
          </cell>
          <cell r="BB264">
            <v>0</v>
          </cell>
          <cell r="BC264">
            <v>0</v>
          </cell>
          <cell r="BD264">
            <v>0</v>
          </cell>
          <cell r="BE264">
            <v>1</v>
          </cell>
          <cell r="BF264">
            <v>0</v>
          </cell>
          <cell r="BG264">
            <v>0</v>
          </cell>
          <cell r="BH264">
            <v>0</v>
          </cell>
          <cell r="BI264">
            <v>40962</v>
          </cell>
          <cell r="BJ264">
            <v>0</v>
          </cell>
          <cell r="BK264">
            <v>0</v>
          </cell>
          <cell r="BL264">
            <v>0</v>
          </cell>
          <cell r="BM264">
            <v>0</v>
          </cell>
          <cell r="BN264">
            <v>0</v>
          </cell>
          <cell r="BO264">
            <v>0</v>
          </cell>
        </row>
        <row r="265">
          <cell r="A265">
            <v>40963</v>
          </cell>
          <cell r="B265">
            <v>1</v>
          </cell>
          <cell r="C265">
            <v>3</v>
          </cell>
          <cell r="D265">
            <v>0</v>
          </cell>
          <cell r="E265">
            <v>0</v>
          </cell>
          <cell r="F265">
            <v>0</v>
          </cell>
          <cell r="G265">
            <v>0</v>
          </cell>
          <cell r="H265">
            <v>0</v>
          </cell>
          <cell r="I265">
            <v>0</v>
          </cell>
          <cell r="J265">
            <v>0</v>
          </cell>
          <cell r="K265">
            <v>0</v>
          </cell>
          <cell r="L265">
            <v>40963</v>
          </cell>
          <cell r="M265">
            <v>1</v>
          </cell>
          <cell r="N265">
            <v>3</v>
          </cell>
          <cell r="O265">
            <v>0</v>
          </cell>
          <cell r="P265">
            <v>0</v>
          </cell>
          <cell r="Q265">
            <v>0</v>
          </cell>
          <cell r="R265">
            <v>0</v>
          </cell>
          <cell r="S265">
            <v>0</v>
          </cell>
          <cell r="T265">
            <v>0</v>
          </cell>
          <cell r="U265">
            <v>1</v>
          </cell>
          <cell r="V265">
            <v>3</v>
          </cell>
          <cell r="W265">
            <v>0</v>
          </cell>
          <cell r="X265">
            <v>0</v>
          </cell>
          <cell r="Y265">
            <v>1</v>
          </cell>
          <cell r="Z265">
            <v>3</v>
          </cell>
          <cell r="AA265">
            <v>0</v>
          </cell>
          <cell r="AB265">
            <v>0</v>
          </cell>
          <cell r="AC265">
            <v>40963</v>
          </cell>
          <cell r="AD265">
            <v>0</v>
          </cell>
          <cell r="AE265">
            <v>0</v>
          </cell>
          <cell r="AF265">
            <v>0</v>
          </cell>
          <cell r="AG265">
            <v>0</v>
          </cell>
          <cell r="AH265">
            <v>0</v>
          </cell>
          <cell r="AI265">
            <v>0</v>
          </cell>
          <cell r="AJ265">
            <v>0</v>
          </cell>
          <cell r="AK265">
            <v>0</v>
          </cell>
          <cell r="AL265">
            <v>0</v>
          </cell>
          <cell r="AM265">
            <v>0</v>
          </cell>
          <cell r="AN265">
            <v>40963</v>
          </cell>
          <cell r="AO265">
            <v>0</v>
          </cell>
          <cell r="AP265">
            <v>0</v>
          </cell>
          <cell r="AQ265">
            <v>0</v>
          </cell>
          <cell r="AR265">
            <v>0</v>
          </cell>
          <cell r="AS265">
            <v>1</v>
          </cell>
          <cell r="AT265">
            <v>3</v>
          </cell>
          <cell r="AU265">
            <v>40963</v>
          </cell>
          <cell r="AV265">
            <v>0</v>
          </cell>
          <cell r="AW265">
            <v>0</v>
          </cell>
          <cell r="AX265">
            <v>0</v>
          </cell>
          <cell r="AY265">
            <v>0</v>
          </cell>
          <cell r="AZ265">
            <v>40963</v>
          </cell>
          <cell r="BA265">
            <v>0</v>
          </cell>
          <cell r="BB265">
            <v>0</v>
          </cell>
          <cell r="BC265">
            <v>0</v>
          </cell>
          <cell r="BD265">
            <v>0</v>
          </cell>
          <cell r="BE265">
            <v>1</v>
          </cell>
          <cell r="BF265">
            <v>3</v>
          </cell>
          <cell r="BG265">
            <v>0</v>
          </cell>
          <cell r="BH265">
            <v>0</v>
          </cell>
          <cell r="BI265">
            <v>40963</v>
          </cell>
          <cell r="BJ265">
            <v>0</v>
          </cell>
          <cell r="BK265">
            <v>0</v>
          </cell>
          <cell r="BL265">
            <v>0</v>
          </cell>
          <cell r="BM265">
            <v>0</v>
          </cell>
          <cell r="BN265">
            <v>0</v>
          </cell>
          <cell r="BO265">
            <v>0</v>
          </cell>
        </row>
        <row r="266">
          <cell r="A266">
            <v>40963</v>
          </cell>
          <cell r="B266">
            <v>1</v>
          </cell>
          <cell r="C266">
            <v>0</v>
          </cell>
          <cell r="D266">
            <v>0</v>
          </cell>
          <cell r="E266">
            <v>0</v>
          </cell>
          <cell r="F266">
            <v>0</v>
          </cell>
          <cell r="G266">
            <v>0</v>
          </cell>
          <cell r="H266">
            <v>0</v>
          </cell>
          <cell r="I266">
            <v>0</v>
          </cell>
          <cell r="J266">
            <v>0</v>
          </cell>
          <cell r="K266">
            <v>0</v>
          </cell>
          <cell r="L266">
            <v>40963</v>
          </cell>
          <cell r="M266">
            <v>1</v>
          </cell>
          <cell r="N266">
            <v>0</v>
          </cell>
          <cell r="O266">
            <v>0</v>
          </cell>
          <cell r="P266">
            <v>0</v>
          </cell>
          <cell r="Q266">
            <v>0</v>
          </cell>
          <cell r="R266">
            <v>0</v>
          </cell>
          <cell r="S266">
            <v>0</v>
          </cell>
          <cell r="T266">
            <v>0</v>
          </cell>
          <cell r="U266">
            <v>1</v>
          </cell>
          <cell r="V266">
            <v>0</v>
          </cell>
          <cell r="W266">
            <v>0</v>
          </cell>
          <cell r="X266">
            <v>0</v>
          </cell>
          <cell r="Y266">
            <v>1</v>
          </cell>
          <cell r="Z266">
            <v>0</v>
          </cell>
          <cell r="AA266">
            <v>0</v>
          </cell>
          <cell r="AB266">
            <v>0</v>
          </cell>
          <cell r="AC266">
            <v>40963</v>
          </cell>
          <cell r="AD266">
            <v>0</v>
          </cell>
          <cell r="AE266">
            <v>0</v>
          </cell>
          <cell r="AF266">
            <v>0</v>
          </cell>
          <cell r="AG266">
            <v>0</v>
          </cell>
          <cell r="AH266">
            <v>0</v>
          </cell>
          <cell r="AI266">
            <v>0</v>
          </cell>
          <cell r="AJ266">
            <v>0</v>
          </cell>
          <cell r="AK266">
            <v>0</v>
          </cell>
          <cell r="AL266">
            <v>0</v>
          </cell>
          <cell r="AM266">
            <v>0</v>
          </cell>
          <cell r="AN266">
            <v>40963</v>
          </cell>
          <cell r="AO266">
            <v>0</v>
          </cell>
          <cell r="AP266">
            <v>0</v>
          </cell>
          <cell r="AQ266">
            <v>0</v>
          </cell>
          <cell r="AR266">
            <v>0</v>
          </cell>
          <cell r="AS266">
            <v>1</v>
          </cell>
          <cell r="AT266">
            <v>0</v>
          </cell>
          <cell r="AU266">
            <v>40963</v>
          </cell>
          <cell r="AV266">
            <v>0</v>
          </cell>
          <cell r="AW266">
            <v>0</v>
          </cell>
          <cell r="AX266">
            <v>0</v>
          </cell>
          <cell r="AY266">
            <v>0</v>
          </cell>
          <cell r="AZ266">
            <v>40963</v>
          </cell>
          <cell r="BA266">
            <v>0</v>
          </cell>
          <cell r="BB266">
            <v>0</v>
          </cell>
          <cell r="BC266">
            <v>0</v>
          </cell>
          <cell r="BD266">
            <v>0</v>
          </cell>
          <cell r="BE266">
            <v>1</v>
          </cell>
          <cell r="BF266">
            <v>0</v>
          </cell>
          <cell r="BG266">
            <v>0</v>
          </cell>
          <cell r="BH266">
            <v>0</v>
          </cell>
          <cell r="BI266">
            <v>40963</v>
          </cell>
          <cell r="BJ266">
            <v>0</v>
          </cell>
          <cell r="BK266">
            <v>0</v>
          </cell>
          <cell r="BL266">
            <v>0</v>
          </cell>
          <cell r="BM266">
            <v>0</v>
          </cell>
          <cell r="BN266">
            <v>0</v>
          </cell>
          <cell r="BO266">
            <v>0</v>
          </cell>
        </row>
        <row r="267">
          <cell r="A267">
            <v>40963</v>
          </cell>
          <cell r="B267">
            <v>1</v>
          </cell>
          <cell r="C267">
            <v>0</v>
          </cell>
          <cell r="D267">
            <v>0</v>
          </cell>
          <cell r="E267">
            <v>0</v>
          </cell>
          <cell r="F267">
            <v>0</v>
          </cell>
          <cell r="G267">
            <v>0</v>
          </cell>
          <cell r="H267">
            <v>0</v>
          </cell>
          <cell r="I267">
            <v>0</v>
          </cell>
          <cell r="J267">
            <v>0</v>
          </cell>
          <cell r="K267">
            <v>0</v>
          </cell>
          <cell r="L267">
            <v>40963</v>
          </cell>
          <cell r="M267">
            <v>1</v>
          </cell>
          <cell r="N267">
            <v>0</v>
          </cell>
          <cell r="O267">
            <v>0</v>
          </cell>
          <cell r="P267">
            <v>0</v>
          </cell>
          <cell r="Q267">
            <v>0</v>
          </cell>
          <cell r="R267">
            <v>0</v>
          </cell>
          <cell r="S267">
            <v>0</v>
          </cell>
          <cell r="T267">
            <v>0</v>
          </cell>
          <cell r="U267">
            <v>1</v>
          </cell>
          <cell r="V267">
            <v>0</v>
          </cell>
          <cell r="W267">
            <v>0</v>
          </cell>
          <cell r="X267">
            <v>0</v>
          </cell>
          <cell r="Y267">
            <v>1</v>
          </cell>
          <cell r="Z267">
            <v>0</v>
          </cell>
          <cell r="AA267">
            <v>0</v>
          </cell>
          <cell r="AB267">
            <v>0</v>
          </cell>
          <cell r="AC267">
            <v>40963</v>
          </cell>
          <cell r="AD267">
            <v>0</v>
          </cell>
          <cell r="AE267">
            <v>0</v>
          </cell>
          <cell r="AF267">
            <v>0</v>
          </cell>
          <cell r="AG267">
            <v>0</v>
          </cell>
          <cell r="AH267">
            <v>0</v>
          </cell>
          <cell r="AI267">
            <v>0</v>
          </cell>
          <cell r="AJ267">
            <v>0</v>
          </cell>
          <cell r="AK267">
            <v>0</v>
          </cell>
          <cell r="AL267">
            <v>0</v>
          </cell>
          <cell r="AM267">
            <v>0</v>
          </cell>
          <cell r="AN267">
            <v>40963</v>
          </cell>
          <cell r="AO267">
            <v>0</v>
          </cell>
          <cell r="AP267">
            <v>0</v>
          </cell>
          <cell r="AQ267">
            <v>0</v>
          </cell>
          <cell r="AR267">
            <v>0</v>
          </cell>
          <cell r="AS267">
            <v>1</v>
          </cell>
          <cell r="AT267">
            <v>0</v>
          </cell>
          <cell r="AU267">
            <v>40963</v>
          </cell>
          <cell r="AV267">
            <v>0</v>
          </cell>
          <cell r="AW267">
            <v>0</v>
          </cell>
          <cell r="AX267">
            <v>0</v>
          </cell>
          <cell r="AY267">
            <v>0</v>
          </cell>
          <cell r="AZ267">
            <v>40963</v>
          </cell>
          <cell r="BA267">
            <v>0</v>
          </cell>
          <cell r="BB267">
            <v>0</v>
          </cell>
          <cell r="BC267">
            <v>0</v>
          </cell>
          <cell r="BD267">
            <v>0</v>
          </cell>
          <cell r="BE267">
            <v>1</v>
          </cell>
          <cell r="BF267">
            <v>0</v>
          </cell>
          <cell r="BG267">
            <v>0</v>
          </cell>
          <cell r="BH267">
            <v>0</v>
          </cell>
          <cell r="BI267">
            <v>40963</v>
          </cell>
          <cell r="BJ267">
            <v>0</v>
          </cell>
          <cell r="BK267">
            <v>0</v>
          </cell>
          <cell r="BL267">
            <v>0</v>
          </cell>
          <cell r="BM267">
            <v>0</v>
          </cell>
          <cell r="BN267">
            <v>0</v>
          </cell>
          <cell r="BO267">
            <v>0</v>
          </cell>
        </row>
        <row r="268">
          <cell r="A268">
            <v>40964</v>
          </cell>
          <cell r="B268">
            <v>1</v>
          </cell>
          <cell r="C268">
            <v>3</v>
          </cell>
          <cell r="D268">
            <v>0</v>
          </cell>
          <cell r="E268">
            <v>0</v>
          </cell>
          <cell r="F268">
            <v>0</v>
          </cell>
          <cell r="G268">
            <v>0</v>
          </cell>
          <cell r="H268">
            <v>0</v>
          </cell>
          <cell r="I268">
            <v>0</v>
          </cell>
          <cell r="J268">
            <v>0</v>
          </cell>
          <cell r="K268">
            <v>0</v>
          </cell>
          <cell r="L268">
            <v>40964</v>
          </cell>
          <cell r="M268">
            <v>1</v>
          </cell>
          <cell r="N268">
            <v>3</v>
          </cell>
          <cell r="O268">
            <v>0</v>
          </cell>
          <cell r="P268">
            <v>0</v>
          </cell>
          <cell r="Q268">
            <v>0</v>
          </cell>
          <cell r="R268">
            <v>0</v>
          </cell>
          <cell r="S268">
            <v>0</v>
          </cell>
          <cell r="T268">
            <v>0</v>
          </cell>
          <cell r="U268">
            <v>1</v>
          </cell>
          <cell r="V268">
            <v>3</v>
          </cell>
          <cell r="W268">
            <v>0</v>
          </cell>
          <cell r="X268">
            <v>0</v>
          </cell>
          <cell r="Y268">
            <v>1</v>
          </cell>
          <cell r="Z268">
            <v>3</v>
          </cell>
          <cell r="AA268">
            <v>0</v>
          </cell>
          <cell r="AB268">
            <v>0</v>
          </cell>
          <cell r="AC268">
            <v>40964</v>
          </cell>
          <cell r="AD268">
            <v>0</v>
          </cell>
          <cell r="AE268">
            <v>0</v>
          </cell>
          <cell r="AF268">
            <v>0</v>
          </cell>
          <cell r="AG268">
            <v>0</v>
          </cell>
          <cell r="AH268">
            <v>0</v>
          </cell>
          <cell r="AI268">
            <v>0</v>
          </cell>
          <cell r="AJ268">
            <v>0</v>
          </cell>
          <cell r="AK268">
            <v>0</v>
          </cell>
          <cell r="AL268">
            <v>0</v>
          </cell>
          <cell r="AM268">
            <v>0</v>
          </cell>
          <cell r="AN268">
            <v>40964</v>
          </cell>
          <cell r="AO268">
            <v>0</v>
          </cell>
          <cell r="AP268">
            <v>0</v>
          </cell>
          <cell r="AQ268">
            <v>0</v>
          </cell>
          <cell r="AR268">
            <v>0</v>
          </cell>
          <cell r="AS268">
            <v>1</v>
          </cell>
          <cell r="AT268">
            <v>3</v>
          </cell>
          <cell r="AU268">
            <v>40964</v>
          </cell>
          <cell r="AV268">
            <v>0</v>
          </cell>
          <cell r="AW268">
            <v>0</v>
          </cell>
          <cell r="AX268">
            <v>0</v>
          </cell>
          <cell r="AY268">
            <v>0</v>
          </cell>
          <cell r="AZ268">
            <v>40964</v>
          </cell>
          <cell r="BA268">
            <v>0</v>
          </cell>
          <cell r="BB268">
            <v>0</v>
          </cell>
          <cell r="BC268">
            <v>0</v>
          </cell>
          <cell r="BD268">
            <v>0</v>
          </cell>
          <cell r="BE268">
            <v>1</v>
          </cell>
          <cell r="BF268">
            <v>3</v>
          </cell>
          <cell r="BG268">
            <v>0</v>
          </cell>
          <cell r="BH268">
            <v>0</v>
          </cell>
          <cell r="BI268">
            <v>40964</v>
          </cell>
          <cell r="BJ268">
            <v>0</v>
          </cell>
          <cell r="BK268">
            <v>0</v>
          </cell>
          <cell r="BL268">
            <v>0</v>
          </cell>
          <cell r="BM268">
            <v>0</v>
          </cell>
          <cell r="BN268">
            <v>0</v>
          </cell>
          <cell r="BO268">
            <v>0</v>
          </cell>
        </row>
        <row r="269">
          <cell r="A269">
            <v>40964</v>
          </cell>
          <cell r="B269">
            <v>1</v>
          </cell>
          <cell r="C269">
            <v>0</v>
          </cell>
          <cell r="D269">
            <v>0</v>
          </cell>
          <cell r="E269">
            <v>0</v>
          </cell>
          <cell r="F269">
            <v>0</v>
          </cell>
          <cell r="G269">
            <v>0</v>
          </cell>
          <cell r="H269">
            <v>0</v>
          </cell>
          <cell r="I269">
            <v>0</v>
          </cell>
          <cell r="J269">
            <v>0</v>
          </cell>
          <cell r="K269">
            <v>0</v>
          </cell>
          <cell r="L269">
            <v>40964</v>
          </cell>
          <cell r="M269">
            <v>1</v>
          </cell>
          <cell r="N269">
            <v>0</v>
          </cell>
          <cell r="O269">
            <v>0</v>
          </cell>
          <cell r="P269">
            <v>0</v>
          </cell>
          <cell r="Q269">
            <v>0</v>
          </cell>
          <cell r="R269">
            <v>0</v>
          </cell>
          <cell r="S269">
            <v>0</v>
          </cell>
          <cell r="T269">
            <v>0</v>
          </cell>
          <cell r="U269">
            <v>1</v>
          </cell>
          <cell r="V269">
            <v>0</v>
          </cell>
          <cell r="W269">
            <v>0</v>
          </cell>
          <cell r="X269">
            <v>0</v>
          </cell>
          <cell r="Y269">
            <v>1</v>
          </cell>
          <cell r="Z269">
            <v>0</v>
          </cell>
          <cell r="AA269">
            <v>0</v>
          </cell>
          <cell r="AB269">
            <v>0</v>
          </cell>
          <cell r="AC269">
            <v>40964</v>
          </cell>
          <cell r="AD269">
            <v>0</v>
          </cell>
          <cell r="AE269">
            <v>0</v>
          </cell>
          <cell r="AF269">
            <v>0</v>
          </cell>
          <cell r="AG269">
            <v>0</v>
          </cell>
          <cell r="AH269">
            <v>0</v>
          </cell>
          <cell r="AI269">
            <v>0</v>
          </cell>
          <cell r="AJ269">
            <v>0</v>
          </cell>
          <cell r="AK269">
            <v>0</v>
          </cell>
          <cell r="AL269">
            <v>0</v>
          </cell>
          <cell r="AM269">
            <v>0</v>
          </cell>
          <cell r="AN269">
            <v>40964</v>
          </cell>
          <cell r="AO269">
            <v>0</v>
          </cell>
          <cell r="AP269">
            <v>0</v>
          </cell>
          <cell r="AQ269">
            <v>0</v>
          </cell>
          <cell r="AR269">
            <v>0</v>
          </cell>
          <cell r="AS269">
            <v>1</v>
          </cell>
          <cell r="AT269">
            <v>0</v>
          </cell>
          <cell r="AU269">
            <v>40964</v>
          </cell>
          <cell r="AV269">
            <v>0</v>
          </cell>
          <cell r="AW269">
            <v>0</v>
          </cell>
          <cell r="AX269">
            <v>0</v>
          </cell>
          <cell r="AY269">
            <v>0</v>
          </cell>
          <cell r="AZ269">
            <v>40964</v>
          </cell>
          <cell r="BA269">
            <v>0</v>
          </cell>
          <cell r="BB269">
            <v>0</v>
          </cell>
          <cell r="BC269">
            <v>0</v>
          </cell>
          <cell r="BD269">
            <v>0</v>
          </cell>
          <cell r="BE269">
            <v>1</v>
          </cell>
          <cell r="BF269">
            <v>0</v>
          </cell>
          <cell r="BG269">
            <v>0</v>
          </cell>
          <cell r="BH269">
            <v>0</v>
          </cell>
          <cell r="BI269">
            <v>40964</v>
          </cell>
          <cell r="BJ269">
            <v>0</v>
          </cell>
          <cell r="BK269">
            <v>0</v>
          </cell>
          <cell r="BL269">
            <v>0</v>
          </cell>
          <cell r="BM269">
            <v>0</v>
          </cell>
          <cell r="BN269">
            <v>0</v>
          </cell>
          <cell r="BO269">
            <v>0</v>
          </cell>
        </row>
        <row r="270">
          <cell r="A270">
            <v>40964</v>
          </cell>
          <cell r="B270">
            <v>1</v>
          </cell>
          <cell r="C270">
            <v>0</v>
          </cell>
          <cell r="D270">
            <v>0</v>
          </cell>
          <cell r="E270">
            <v>0</v>
          </cell>
          <cell r="F270">
            <v>0</v>
          </cell>
          <cell r="G270">
            <v>0</v>
          </cell>
          <cell r="H270">
            <v>0</v>
          </cell>
          <cell r="I270">
            <v>0</v>
          </cell>
          <cell r="J270">
            <v>0</v>
          </cell>
          <cell r="K270">
            <v>0</v>
          </cell>
          <cell r="L270">
            <v>40964</v>
          </cell>
          <cell r="M270">
            <v>1</v>
          </cell>
          <cell r="N270">
            <v>0</v>
          </cell>
          <cell r="O270">
            <v>0</v>
          </cell>
          <cell r="P270">
            <v>0</v>
          </cell>
          <cell r="Q270">
            <v>0</v>
          </cell>
          <cell r="R270">
            <v>0</v>
          </cell>
          <cell r="S270">
            <v>0</v>
          </cell>
          <cell r="T270">
            <v>0</v>
          </cell>
          <cell r="U270">
            <v>1</v>
          </cell>
          <cell r="V270">
            <v>0</v>
          </cell>
          <cell r="W270">
            <v>0</v>
          </cell>
          <cell r="X270">
            <v>0</v>
          </cell>
          <cell r="Y270">
            <v>1</v>
          </cell>
          <cell r="Z270">
            <v>0</v>
          </cell>
          <cell r="AA270">
            <v>0</v>
          </cell>
          <cell r="AB270">
            <v>0</v>
          </cell>
          <cell r="AC270">
            <v>40964</v>
          </cell>
          <cell r="AD270">
            <v>0</v>
          </cell>
          <cell r="AE270">
            <v>0</v>
          </cell>
          <cell r="AF270">
            <v>0</v>
          </cell>
          <cell r="AG270">
            <v>0</v>
          </cell>
          <cell r="AH270">
            <v>0</v>
          </cell>
          <cell r="AI270">
            <v>0</v>
          </cell>
          <cell r="AJ270">
            <v>0</v>
          </cell>
          <cell r="AK270">
            <v>0</v>
          </cell>
          <cell r="AL270">
            <v>0</v>
          </cell>
          <cell r="AM270">
            <v>0</v>
          </cell>
          <cell r="AN270">
            <v>40964</v>
          </cell>
          <cell r="AO270">
            <v>0</v>
          </cell>
          <cell r="AP270">
            <v>0</v>
          </cell>
          <cell r="AQ270">
            <v>0</v>
          </cell>
          <cell r="AR270">
            <v>0</v>
          </cell>
          <cell r="AS270">
            <v>1</v>
          </cell>
          <cell r="AT270">
            <v>0</v>
          </cell>
          <cell r="AU270">
            <v>40964</v>
          </cell>
          <cell r="AV270">
            <v>0</v>
          </cell>
          <cell r="AW270">
            <v>0</v>
          </cell>
          <cell r="AX270">
            <v>0</v>
          </cell>
          <cell r="AY270">
            <v>0</v>
          </cell>
          <cell r="AZ270">
            <v>40964</v>
          </cell>
          <cell r="BA270">
            <v>0</v>
          </cell>
          <cell r="BB270">
            <v>0</v>
          </cell>
          <cell r="BC270">
            <v>0</v>
          </cell>
          <cell r="BD270">
            <v>0</v>
          </cell>
          <cell r="BE270">
            <v>1</v>
          </cell>
          <cell r="BF270">
            <v>0</v>
          </cell>
          <cell r="BG270">
            <v>0</v>
          </cell>
          <cell r="BH270">
            <v>0</v>
          </cell>
          <cell r="BI270">
            <v>40964</v>
          </cell>
          <cell r="BJ270">
            <v>0</v>
          </cell>
          <cell r="BK270">
            <v>0</v>
          </cell>
          <cell r="BL270">
            <v>0</v>
          </cell>
          <cell r="BM270">
            <v>0</v>
          </cell>
          <cell r="BN270">
            <v>0</v>
          </cell>
          <cell r="BO270">
            <v>0</v>
          </cell>
        </row>
        <row r="271">
          <cell r="A271">
            <v>40965</v>
          </cell>
          <cell r="B271">
            <v>1</v>
          </cell>
          <cell r="C271">
            <v>3</v>
          </cell>
          <cell r="D271">
            <v>0</v>
          </cell>
          <cell r="E271">
            <v>0</v>
          </cell>
          <cell r="F271">
            <v>0</v>
          </cell>
          <cell r="G271">
            <v>0</v>
          </cell>
          <cell r="H271">
            <v>0</v>
          </cell>
          <cell r="I271">
            <v>0</v>
          </cell>
          <cell r="J271">
            <v>0</v>
          </cell>
          <cell r="K271">
            <v>0</v>
          </cell>
          <cell r="L271">
            <v>40965</v>
          </cell>
          <cell r="M271">
            <v>1</v>
          </cell>
          <cell r="N271">
            <v>3</v>
          </cell>
          <cell r="O271">
            <v>0</v>
          </cell>
          <cell r="P271">
            <v>0</v>
          </cell>
          <cell r="Q271">
            <v>0</v>
          </cell>
          <cell r="R271">
            <v>0</v>
          </cell>
          <cell r="S271">
            <v>0</v>
          </cell>
          <cell r="T271">
            <v>0</v>
          </cell>
          <cell r="U271">
            <v>1</v>
          </cell>
          <cell r="V271">
            <v>3</v>
          </cell>
          <cell r="W271">
            <v>0</v>
          </cell>
          <cell r="X271">
            <v>0</v>
          </cell>
          <cell r="Y271">
            <v>1</v>
          </cell>
          <cell r="Z271">
            <v>3</v>
          </cell>
          <cell r="AA271">
            <v>0</v>
          </cell>
          <cell r="AB271">
            <v>0</v>
          </cell>
          <cell r="AC271">
            <v>40965</v>
          </cell>
          <cell r="AD271">
            <v>0</v>
          </cell>
          <cell r="AE271">
            <v>0</v>
          </cell>
          <cell r="AF271">
            <v>0</v>
          </cell>
          <cell r="AG271">
            <v>0</v>
          </cell>
          <cell r="AH271">
            <v>0</v>
          </cell>
          <cell r="AI271">
            <v>0</v>
          </cell>
          <cell r="AJ271">
            <v>0</v>
          </cell>
          <cell r="AK271">
            <v>0</v>
          </cell>
          <cell r="AL271">
            <v>0</v>
          </cell>
          <cell r="AM271">
            <v>0</v>
          </cell>
          <cell r="AN271">
            <v>40965</v>
          </cell>
          <cell r="AO271">
            <v>0</v>
          </cell>
          <cell r="AP271">
            <v>0</v>
          </cell>
          <cell r="AQ271">
            <v>0</v>
          </cell>
          <cell r="AR271">
            <v>0</v>
          </cell>
          <cell r="AS271">
            <v>1</v>
          </cell>
          <cell r="AT271">
            <v>3</v>
          </cell>
          <cell r="AU271">
            <v>40965</v>
          </cell>
          <cell r="AV271">
            <v>0</v>
          </cell>
          <cell r="AW271">
            <v>0</v>
          </cell>
          <cell r="AX271">
            <v>0</v>
          </cell>
          <cell r="AY271">
            <v>0</v>
          </cell>
          <cell r="AZ271">
            <v>40965</v>
          </cell>
          <cell r="BA271">
            <v>0</v>
          </cell>
          <cell r="BB271">
            <v>0</v>
          </cell>
          <cell r="BC271">
            <v>0</v>
          </cell>
          <cell r="BD271">
            <v>0</v>
          </cell>
          <cell r="BE271">
            <v>1</v>
          </cell>
          <cell r="BF271">
            <v>3</v>
          </cell>
          <cell r="BG271">
            <v>0</v>
          </cell>
          <cell r="BH271">
            <v>0</v>
          </cell>
          <cell r="BI271">
            <v>40965</v>
          </cell>
          <cell r="BJ271">
            <v>0</v>
          </cell>
          <cell r="BK271">
            <v>0</v>
          </cell>
          <cell r="BL271">
            <v>0</v>
          </cell>
          <cell r="BM271">
            <v>0</v>
          </cell>
          <cell r="BN271">
            <v>0</v>
          </cell>
          <cell r="BO271">
            <v>0</v>
          </cell>
        </row>
        <row r="272">
          <cell r="A272">
            <v>40965</v>
          </cell>
          <cell r="B272">
            <v>1</v>
          </cell>
          <cell r="C272">
            <v>0</v>
          </cell>
          <cell r="D272">
            <v>0</v>
          </cell>
          <cell r="E272">
            <v>0</v>
          </cell>
          <cell r="F272">
            <v>0</v>
          </cell>
          <cell r="G272">
            <v>0</v>
          </cell>
          <cell r="H272">
            <v>0</v>
          </cell>
          <cell r="I272">
            <v>0</v>
          </cell>
          <cell r="J272">
            <v>0</v>
          </cell>
          <cell r="K272">
            <v>0</v>
          </cell>
          <cell r="L272">
            <v>40965</v>
          </cell>
          <cell r="M272">
            <v>1</v>
          </cell>
          <cell r="N272">
            <v>0</v>
          </cell>
          <cell r="O272">
            <v>0</v>
          </cell>
          <cell r="P272">
            <v>0</v>
          </cell>
          <cell r="Q272">
            <v>0</v>
          </cell>
          <cell r="R272">
            <v>0</v>
          </cell>
          <cell r="S272">
            <v>0</v>
          </cell>
          <cell r="T272">
            <v>0</v>
          </cell>
          <cell r="U272">
            <v>1</v>
          </cell>
          <cell r="V272">
            <v>0</v>
          </cell>
          <cell r="W272">
            <v>0</v>
          </cell>
          <cell r="X272">
            <v>0</v>
          </cell>
          <cell r="Y272">
            <v>1</v>
          </cell>
          <cell r="Z272">
            <v>0</v>
          </cell>
          <cell r="AA272">
            <v>0</v>
          </cell>
          <cell r="AB272">
            <v>0</v>
          </cell>
          <cell r="AC272">
            <v>40965</v>
          </cell>
          <cell r="AD272">
            <v>0</v>
          </cell>
          <cell r="AE272">
            <v>0</v>
          </cell>
          <cell r="AF272">
            <v>0</v>
          </cell>
          <cell r="AG272">
            <v>0</v>
          </cell>
          <cell r="AH272">
            <v>0</v>
          </cell>
          <cell r="AI272">
            <v>0</v>
          </cell>
          <cell r="AJ272">
            <v>0</v>
          </cell>
          <cell r="AK272">
            <v>0</v>
          </cell>
          <cell r="AL272">
            <v>0</v>
          </cell>
          <cell r="AM272">
            <v>0</v>
          </cell>
          <cell r="AN272">
            <v>40965</v>
          </cell>
          <cell r="AO272">
            <v>0</v>
          </cell>
          <cell r="AP272">
            <v>0</v>
          </cell>
          <cell r="AQ272">
            <v>0</v>
          </cell>
          <cell r="AR272">
            <v>0</v>
          </cell>
          <cell r="AS272">
            <v>1</v>
          </cell>
          <cell r="AT272">
            <v>0</v>
          </cell>
          <cell r="AU272">
            <v>40965</v>
          </cell>
          <cell r="AV272">
            <v>0</v>
          </cell>
          <cell r="AW272">
            <v>0</v>
          </cell>
          <cell r="AX272">
            <v>0</v>
          </cell>
          <cell r="AY272">
            <v>0</v>
          </cell>
          <cell r="AZ272">
            <v>40965</v>
          </cell>
          <cell r="BA272">
            <v>0</v>
          </cell>
          <cell r="BB272">
            <v>0</v>
          </cell>
          <cell r="BC272">
            <v>0</v>
          </cell>
          <cell r="BD272">
            <v>0</v>
          </cell>
          <cell r="BE272">
            <v>1</v>
          </cell>
          <cell r="BF272">
            <v>0</v>
          </cell>
          <cell r="BG272">
            <v>0</v>
          </cell>
          <cell r="BH272">
            <v>0</v>
          </cell>
          <cell r="BI272">
            <v>40965</v>
          </cell>
          <cell r="BJ272">
            <v>0</v>
          </cell>
          <cell r="BK272">
            <v>0</v>
          </cell>
          <cell r="BL272">
            <v>0</v>
          </cell>
          <cell r="BM272">
            <v>0</v>
          </cell>
          <cell r="BN272">
            <v>0</v>
          </cell>
          <cell r="BO272">
            <v>0</v>
          </cell>
        </row>
        <row r="273">
          <cell r="A273">
            <v>40965</v>
          </cell>
          <cell r="B273">
            <v>1</v>
          </cell>
          <cell r="C273">
            <v>0</v>
          </cell>
          <cell r="D273">
            <v>0</v>
          </cell>
          <cell r="E273">
            <v>0</v>
          </cell>
          <cell r="F273">
            <v>0</v>
          </cell>
          <cell r="G273">
            <v>0</v>
          </cell>
          <cell r="H273">
            <v>0</v>
          </cell>
          <cell r="I273">
            <v>0</v>
          </cell>
          <cell r="J273">
            <v>0</v>
          </cell>
          <cell r="K273">
            <v>0</v>
          </cell>
          <cell r="L273">
            <v>40965</v>
          </cell>
          <cell r="M273">
            <v>1</v>
          </cell>
          <cell r="N273">
            <v>0</v>
          </cell>
          <cell r="O273">
            <v>0</v>
          </cell>
          <cell r="P273">
            <v>0</v>
          </cell>
          <cell r="Q273">
            <v>0</v>
          </cell>
          <cell r="R273">
            <v>0</v>
          </cell>
          <cell r="S273">
            <v>0</v>
          </cell>
          <cell r="T273">
            <v>0</v>
          </cell>
          <cell r="U273">
            <v>1</v>
          </cell>
          <cell r="V273">
            <v>0</v>
          </cell>
          <cell r="W273">
            <v>0</v>
          </cell>
          <cell r="X273">
            <v>0</v>
          </cell>
          <cell r="Y273">
            <v>1</v>
          </cell>
          <cell r="Z273">
            <v>0</v>
          </cell>
          <cell r="AA273">
            <v>0</v>
          </cell>
          <cell r="AB273">
            <v>0</v>
          </cell>
          <cell r="AC273">
            <v>40965</v>
          </cell>
          <cell r="AD273">
            <v>0</v>
          </cell>
          <cell r="AE273">
            <v>0</v>
          </cell>
          <cell r="AF273">
            <v>0</v>
          </cell>
          <cell r="AG273">
            <v>0</v>
          </cell>
          <cell r="AH273">
            <v>0</v>
          </cell>
          <cell r="AI273">
            <v>0</v>
          </cell>
          <cell r="AJ273">
            <v>0</v>
          </cell>
          <cell r="AK273">
            <v>0</v>
          </cell>
          <cell r="AL273">
            <v>0</v>
          </cell>
          <cell r="AM273">
            <v>0</v>
          </cell>
          <cell r="AN273">
            <v>40965</v>
          </cell>
          <cell r="AO273">
            <v>0</v>
          </cell>
          <cell r="AP273">
            <v>0</v>
          </cell>
          <cell r="AQ273">
            <v>0</v>
          </cell>
          <cell r="AR273">
            <v>0</v>
          </cell>
          <cell r="AS273">
            <v>1</v>
          </cell>
          <cell r="AT273">
            <v>0</v>
          </cell>
          <cell r="AU273">
            <v>40965</v>
          </cell>
          <cell r="AV273">
            <v>0</v>
          </cell>
          <cell r="AW273">
            <v>0</v>
          </cell>
          <cell r="AX273">
            <v>0</v>
          </cell>
          <cell r="AY273">
            <v>0</v>
          </cell>
          <cell r="AZ273">
            <v>40965</v>
          </cell>
          <cell r="BA273">
            <v>0</v>
          </cell>
          <cell r="BB273">
            <v>0</v>
          </cell>
          <cell r="BC273">
            <v>0</v>
          </cell>
          <cell r="BD273">
            <v>0</v>
          </cell>
          <cell r="BE273">
            <v>1</v>
          </cell>
          <cell r="BF273">
            <v>0</v>
          </cell>
          <cell r="BG273">
            <v>0</v>
          </cell>
          <cell r="BH273">
            <v>0</v>
          </cell>
          <cell r="BI273">
            <v>40965</v>
          </cell>
          <cell r="BJ273">
            <v>0</v>
          </cell>
          <cell r="BK273">
            <v>0</v>
          </cell>
          <cell r="BL273">
            <v>0</v>
          </cell>
          <cell r="BM273">
            <v>0</v>
          </cell>
          <cell r="BN273">
            <v>0</v>
          </cell>
          <cell r="BO273">
            <v>0</v>
          </cell>
        </row>
        <row r="274">
          <cell r="A274">
            <v>40966</v>
          </cell>
          <cell r="B274">
            <v>1</v>
          </cell>
          <cell r="C274">
            <v>3</v>
          </cell>
          <cell r="D274">
            <v>0</v>
          </cell>
          <cell r="E274">
            <v>0</v>
          </cell>
          <cell r="F274">
            <v>0</v>
          </cell>
          <cell r="G274">
            <v>0</v>
          </cell>
          <cell r="H274">
            <v>0</v>
          </cell>
          <cell r="I274">
            <v>0</v>
          </cell>
          <cell r="J274">
            <v>0</v>
          </cell>
          <cell r="K274">
            <v>0</v>
          </cell>
          <cell r="L274">
            <v>40966</v>
          </cell>
          <cell r="M274">
            <v>1</v>
          </cell>
          <cell r="N274">
            <v>3</v>
          </cell>
          <cell r="O274">
            <v>0</v>
          </cell>
          <cell r="P274">
            <v>0</v>
          </cell>
          <cell r="Q274">
            <v>0</v>
          </cell>
          <cell r="R274">
            <v>0</v>
          </cell>
          <cell r="S274">
            <v>0</v>
          </cell>
          <cell r="T274">
            <v>0</v>
          </cell>
          <cell r="U274">
            <v>1</v>
          </cell>
          <cell r="V274">
            <v>3</v>
          </cell>
          <cell r="W274">
            <v>0</v>
          </cell>
          <cell r="X274">
            <v>0</v>
          </cell>
          <cell r="Y274">
            <v>1</v>
          </cell>
          <cell r="Z274">
            <v>3</v>
          </cell>
          <cell r="AA274">
            <v>0</v>
          </cell>
          <cell r="AB274">
            <v>0</v>
          </cell>
          <cell r="AC274">
            <v>40966</v>
          </cell>
          <cell r="AD274">
            <v>0</v>
          </cell>
          <cell r="AE274">
            <v>0</v>
          </cell>
          <cell r="AF274">
            <v>0</v>
          </cell>
          <cell r="AG274">
            <v>0</v>
          </cell>
          <cell r="AH274">
            <v>0</v>
          </cell>
          <cell r="AI274">
            <v>0</v>
          </cell>
          <cell r="AJ274">
            <v>0</v>
          </cell>
          <cell r="AK274">
            <v>0</v>
          </cell>
          <cell r="AL274">
            <v>0</v>
          </cell>
          <cell r="AM274">
            <v>0</v>
          </cell>
          <cell r="AN274">
            <v>40966</v>
          </cell>
          <cell r="AO274">
            <v>0</v>
          </cell>
          <cell r="AP274">
            <v>0</v>
          </cell>
          <cell r="AQ274">
            <v>0</v>
          </cell>
          <cell r="AR274">
            <v>0</v>
          </cell>
          <cell r="AS274">
            <v>1</v>
          </cell>
          <cell r="AT274">
            <v>3</v>
          </cell>
          <cell r="AU274">
            <v>40966</v>
          </cell>
          <cell r="AV274">
            <v>0</v>
          </cell>
          <cell r="AW274">
            <v>0</v>
          </cell>
          <cell r="AX274">
            <v>0</v>
          </cell>
          <cell r="AY274">
            <v>0</v>
          </cell>
          <cell r="AZ274">
            <v>40966</v>
          </cell>
          <cell r="BA274">
            <v>0</v>
          </cell>
          <cell r="BB274">
            <v>0</v>
          </cell>
          <cell r="BC274">
            <v>0</v>
          </cell>
          <cell r="BD274">
            <v>0</v>
          </cell>
          <cell r="BE274">
            <v>1</v>
          </cell>
          <cell r="BF274">
            <v>3</v>
          </cell>
          <cell r="BG274">
            <v>0</v>
          </cell>
          <cell r="BH274">
            <v>0</v>
          </cell>
          <cell r="BI274">
            <v>40966</v>
          </cell>
          <cell r="BJ274">
            <v>0</v>
          </cell>
          <cell r="BK274">
            <v>0</v>
          </cell>
          <cell r="BL274">
            <v>0</v>
          </cell>
          <cell r="BM274">
            <v>0</v>
          </cell>
          <cell r="BN274">
            <v>0</v>
          </cell>
          <cell r="BO274">
            <v>0</v>
          </cell>
        </row>
        <row r="275">
          <cell r="A275">
            <v>40966</v>
          </cell>
          <cell r="B275">
            <v>1</v>
          </cell>
          <cell r="C275">
            <v>0</v>
          </cell>
          <cell r="D275">
            <v>0</v>
          </cell>
          <cell r="E275">
            <v>0</v>
          </cell>
          <cell r="F275">
            <v>0</v>
          </cell>
          <cell r="G275">
            <v>0</v>
          </cell>
          <cell r="H275">
            <v>0</v>
          </cell>
          <cell r="I275">
            <v>0</v>
          </cell>
          <cell r="J275">
            <v>0</v>
          </cell>
          <cell r="K275">
            <v>0</v>
          </cell>
          <cell r="L275">
            <v>40966</v>
          </cell>
          <cell r="M275">
            <v>1</v>
          </cell>
          <cell r="N275">
            <v>0</v>
          </cell>
          <cell r="O275">
            <v>0</v>
          </cell>
          <cell r="P275">
            <v>0</v>
          </cell>
          <cell r="Q275">
            <v>0</v>
          </cell>
          <cell r="R275">
            <v>0</v>
          </cell>
          <cell r="S275">
            <v>0</v>
          </cell>
          <cell r="T275">
            <v>0</v>
          </cell>
          <cell r="U275">
            <v>1</v>
          </cell>
          <cell r="V275">
            <v>0</v>
          </cell>
          <cell r="W275">
            <v>0</v>
          </cell>
          <cell r="X275">
            <v>0</v>
          </cell>
          <cell r="Y275">
            <v>1</v>
          </cell>
          <cell r="Z275">
            <v>0</v>
          </cell>
          <cell r="AA275">
            <v>0</v>
          </cell>
          <cell r="AB275">
            <v>0</v>
          </cell>
          <cell r="AC275">
            <v>40966</v>
          </cell>
          <cell r="AD275">
            <v>0</v>
          </cell>
          <cell r="AE275">
            <v>0</v>
          </cell>
          <cell r="AF275">
            <v>0</v>
          </cell>
          <cell r="AG275">
            <v>0</v>
          </cell>
          <cell r="AH275">
            <v>0</v>
          </cell>
          <cell r="AI275">
            <v>0</v>
          </cell>
          <cell r="AJ275">
            <v>0</v>
          </cell>
          <cell r="AK275">
            <v>0</v>
          </cell>
          <cell r="AL275">
            <v>0</v>
          </cell>
          <cell r="AM275">
            <v>0</v>
          </cell>
          <cell r="AN275">
            <v>40966</v>
          </cell>
          <cell r="AO275">
            <v>0</v>
          </cell>
          <cell r="AP275">
            <v>0</v>
          </cell>
          <cell r="AQ275">
            <v>0</v>
          </cell>
          <cell r="AR275">
            <v>0</v>
          </cell>
          <cell r="AS275">
            <v>1</v>
          </cell>
          <cell r="AT275">
            <v>0</v>
          </cell>
          <cell r="AU275">
            <v>40966</v>
          </cell>
          <cell r="AV275">
            <v>0</v>
          </cell>
          <cell r="AW275">
            <v>0</v>
          </cell>
          <cell r="AX275">
            <v>0</v>
          </cell>
          <cell r="AY275">
            <v>0</v>
          </cell>
          <cell r="AZ275">
            <v>40966</v>
          </cell>
          <cell r="BA275">
            <v>0</v>
          </cell>
          <cell r="BB275">
            <v>0</v>
          </cell>
          <cell r="BC275">
            <v>0</v>
          </cell>
          <cell r="BD275">
            <v>0</v>
          </cell>
          <cell r="BE275">
            <v>1</v>
          </cell>
          <cell r="BF275">
            <v>0</v>
          </cell>
          <cell r="BG275">
            <v>0</v>
          </cell>
          <cell r="BH275">
            <v>0</v>
          </cell>
          <cell r="BI275">
            <v>40966</v>
          </cell>
          <cell r="BJ275">
            <v>0</v>
          </cell>
          <cell r="BK275">
            <v>0</v>
          </cell>
          <cell r="BL275">
            <v>0</v>
          </cell>
          <cell r="BM275">
            <v>0</v>
          </cell>
          <cell r="BN275">
            <v>0</v>
          </cell>
          <cell r="BO275">
            <v>0</v>
          </cell>
        </row>
        <row r="276">
          <cell r="A276">
            <v>40966</v>
          </cell>
          <cell r="B276">
            <v>1</v>
          </cell>
          <cell r="C276">
            <v>0</v>
          </cell>
          <cell r="D276">
            <v>0</v>
          </cell>
          <cell r="E276">
            <v>0</v>
          </cell>
          <cell r="F276">
            <v>0</v>
          </cell>
          <cell r="G276">
            <v>0</v>
          </cell>
          <cell r="H276">
            <v>0</v>
          </cell>
          <cell r="I276">
            <v>0</v>
          </cell>
          <cell r="J276">
            <v>0</v>
          </cell>
          <cell r="K276">
            <v>0</v>
          </cell>
          <cell r="L276">
            <v>40966</v>
          </cell>
          <cell r="M276">
            <v>1</v>
          </cell>
          <cell r="N276">
            <v>0</v>
          </cell>
          <cell r="O276">
            <v>0</v>
          </cell>
          <cell r="P276">
            <v>0</v>
          </cell>
          <cell r="Q276">
            <v>0</v>
          </cell>
          <cell r="R276">
            <v>0</v>
          </cell>
          <cell r="S276">
            <v>0</v>
          </cell>
          <cell r="T276">
            <v>0</v>
          </cell>
          <cell r="U276">
            <v>1</v>
          </cell>
          <cell r="V276">
            <v>0</v>
          </cell>
          <cell r="W276">
            <v>0</v>
          </cell>
          <cell r="X276">
            <v>0</v>
          </cell>
          <cell r="Y276">
            <v>1</v>
          </cell>
          <cell r="Z276">
            <v>0</v>
          </cell>
          <cell r="AA276">
            <v>0</v>
          </cell>
          <cell r="AB276">
            <v>0</v>
          </cell>
          <cell r="AC276">
            <v>40966</v>
          </cell>
          <cell r="AD276">
            <v>0</v>
          </cell>
          <cell r="AE276">
            <v>0</v>
          </cell>
          <cell r="AF276">
            <v>0</v>
          </cell>
          <cell r="AG276">
            <v>0</v>
          </cell>
          <cell r="AH276">
            <v>0</v>
          </cell>
          <cell r="AI276">
            <v>0</v>
          </cell>
          <cell r="AJ276">
            <v>0</v>
          </cell>
          <cell r="AK276">
            <v>0</v>
          </cell>
          <cell r="AL276">
            <v>0</v>
          </cell>
          <cell r="AM276">
            <v>0</v>
          </cell>
          <cell r="AN276">
            <v>40966</v>
          </cell>
          <cell r="AO276">
            <v>0</v>
          </cell>
          <cell r="AP276">
            <v>0</v>
          </cell>
          <cell r="AQ276">
            <v>0</v>
          </cell>
          <cell r="AR276">
            <v>0</v>
          </cell>
          <cell r="AS276">
            <v>1</v>
          </cell>
          <cell r="AT276">
            <v>0</v>
          </cell>
          <cell r="AU276">
            <v>40966</v>
          </cell>
          <cell r="AV276">
            <v>0</v>
          </cell>
          <cell r="AW276">
            <v>0</v>
          </cell>
          <cell r="AX276">
            <v>0</v>
          </cell>
          <cell r="AY276">
            <v>0</v>
          </cell>
          <cell r="AZ276">
            <v>40966</v>
          </cell>
          <cell r="BA276">
            <v>0</v>
          </cell>
          <cell r="BB276">
            <v>0</v>
          </cell>
          <cell r="BC276">
            <v>0</v>
          </cell>
          <cell r="BD276">
            <v>0</v>
          </cell>
          <cell r="BE276">
            <v>1</v>
          </cell>
          <cell r="BF276">
            <v>0</v>
          </cell>
          <cell r="BG276">
            <v>0</v>
          </cell>
          <cell r="BH276">
            <v>0</v>
          </cell>
          <cell r="BI276">
            <v>40966</v>
          </cell>
          <cell r="BJ276">
            <v>0</v>
          </cell>
          <cell r="BK276">
            <v>0</v>
          </cell>
          <cell r="BL276">
            <v>0</v>
          </cell>
          <cell r="BM276">
            <v>0</v>
          </cell>
          <cell r="BN276">
            <v>0</v>
          </cell>
          <cell r="BO276">
            <v>0</v>
          </cell>
        </row>
        <row r="277">
          <cell r="A277">
            <v>40967</v>
          </cell>
          <cell r="B277">
            <v>1</v>
          </cell>
          <cell r="C277">
            <v>2</v>
          </cell>
          <cell r="D277">
            <v>0</v>
          </cell>
          <cell r="E277">
            <v>0</v>
          </cell>
          <cell r="F277">
            <v>0</v>
          </cell>
          <cell r="G277">
            <v>0</v>
          </cell>
          <cell r="H277">
            <v>0</v>
          </cell>
          <cell r="I277">
            <v>0</v>
          </cell>
          <cell r="J277">
            <v>0</v>
          </cell>
          <cell r="K277">
            <v>0</v>
          </cell>
          <cell r="L277">
            <v>40967</v>
          </cell>
          <cell r="M277">
            <v>1</v>
          </cell>
          <cell r="N277">
            <v>2</v>
          </cell>
          <cell r="O277">
            <v>0</v>
          </cell>
          <cell r="P277">
            <v>0</v>
          </cell>
          <cell r="Q277">
            <v>0</v>
          </cell>
          <cell r="R277">
            <v>0</v>
          </cell>
          <cell r="S277">
            <v>0</v>
          </cell>
          <cell r="T277">
            <v>0</v>
          </cell>
          <cell r="U277">
            <v>1</v>
          </cell>
          <cell r="V277">
            <v>2</v>
          </cell>
          <cell r="W277">
            <v>0</v>
          </cell>
          <cell r="X277">
            <v>0</v>
          </cell>
          <cell r="Y277">
            <v>1</v>
          </cell>
          <cell r="Z277">
            <v>2</v>
          </cell>
          <cell r="AA277">
            <v>0</v>
          </cell>
          <cell r="AB277">
            <v>0</v>
          </cell>
          <cell r="AC277">
            <v>40967</v>
          </cell>
          <cell r="AD277">
            <v>0</v>
          </cell>
          <cell r="AE277">
            <v>0</v>
          </cell>
          <cell r="AF277">
            <v>0</v>
          </cell>
          <cell r="AG277">
            <v>0</v>
          </cell>
          <cell r="AH277">
            <v>0</v>
          </cell>
          <cell r="AI277">
            <v>0</v>
          </cell>
          <cell r="AJ277">
            <v>0</v>
          </cell>
          <cell r="AK277">
            <v>0</v>
          </cell>
          <cell r="AL277">
            <v>0</v>
          </cell>
          <cell r="AM277">
            <v>0</v>
          </cell>
          <cell r="AN277">
            <v>40967</v>
          </cell>
          <cell r="AO277">
            <v>0</v>
          </cell>
          <cell r="AP277">
            <v>0</v>
          </cell>
          <cell r="AQ277">
            <v>0</v>
          </cell>
          <cell r="AR277">
            <v>0</v>
          </cell>
          <cell r="AS277">
            <v>1</v>
          </cell>
          <cell r="AT277">
            <v>2</v>
          </cell>
          <cell r="AU277">
            <v>40967</v>
          </cell>
          <cell r="AV277">
            <v>0</v>
          </cell>
          <cell r="AW277">
            <v>0</v>
          </cell>
          <cell r="AX277">
            <v>0</v>
          </cell>
          <cell r="AY277">
            <v>0</v>
          </cell>
          <cell r="AZ277">
            <v>40967</v>
          </cell>
          <cell r="BA277">
            <v>0</v>
          </cell>
          <cell r="BB277">
            <v>0</v>
          </cell>
          <cell r="BC277">
            <v>0</v>
          </cell>
          <cell r="BD277">
            <v>0</v>
          </cell>
          <cell r="BE277">
            <v>1</v>
          </cell>
          <cell r="BF277">
            <v>2</v>
          </cell>
          <cell r="BG277">
            <v>0</v>
          </cell>
          <cell r="BH277">
            <v>0</v>
          </cell>
          <cell r="BI277">
            <v>40967</v>
          </cell>
          <cell r="BJ277">
            <v>0</v>
          </cell>
          <cell r="BK277">
            <v>0</v>
          </cell>
          <cell r="BL277">
            <v>0</v>
          </cell>
          <cell r="BM277">
            <v>0</v>
          </cell>
          <cell r="BN277">
            <v>0</v>
          </cell>
          <cell r="BO277">
            <v>0</v>
          </cell>
        </row>
        <row r="278">
          <cell r="A278">
            <v>40967</v>
          </cell>
          <cell r="B278">
            <v>0</v>
          </cell>
          <cell r="C278">
            <v>0</v>
          </cell>
          <cell r="D278">
            <v>0</v>
          </cell>
          <cell r="E278">
            <v>0</v>
          </cell>
          <cell r="F278">
            <v>0</v>
          </cell>
          <cell r="G278">
            <v>0</v>
          </cell>
          <cell r="H278">
            <v>0</v>
          </cell>
          <cell r="I278">
            <v>0</v>
          </cell>
          <cell r="J278">
            <v>0</v>
          </cell>
          <cell r="K278">
            <v>0</v>
          </cell>
          <cell r="L278">
            <v>40967</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40967</v>
          </cell>
          <cell r="AD278">
            <v>0</v>
          </cell>
          <cell r="AE278">
            <v>0</v>
          </cell>
          <cell r="AF278">
            <v>0</v>
          </cell>
          <cell r="AG278">
            <v>0</v>
          </cell>
          <cell r="AH278">
            <v>0</v>
          </cell>
          <cell r="AI278">
            <v>0</v>
          </cell>
          <cell r="AJ278">
            <v>0</v>
          </cell>
          <cell r="AK278">
            <v>0</v>
          </cell>
          <cell r="AL278">
            <v>0</v>
          </cell>
          <cell r="AM278">
            <v>0</v>
          </cell>
          <cell r="AN278">
            <v>40967</v>
          </cell>
          <cell r="AO278">
            <v>0</v>
          </cell>
          <cell r="AP278">
            <v>0</v>
          </cell>
          <cell r="AQ278">
            <v>0</v>
          </cell>
          <cell r="AR278">
            <v>0</v>
          </cell>
          <cell r="AS278">
            <v>0</v>
          </cell>
          <cell r="AT278">
            <v>0</v>
          </cell>
          <cell r="AU278">
            <v>40967</v>
          </cell>
          <cell r="AV278">
            <v>0</v>
          </cell>
          <cell r="AW278">
            <v>0</v>
          </cell>
          <cell r="AX278">
            <v>0</v>
          </cell>
          <cell r="AY278">
            <v>0</v>
          </cell>
          <cell r="AZ278">
            <v>40967</v>
          </cell>
          <cell r="BA278">
            <v>0</v>
          </cell>
          <cell r="BB278">
            <v>0</v>
          </cell>
          <cell r="BC278">
            <v>0</v>
          </cell>
          <cell r="BD278">
            <v>0</v>
          </cell>
          <cell r="BE278">
            <v>0</v>
          </cell>
          <cell r="BF278">
            <v>0</v>
          </cell>
          <cell r="BG278">
            <v>0</v>
          </cell>
          <cell r="BH278">
            <v>0</v>
          </cell>
          <cell r="BI278">
            <v>40967</v>
          </cell>
          <cell r="BJ278">
            <v>0</v>
          </cell>
          <cell r="BK278">
            <v>0</v>
          </cell>
          <cell r="BL278">
            <v>0</v>
          </cell>
          <cell r="BM278">
            <v>0</v>
          </cell>
          <cell r="BN278">
            <v>0</v>
          </cell>
          <cell r="BO278">
            <v>0</v>
          </cell>
        </row>
        <row r="279">
          <cell r="A279">
            <v>40967</v>
          </cell>
          <cell r="B279">
            <v>1</v>
          </cell>
          <cell r="C279">
            <v>0</v>
          </cell>
          <cell r="D279">
            <v>0</v>
          </cell>
          <cell r="E279">
            <v>0</v>
          </cell>
          <cell r="F279">
            <v>0</v>
          </cell>
          <cell r="G279">
            <v>0</v>
          </cell>
          <cell r="H279">
            <v>0</v>
          </cell>
          <cell r="I279">
            <v>0</v>
          </cell>
          <cell r="J279">
            <v>0</v>
          </cell>
          <cell r="K279">
            <v>0</v>
          </cell>
          <cell r="L279">
            <v>40967</v>
          </cell>
          <cell r="M279">
            <v>1</v>
          </cell>
          <cell r="N279">
            <v>0</v>
          </cell>
          <cell r="O279">
            <v>0</v>
          </cell>
          <cell r="P279">
            <v>0</v>
          </cell>
          <cell r="Q279">
            <v>0</v>
          </cell>
          <cell r="R279">
            <v>0</v>
          </cell>
          <cell r="S279">
            <v>0</v>
          </cell>
          <cell r="T279">
            <v>0</v>
          </cell>
          <cell r="U279">
            <v>1</v>
          </cell>
          <cell r="V279">
            <v>0</v>
          </cell>
          <cell r="W279">
            <v>0</v>
          </cell>
          <cell r="X279">
            <v>0</v>
          </cell>
          <cell r="Y279">
            <v>1</v>
          </cell>
          <cell r="Z279">
            <v>0</v>
          </cell>
          <cell r="AA279">
            <v>0</v>
          </cell>
          <cell r="AB279">
            <v>0</v>
          </cell>
          <cell r="AC279">
            <v>40967</v>
          </cell>
          <cell r="AD279">
            <v>0</v>
          </cell>
          <cell r="AE279">
            <v>0</v>
          </cell>
          <cell r="AF279">
            <v>0</v>
          </cell>
          <cell r="AG279">
            <v>0</v>
          </cell>
          <cell r="AH279">
            <v>0</v>
          </cell>
          <cell r="AI279">
            <v>0</v>
          </cell>
          <cell r="AJ279">
            <v>0</v>
          </cell>
          <cell r="AK279">
            <v>0</v>
          </cell>
          <cell r="AL279">
            <v>0</v>
          </cell>
          <cell r="AM279">
            <v>0</v>
          </cell>
          <cell r="AN279">
            <v>40967</v>
          </cell>
          <cell r="AO279">
            <v>0</v>
          </cell>
          <cell r="AP279">
            <v>0</v>
          </cell>
          <cell r="AQ279">
            <v>0</v>
          </cell>
          <cell r="AR279">
            <v>0</v>
          </cell>
          <cell r="AS279">
            <v>1</v>
          </cell>
          <cell r="AT279">
            <v>0</v>
          </cell>
          <cell r="AU279">
            <v>40967</v>
          </cell>
          <cell r="AV279">
            <v>0</v>
          </cell>
          <cell r="AW279">
            <v>0</v>
          </cell>
          <cell r="AX279">
            <v>0</v>
          </cell>
          <cell r="AY279">
            <v>0</v>
          </cell>
          <cell r="AZ279">
            <v>40967</v>
          </cell>
          <cell r="BA279">
            <v>0</v>
          </cell>
          <cell r="BB279">
            <v>0</v>
          </cell>
          <cell r="BC279">
            <v>0</v>
          </cell>
          <cell r="BD279">
            <v>0</v>
          </cell>
          <cell r="BE279">
            <v>1</v>
          </cell>
          <cell r="BF279">
            <v>0</v>
          </cell>
          <cell r="BG279">
            <v>0</v>
          </cell>
          <cell r="BH279">
            <v>0</v>
          </cell>
          <cell r="BI279">
            <v>40967</v>
          </cell>
          <cell r="BJ279">
            <v>0</v>
          </cell>
          <cell r="BK279">
            <v>0</v>
          </cell>
          <cell r="BL279">
            <v>0</v>
          </cell>
          <cell r="BM279">
            <v>0</v>
          </cell>
          <cell r="BN279">
            <v>0</v>
          </cell>
          <cell r="BO279">
            <v>0</v>
          </cell>
        </row>
        <row r="280">
          <cell r="A280">
            <v>40968</v>
          </cell>
          <cell r="B280">
            <v>0</v>
          </cell>
          <cell r="C280">
            <v>2</v>
          </cell>
          <cell r="D280">
            <v>0</v>
          </cell>
          <cell r="E280">
            <v>0</v>
          </cell>
          <cell r="F280">
            <v>0</v>
          </cell>
          <cell r="G280">
            <v>0</v>
          </cell>
          <cell r="H280">
            <v>0</v>
          </cell>
          <cell r="I280">
            <v>0</v>
          </cell>
          <cell r="J280">
            <v>0</v>
          </cell>
          <cell r="K280">
            <v>0</v>
          </cell>
          <cell r="L280">
            <v>40968</v>
          </cell>
          <cell r="M280">
            <v>0</v>
          </cell>
          <cell r="N280">
            <v>2</v>
          </cell>
          <cell r="O280">
            <v>0</v>
          </cell>
          <cell r="P280">
            <v>0</v>
          </cell>
          <cell r="Q280">
            <v>0</v>
          </cell>
          <cell r="R280">
            <v>0</v>
          </cell>
          <cell r="S280">
            <v>0</v>
          </cell>
          <cell r="T280">
            <v>0</v>
          </cell>
          <cell r="U280">
            <v>0</v>
          </cell>
          <cell r="V280">
            <v>2</v>
          </cell>
          <cell r="W280">
            <v>0</v>
          </cell>
          <cell r="X280">
            <v>0</v>
          </cell>
          <cell r="Y280">
            <v>0</v>
          </cell>
          <cell r="Z280">
            <v>2</v>
          </cell>
          <cell r="AA280">
            <v>0</v>
          </cell>
          <cell r="AB280">
            <v>0</v>
          </cell>
          <cell r="AC280">
            <v>40968</v>
          </cell>
          <cell r="AD280">
            <v>0</v>
          </cell>
          <cell r="AE280">
            <v>0</v>
          </cell>
          <cell r="AF280">
            <v>0</v>
          </cell>
          <cell r="AG280">
            <v>0</v>
          </cell>
          <cell r="AH280">
            <v>0</v>
          </cell>
          <cell r="AI280">
            <v>0</v>
          </cell>
          <cell r="AJ280">
            <v>0</v>
          </cell>
          <cell r="AK280">
            <v>0</v>
          </cell>
          <cell r="AL280">
            <v>0</v>
          </cell>
          <cell r="AM280">
            <v>0</v>
          </cell>
          <cell r="AN280">
            <v>40968</v>
          </cell>
          <cell r="AO280">
            <v>0</v>
          </cell>
          <cell r="AP280">
            <v>0</v>
          </cell>
          <cell r="AQ280">
            <v>0</v>
          </cell>
          <cell r="AR280">
            <v>0</v>
          </cell>
          <cell r="AS280">
            <v>0</v>
          </cell>
          <cell r="AT280">
            <v>2</v>
          </cell>
          <cell r="AU280">
            <v>40968</v>
          </cell>
          <cell r="AV280">
            <v>0</v>
          </cell>
          <cell r="AW280">
            <v>0</v>
          </cell>
          <cell r="AX280">
            <v>0</v>
          </cell>
          <cell r="AY280">
            <v>0</v>
          </cell>
          <cell r="AZ280">
            <v>40968</v>
          </cell>
          <cell r="BA280">
            <v>0</v>
          </cell>
          <cell r="BB280">
            <v>0</v>
          </cell>
          <cell r="BC280">
            <v>0</v>
          </cell>
          <cell r="BD280">
            <v>0</v>
          </cell>
          <cell r="BE280">
            <v>0</v>
          </cell>
          <cell r="BF280">
            <v>2</v>
          </cell>
          <cell r="BG280">
            <v>0</v>
          </cell>
          <cell r="BH280">
            <v>0</v>
          </cell>
          <cell r="BI280">
            <v>40968</v>
          </cell>
          <cell r="BJ280">
            <v>0</v>
          </cell>
          <cell r="BK280">
            <v>0</v>
          </cell>
          <cell r="BL280">
            <v>0</v>
          </cell>
          <cell r="BM280">
            <v>0</v>
          </cell>
          <cell r="BN280">
            <v>0</v>
          </cell>
          <cell r="BO280">
            <v>0</v>
          </cell>
        </row>
        <row r="281">
          <cell r="A281">
            <v>40968</v>
          </cell>
          <cell r="B281">
            <v>1</v>
          </cell>
          <cell r="C281">
            <v>0</v>
          </cell>
          <cell r="D281">
            <v>0</v>
          </cell>
          <cell r="E281">
            <v>0</v>
          </cell>
          <cell r="F281">
            <v>0</v>
          </cell>
          <cell r="G281">
            <v>0</v>
          </cell>
          <cell r="H281">
            <v>0</v>
          </cell>
          <cell r="I281">
            <v>0</v>
          </cell>
          <cell r="J281">
            <v>0</v>
          </cell>
          <cell r="K281">
            <v>0</v>
          </cell>
          <cell r="L281">
            <v>40968</v>
          </cell>
          <cell r="M281">
            <v>1</v>
          </cell>
          <cell r="N281">
            <v>0</v>
          </cell>
          <cell r="O281">
            <v>0</v>
          </cell>
          <cell r="P281">
            <v>0</v>
          </cell>
          <cell r="Q281">
            <v>0</v>
          </cell>
          <cell r="R281">
            <v>0</v>
          </cell>
          <cell r="S281">
            <v>0</v>
          </cell>
          <cell r="T281">
            <v>0</v>
          </cell>
          <cell r="U281">
            <v>1</v>
          </cell>
          <cell r="V281">
            <v>0</v>
          </cell>
          <cell r="W281">
            <v>0</v>
          </cell>
          <cell r="X281">
            <v>0</v>
          </cell>
          <cell r="Y281">
            <v>1</v>
          </cell>
          <cell r="Z281">
            <v>0</v>
          </cell>
          <cell r="AA281">
            <v>0</v>
          </cell>
          <cell r="AB281">
            <v>0</v>
          </cell>
          <cell r="AC281">
            <v>40968</v>
          </cell>
          <cell r="AD281">
            <v>0</v>
          </cell>
          <cell r="AE281">
            <v>0</v>
          </cell>
          <cell r="AF281">
            <v>0</v>
          </cell>
          <cell r="AG281">
            <v>0</v>
          </cell>
          <cell r="AH281">
            <v>0</v>
          </cell>
          <cell r="AI281">
            <v>0</v>
          </cell>
          <cell r="AJ281">
            <v>0</v>
          </cell>
          <cell r="AK281">
            <v>0</v>
          </cell>
          <cell r="AL281">
            <v>0</v>
          </cell>
          <cell r="AM281">
            <v>0</v>
          </cell>
          <cell r="AN281">
            <v>40968</v>
          </cell>
          <cell r="AO281">
            <v>0</v>
          </cell>
          <cell r="AP281">
            <v>0</v>
          </cell>
          <cell r="AQ281">
            <v>0</v>
          </cell>
          <cell r="AR281">
            <v>0</v>
          </cell>
          <cell r="AS281">
            <v>1</v>
          </cell>
          <cell r="AT281">
            <v>0</v>
          </cell>
          <cell r="AU281">
            <v>40968</v>
          </cell>
          <cell r="AV281">
            <v>0</v>
          </cell>
          <cell r="AW281">
            <v>0</v>
          </cell>
          <cell r="AX281">
            <v>0</v>
          </cell>
          <cell r="AY281">
            <v>0</v>
          </cell>
          <cell r="AZ281">
            <v>40968</v>
          </cell>
          <cell r="BA281">
            <v>0</v>
          </cell>
          <cell r="BB281">
            <v>0</v>
          </cell>
          <cell r="BC281">
            <v>0</v>
          </cell>
          <cell r="BD281">
            <v>0</v>
          </cell>
          <cell r="BE281">
            <v>1</v>
          </cell>
          <cell r="BF281">
            <v>0</v>
          </cell>
          <cell r="BG281">
            <v>0</v>
          </cell>
          <cell r="BH281">
            <v>0</v>
          </cell>
          <cell r="BI281">
            <v>40968</v>
          </cell>
          <cell r="BJ281">
            <v>0</v>
          </cell>
          <cell r="BK281">
            <v>0</v>
          </cell>
          <cell r="BL281">
            <v>0</v>
          </cell>
          <cell r="BM281">
            <v>0</v>
          </cell>
          <cell r="BN281">
            <v>0</v>
          </cell>
          <cell r="BO281">
            <v>0</v>
          </cell>
        </row>
        <row r="282">
          <cell r="A282">
            <v>40968</v>
          </cell>
          <cell r="B282">
            <v>1</v>
          </cell>
          <cell r="C282">
            <v>0</v>
          </cell>
          <cell r="D282">
            <v>0</v>
          </cell>
          <cell r="E282">
            <v>0</v>
          </cell>
          <cell r="F282">
            <v>0</v>
          </cell>
          <cell r="G282">
            <v>0</v>
          </cell>
          <cell r="H282">
            <v>0</v>
          </cell>
          <cell r="I282">
            <v>0</v>
          </cell>
          <cell r="J282">
            <v>0</v>
          </cell>
          <cell r="K282">
            <v>0</v>
          </cell>
          <cell r="L282">
            <v>40968</v>
          </cell>
          <cell r="M282">
            <v>1</v>
          </cell>
          <cell r="N282">
            <v>0</v>
          </cell>
          <cell r="O282">
            <v>0</v>
          </cell>
          <cell r="P282">
            <v>0</v>
          </cell>
          <cell r="Q282">
            <v>0</v>
          </cell>
          <cell r="R282">
            <v>0</v>
          </cell>
          <cell r="S282">
            <v>0</v>
          </cell>
          <cell r="T282">
            <v>0</v>
          </cell>
          <cell r="U282">
            <v>1</v>
          </cell>
          <cell r="V282">
            <v>0</v>
          </cell>
          <cell r="W282">
            <v>0</v>
          </cell>
          <cell r="X282">
            <v>0</v>
          </cell>
          <cell r="Y282">
            <v>1</v>
          </cell>
          <cell r="Z282">
            <v>0</v>
          </cell>
          <cell r="AA282">
            <v>0</v>
          </cell>
          <cell r="AB282">
            <v>0</v>
          </cell>
          <cell r="AC282">
            <v>40968</v>
          </cell>
          <cell r="AD282">
            <v>0</v>
          </cell>
          <cell r="AE282">
            <v>0</v>
          </cell>
          <cell r="AF282">
            <v>0</v>
          </cell>
          <cell r="AG282">
            <v>0</v>
          </cell>
          <cell r="AH282">
            <v>0</v>
          </cell>
          <cell r="AI282">
            <v>0</v>
          </cell>
          <cell r="AJ282">
            <v>0</v>
          </cell>
          <cell r="AK282">
            <v>0</v>
          </cell>
          <cell r="AL282">
            <v>0</v>
          </cell>
          <cell r="AM282">
            <v>0</v>
          </cell>
          <cell r="AN282">
            <v>40968</v>
          </cell>
          <cell r="AO282">
            <v>0</v>
          </cell>
          <cell r="AP282">
            <v>0</v>
          </cell>
          <cell r="AQ282">
            <v>0</v>
          </cell>
          <cell r="AR282">
            <v>0</v>
          </cell>
          <cell r="AS282">
            <v>1</v>
          </cell>
          <cell r="AT282">
            <v>0</v>
          </cell>
          <cell r="AU282">
            <v>40968</v>
          </cell>
          <cell r="AV282">
            <v>0</v>
          </cell>
          <cell r="AW282">
            <v>0</v>
          </cell>
          <cell r="AX282">
            <v>0</v>
          </cell>
          <cell r="AY282">
            <v>0</v>
          </cell>
          <cell r="AZ282">
            <v>40968</v>
          </cell>
          <cell r="BA282">
            <v>0</v>
          </cell>
          <cell r="BB282">
            <v>0</v>
          </cell>
          <cell r="BC282">
            <v>0</v>
          </cell>
          <cell r="BD282">
            <v>0</v>
          </cell>
          <cell r="BE282">
            <v>1</v>
          </cell>
          <cell r="BF282">
            <v>0</v>
          </cell>
          <cell r="BG282">
            <v>0</v>
          </cell>
          <cell r="BH282">
            <v>0</v>
          </cell>
          <cell r="BI282">
            <v>40968</v>
          </cell>
          <cell r="BJ282">
            <v>0</v>
          </cell>
          <cell r="BK282">
            <v>0</v>
          </cell>
          <cell r="BL282">
            <v>0</v>
          </cell>
          <cell r="BM282">
            <v>0</v>
          </cell>
          <cell r="BN282">
            <v>0</v>
          </cell>
          <cell r="BO282">
            <v>0</v>
          </cell>
        </row>
        <row r="283">
          <cell r="A283">
            <v>40969</v>
          </cell>
          <cell r="B283">
            <v>1</v>
          </cell>
          <cell r="C283">
            <v>3</v>
          </cell>
          <cell r="D283">
            <v>0</v>
          </cell>
          <cell r="E283">
            <v>0</v>
          </cell>
          <cell r="F283">
            <v>0</v>
          </cell>
          <cell r="G283">
            <v>0</v>
          </cell>
          <cell r="H283">
            <v>0</v>
          </cell>
          <cell r="I283">
            <v>0</v>
          </cell>
          <cell r="J283">
            <v>0</v>
          </cell>
          <cell r="K283">
            <v>0</v>
          </cell>
          <cell r="L283">
            <v>40969</v>
          </cell>
          <cell r="M283">
            <v>1</v>
          </cell>
          <cell r="N283">
            <v>3</v>
          </cell>
          <cell r="O283">
            <v>0</v>
          </cell>
          <cell r="P283">
            <v>0</v>
          </cell>
          <cell r="Q283">
            <v>1</v>
          </cell>
          <cell r="R283">
            <v>3</v>
          </cell>
          <cell r="S283">
            <v>0</v>
          </cell>
          <cell r="T283">
            <v>0</v>
          </cell>
          <cell r="U283">
            <v>0</v>
          </cell>
          <cell r="V283">
            <v>0</v>
          </cell>
          <cell r="W283">
            <v>0</v>
          </cell>
          <cell r="X283">
            <v>0</v>
          </cell>
          <cell r="Y283">
            <v>0</v>
          </cell>
          <cell r="Z283">
            <v>0</v>
          </cell>
          <cell r="AA283">
            <v>1</v>
          </cell>
          <cell r="AB283">
            <v>3</v>
          </cell>
          <cell r="AC283">
            <v>40969</v>
          </cell>
          <cell r="AD283">
            <v>0</v>
          </cell>
          <cell r="AE283">
            <v>0</v>
          </cell>
          <cell r="AF283">
            <v>0</v>
          </cell>
          <cell r="AG283">
            <v>0</v>
          </cell>
          <cell r="AH283">
            <v>0</v>
          </cell>
          <cell r="AI283">
            <v>0</v>
          </cell>
          <cell r="AJ283">
            <v>0</v>
          </cell>
          <cell r="AK283">
            <v>0</v>
          </cell>
          <cell r="AL283">
            <v>0</v>
          </cell>
          <cell r="AM283">
            <v>0</v>
          </cell>
          <cell r="AN283">
            <v>40969</v>
          </cell>
          <cell r="AO283">
            <v>0</v>
          </cell>
          <cell r="AP283">
            <v>0</v>
          </cell>
          <cell r="AQ283">
            <v>0</v>
          </cell>
          <cell r="AR283">
            <v>0</v>
          </cell>
          <cell r="AS283">
            <v>1</v>
          </cell>
          <cell r="AT283">
            <v>3</v>
          </cell>
          <cell r="AU283">
            <v>40969</v>
          </cell>
          <cell r="AV283">
            <v>0</v>
          </cell>
          <cell r="AW283">
            <v>0</v>
          </cell>
          <cell r="AX283">
            <v>0</v>
          </cell>
          <cell r="AY283">
            <v>0</v>
          </cell>
          <cell r="AZ283">
            <v>40969</v>
          </cell>
          <cell r="BA283">
            <v>0</v>
          </cell>
          <cell r="BB283">
            <v>0</v>
          </cell>
          <cell r="BC283">
            <v>0</v>
          </cell>
          <cell r="BD283">
            <v>0</v>
          </cell>
          <cell r="BE283">
            <v>1</v>
          </cell>
          <cell r="BF283">
            <v>3</v>
          </cell>
          <cell r="BG283">
            <v>0</v>
          </cell>
          <cell r="BH283">
            <v>0</v>
          </cell>
          <cell r="BI283">
            <v>40969</v>
          </cell>
          <cell r="BJ283">
            <v>0</v>
          </cell>
          <cell r="BK283">
            <v>0</v>
          </cell>
          <cell r="BL283">
            <v>0</v>
          </cell>
          <cell r="BM283">
            <v>0</v>
          </cell>
          <cell r="BN283">
            <v>0</v>
          </cell>
          <cell r="BO283">
            <v>0</v>
          </cell>
        </row>
        <row r="284">
          <cell r="A284">
            <v>40969</v>
          </cell>
          <cell r="B284">
            <v>1</v>
          </cell>
          <cell r="C284">
            <v>0</v>
          </cell>
          <cell r="D284">
            <v>0</v>
          </cell>
          <cell r="E284">
            <v>0</v>
          </cell>
          <cell r="F284">
            <v>0</v>
          </cell>
          <cell r="G284">
            <v>0</v>
          </cell>
          <cell r="H284">
            <v>0</v>
          </cell>
          <cell r="I284">
            <v>0</v>
          </cell>
          <cell r="J284">
            <v>0</v>
          </cell>
          <cell r="K284">
            <v>0</v>
          </cell>
          <cell r="L284">
            <v>40969</v>
          </cell>
          <cell r="M284">
            <v>1</v>
          </cell>
          <cell r="N284">
            <v>0</v>
          </cell>
          <cell r="O284">
            <v>0</v>
          </cell>
          <cell r="P284">
            <v>0</v>
          </cell>
          <cell r="Q284">
            <v>1</v>
          </cell>
          <cell r="R284">
            <v>0</v>
          </cell>
          <cell r="S284">
            <v>0</v>
          </cell>
          <cell r="T284">
            <v>0</v>
          </cell>
          <cell r="U284">
            <v>0</v>
          </cell>
          <cell r="V284">
            <v>0</v>
          </cell>
          <cell r="W284">
            <v>0</v>
          </cell>
          <cell r="X284">
            <v>0</v>
          </cell>
          <cell r="Y284">
            <v>0</v>
          </cell>
          <cell r="Z284">
            <v>0</v>
          </cell>
          <cell r="AA284">
            <v>1</v>
          </cell>
          <cell r="AB284">
            <v>0</v>
          </cell>
          <cell r="AC284">
            <v>40969</v>
          </cell>
          <cell r="AD284">
            <v>0</v>
          </cell>
          <cell r="AE284">
            <v>0</v>
          </cell>
          <cell r="AF284">
            <v>0</v>
          </cell>
          <cell r="AG284">
            <v>0</v>
          </cell>
          <cell r="AH284">
            <v>0</v>
          </cell>
          <cell r="AI284">
            <v>0</v>
          </cell>
          <cell r="AJ284">
            <v>0</v>
          </cell>
          <cell r="AK284">
            <v>0</v>
          </cell>
          <cell r="AL284">
            <v>0</v>
          </cell>
          <cell r="AM284">
            <v>0</v>
          </cell>
          <cell r="AN284">
            <v>40969</v>
          </cell>
          <cell r="AO284">
            <v>0</v>
          </cell>
          <cell r="AP284">
            <v>0</v>
          </cell>
          <cell r="AQ284">
            <v>0</v>
          </cell>
          <cell r="AR284">
            <v>0</v>
          </cell>
          <cell r="AS284">
            <v>1</v>
          </cell>
          <cell r="AT284">
            <v>0</v>
          </cell>
          <cell r="AU284">
            <v>40969</v>
          </cell>
          <cell r="AV284">
            <v>0</v>
          </cell>
          <cell r="AW284">
            <v>0</v>
          </cell>
          <cell r="AX284">
            <v>0</v>
          </cell>
          <cell r="AY284">
            <v>0</v>
          </cell>
          <cell r="AZ284">
            <v>40969</v>
          </cell>
          <cell r="BA284">
            <v>0</v>
          </cell>
          <cell r="BB284">
            <v>0</v>
          </cell>
          <cell r="BC284">
            <v>0</v>
          </cell>
          <cell r="BD284">
            <v>0</v>
          </cell>
          <cell r="BE284">
            <v>1</v>
          </cell>
          <cell r="BF284">
            <v>0</v>
          </cell>
          <cell r="BG284">
            <v>0</v>
          </cell>
          <cell r="BH284">
            <v>0</v>
          </cell>
          <cell r="BI284">
            <v>40969</v>
          </cell>
          <cell r="BJ284">
            <v>0</v>
          </cell>
          <cell r="BK284">
            <v>0</v>
          </cell>
          <cell r="BL284">
            <v>0</v>
          </cell>
          <cell r="BM284">
            <v>0</v>
          </cell>
          <cell r="BN284">
            <v>0</v>
          </cell>
          <cell r="BO284">
            <v>0</v>
          </cell>
        </row>
        <row r="285">
          <cell r="A285">
            <v>40969</v>
          </cell>
          <cell r="B285">
            <v>1</v>
          </cell>
          <cell r="C285">
            <v>0</v>
          </cell>
          <cell r="D285">
            <v>0</v>
          </cell>
          <cell r="E285">
            <v>0</v>
          </cell>
          <cell r="F285">
            <v>0</v>
          </cell>
          <cell r="G285">
            <v>0</v>
          </cell>
          <cell r="H285">
            <v>0</v>
          </cell>
          <cell r="I285">
            <v>0</v>
          </cell>
          <cell r="J285">
            <v>0</v>
          </cell>
          <cell r="K285">
            <v>0</v>
          </cell>
          <cell r="L285">
            <v>40969</v>
          </cell>
          <cell r="M285">
            <v>1</v>
          </cell>
          <cell r="N285">
            <v>0</v>
          </cell>
          <cell r="O285">
            <v>0</v>
          </cell>
          <cell r="P285">
            <v>0</v>
          </cell>
          <cell r="Q285">
            <v>1</v>
          </cell>
          <cell r="R285">
            <v>0</v>
          </cell>
          <cell r="S285">
            <v>0</v>
          </cell>
          <cell r="T285">
            <v>0</v>
          </cell>
          <cell r="U285">
            <v>0</v>
          </cell>
          <cell r="V285">
            <v>0</v>
          </cell>
          <cell r="W285">
            <v>0</v>
          </cell>
          <cell r="X285">
            <v>0</v>
          </cell>
          <cell r="Y285">
            <v>0</v>
          </cell>
          <cell r="Z285">
            <v>0</v>
          </cell>
          <cell r="AA285">
            <v>1</v>
          </cell>
          <cell r="AB285">
            <v>0</v>
          </cell>
          <cell r="AC285">
            <v>40969</v>
          </cell>
          <cell r="AD285">
            <v>0</v>
          </cell>
          <cell r="AE285">
            <v>0</v>
          </cell>
          <cell r="AF285">
            <v>0</v>
          </cell>
          <cell r="AG285">
            <v>0</v>
          </cell>
          <cell r="AH285">
            <v>0</v>
          </cell>
          <cell r="AI285">
            <v>0</v>
          </cell>
          <cell r="AJ285">
            <v>0</v>
          </cell>
          <cell r="AK285">
            <v>0</v>
          </cell>
          <cell r="AL285">
            <v>0</v>
          </cell>
          <cell r="AM285">
            <v>0</v>
          </cell>
          <cell r="AN285">
            <v>40969</v>
          </cell>
          <cell r="AO285">
            <v>0</v>
          </cell>
          <cell r="AP285">
            <v>0</v>
          </cell>
          <cell r="AQ285">
            <v>0</v>
          </cell>
          <cell r="AR285">
            <v>0</v>
          </cell>
          <cell r="AS285">
            <v>1</v>
          </cell>
          <cell r="AT285">
            <v>0</v>
          </cell>
          <cell r="AU285">
            <v>40969</v>
          </cell>
          <cell r="AV285">
            <v>0</v>
          </cell>
          <cell r="AW285">
            <v>0</v>
          </cell>
          <cell r="AX285">
            <v>0</v>
          </cell>
          <cell r="AY285">
            <v>0</v>
          </cell>
          <cell r="AZ285">
            <v>40969</v>
          </cell>
          <cell r="BA285">
            <v>0</v>
          </cell>
          <cell r="BB285">
            <v>0</v>
          </cell>
          <cell r="BC285">
            <v>0</v>
          </cell>
          <cell r="BD285">
            <v>0</v>
          </cell>
          <cell r="BE285">
            <v>1</v>
          </cell>
          <cell r="BF285">
            <v>0</v>
          </cell>
          <cell r="BG285">
            <v>0</v>
          </cell>
          <cell r="BH285">
            <v>0</v>
          </cell>
          <cell r="BI285">
            <v>40969</v>
          </cell>
          <cell r="BJ285">
            <v>0</v>
          </cell>
          <cell r="BK285">
            <v>0</v>
          </cell>
          <cell r="BL285">
            <v>0</v>
          </cell>
          <cell r="BM285">
            <v>0</v>
          </cell>
          <cell r="BN285">
            <v>0</v>
          </cell>
          <cell r="BO285">
            <v>0</v>
          </cell>
        </row>
        <row r="286">
          <cell r="A286">
            <v>40970</v>
          </cell>
          <cell r="B286">
            <v>1</v>
          </cell>
          <cell r="C286">
            <v>3</v>
          </cell>
          <cell r="D286">
            <v>0</v>
          </cell>
          <cell r="E286">
            <v>0</v>
          </cell>
          <cell r="F286">
            <v>0</v>
          </cell>
          <cell r="G286">
            <v>0</v>
          </cell>
          <cell r="H286">
            <v>0</v>
          </cell>
          <cell r="I286">
            <v>0</v>
          </cell>
          <cell r="J286">
            <v>0</v>
          </cell>
          <cell r="K286">
            <v>0</v>
          </cell>
          <cell r="L286">
            <v>40970</v>
          </cell>
          <cell r="M286">
            <v>1</v>
          </cell>
          <cell r="N286">
            <v>3</v>
          </cell>
          <cell r="O286">
            <v>0</v>
          </cell>
          <cell r="P286">
            <v>0</v>
          </cell>
          <cell r="Q286">
            <v>1</v>
          </cell>
          <cell r="R286">
            <v>3</v>
          </cell>
          <cell r="S286">
            <v>0</v>
          </cell>
          <cell r="T286">
            <v>0</v>
          </cell>
          <cell r="U286">
            <v>0</v>
          </cell>
          <cell r="V286">
            <v>0</v>
          </cell>
          <cell r="W286">
            <v>0</v>
          </cell>
          <cell r="X286">
            <v>0</v>
          </cell>
          <cell r="Y286">
            <v>0</v>
          </cell>
          <cell r="Z286">
            <v>0</v>
          </cell>
          <cell r="AA286">
            <v>1</v>
          </cell>
          <cell r="AB286">
            <v>3</v>
          </cell>
          <cell r="AC286">
            <v>40970</v>
          </cell>
          <cell r="AD286">
            <v>0</v>
          </cell>
          <cell r="AE286">
            <v>0</v>
          </cell>
          <cell r="AF286">
            <v>0</v>
          </cell>
          <cell r="AG286">
            <v>0</v>
          </cell>
          <cell r="AH286">
            <v>0</v>
          </cell>
          <cell r="AI286">
            <v>0</v>
          </cell>
          <cell r="AJ286">
            <v>0</v>
          </cell>
          <cell r="AK286">
            <v>0</v>
          </cell>
          <cell r="AL286">
            <v>0</v>
          </cell>
          <cell r="AM286">
            <v>0</v>
          </cell>
          <cell r="AN286">
            <v>40970</v>
          </cell>
          <cell r="AO286">
            <v>0</v>
          </cell>
          <cell r="AP286">
            <v>0</v>
          </cell>
          <cell r="AQ286">
            <v>0</v>
          </cell>
          <cell r="AR286">
            <v>0</v>
          </cell>
          <cell r="AS286">
            <v>1</v>
          </cell>
          <cell r="AT286">
            <v>3</v>
          </cell>
          <cell r="AU286">
            <v>40970</v>
          </cell>
          <cell r="AV286">
            <v>0</v>
          </cell>
          <cell r="AW286">
            <v>0</v>
          </cell>
          <cell r="AX286">
            <v>0</v>
          </cell>
          <cell r="AY286">
            <v>0</v>
          </cell>
          <cell r="AZ286">
            <v>40970</v>
          </cell>
          <cell r="BA286">
            <v>0</v>
          </cell>
          <cell r="BB286">
            <v>0</v>
          </cell>
          <cell r="BC286">
            <v>0</v>
          </cell>
          <cell r="BD286">
            <v>0</v>
          </cell>
          <cell r="BE286">
            <v>1</v>
          </cell>
          <cell r="BF286">
            <v>3</v>
          </cell>
          <cell r="BG286">
            <v>0</v>
          </cell>
          <cell r="BH286">
            <v>0</v>
          </cell>
          <cell r="BI286">
            <v>40970</v>
          </cell>
          <cell r="BJ286">
            <v>0</v>
          </cell>
          <cell r="BK286">
            <v>0</v>
          </cell>
          <cell r="BL286">
            <v>0</v>
          </cell>
          <cell r="BM286">
            <v>0</v>
          </cell>
          <cell r="BN286">
            <v>0</v>
          </cell>
          <cell r="BO286">
            <v>0</v>
          </cell>
        </row>
        <row r="287">
          <cell r="A287">
            <v>40970</v>
          </cell>
          <cell r="B287">
            <v>1</v>
          </cell>
          <cell r="C287">
            <v>0</v>
          </cell>
          <cell r="D287">
            <v>0</v>
          </cell>
          <cell r="E287">
            <v>0</v>
          </cell>
          <cell r="F287">
            <v>0</v>
          </cell>
          <cell r="G287">
            <v>0</v>
          </cell>
          <cell r="H287">
            <v>0</v>
          </cell>
          <cell r="I287">
            <v>0</v>
          </cell>
          <cell r="J287">
            <v>0</v>
          </cell>
          <cell r="K287">
            <v>0</v>
          </cell>
          <cell r="L287">
            <v>40970</v>
          </cell>
          <cell r="M287">
            <v>1</v>
          </cell>
          <cell r="N287">
            <v>0</v>
          </cell>
          <cell r="O287">
            <v>0</v>
          </cell>
          <cell r="P287">
            <v>0</v>
          </cell>
          <cell r="Q287">
            <v>1</v>
          </cell>
          <cell r="R287">
            <v>0</v>
          </cell>
          <cell r="S287">
            <v>0</v>
          </cell>
          <cell r="T287">
            <v>0</v>
          </cell>
          <cell r="U287">
            <v>0</v>
          </cell>
          <cell r="V287">
            <v>0</v>
          </cell>
          <cell r="W287">
            <v>0</v>
          </cell>
          <cell r="X287">
            <v>0</v>
          </cell>
          <cell r="Y287">
            <v>0</v>
          </cell>
          <cell r="Z287">
            <v>0</v>
          </cell>
          <cell r="AA287">
            <v>1</v>
          </cell>
          <cell r="AB287">
            <v>0</v>
          </cell>
          <cell r="AC287">
            <v>40970</v>
          </cell>
          <cell r="AD287">
            <v>0</v>
          </cell>
          <cell r="AE287">
            <v>0</v>
          </cell>
          <cell r="AF287">
            <v>0</v>
          </cell>
          <cell r="AG287">
            <v>0</v>
          </cell>
          <cell r="AH287">
            <v>0</v>
          </cell>
          <cell r="AI287">
            <v>0</v>
          </cell>
          <cell r="AJ287">
            <v>0</v>
          </cell>
          <cell r="AK287">
            <v>0</v>
          </cell>
          <cell r="AL287">
            <v>0</v>
          </cell>
          <cell r="AM287">
            <v>0</v>
          </cell>
          <cell r="AN287">
            <v>40970</v>
          </cell>
          <cell r="AO287">
            <v>0</v>
          </cell>
          <cell r="AP287">
            <v>0</v>
          </cell>
          <cell r="AQ287">
            <v>0</v>
          </cell>
          <cell r="AR287">
            <v>0</v>
          </cell>
          <cell r="AS287">
            <v>1</v>
          </cell>
          <cell r="AT287">
            <v>0</v>
          </cell>
          <cell r="AU287">
            <v>40970</v>
          </cell>
          <cell r="AV287">
            <v>0</v>
          </cell>
          <cell r="AW287">
            <v>0</v>
          </cell>
          <cell r="AX287">
            <v>0</v>
          </cell>
          <cell r="AY287">
            <v>0</v>
          </cell>
          <cell r="AZ287">
            <v>40970</v>
          </cell>
          <cell r="BA287">
            <v>0</v>
          </cell>
          <cell r="BB287">
            <v>0</v>
          </cell>
          <cell r="BC287">
            <v>0</v>
          </cell>
          <cell r="BD287">
            <v>0</v>
          </cell>
          <cell r="BE287">
            <v>1</v>
          </cell>
          <cell r="BF287">
            <v>0</v>
          </cell>
          <cell r="BG287">
            <v>0</v>
          </cell>
          <cell r="BH287">
            <v>0</v>
          </cell>
          <cell r="BI287">
            <v>40970</v>
          </cell>
          <cell r="BJ287">
            <v>0</v>
          </cell>
          <cell r="BK287">
            <v>0</v>
          </cell>
          <cell r="BL287">
            <v>0</v>
          </cell>
          <cell r="BM287">
            <v>0</v>
          </cell>
          <cell r="BN287">
            <v>0</v>
          </cell>
          <cell r="BO287">
            <v>0</v>
          </cell>
        </row>
        <row r="288">
          <cell r="A288">
            <v>40970</v>
          </cell>
          <cell r="B288">
            <v>1</v>
          </cell>
          <cell r="C288">
            <v>0</v>
          </cell>
          <cell r="D288">
            <v>0</v>
          </cell>
          <cell r="E288">
            <v>0</v>
          </cell>
          <cell r="F288">
            <v>0</v>
          </cell>
          <cell r="G288">
            <v>0</v>
          </cell>
          <cell r="H288">
            <v>0</v>
          </cell>
          <cell r="I288">
            <v>0</v>
          </cell>
          <cell r="J288">
            <v>0</v>
          </cell>
          <cell r="K288">
            <v>0</v>
          </cell>
          <cell r="L288">
            <v>40970</v>
          </cell>
          <cell r="M288">
            <v>1</v>
          </cell>
          <cell r="N288">
            <v>0</v>
          </cell>
          <cell r="O288">
            <v>0</v>
          </cell>
          <cell r="P288">
            <v>0</v>
          </cell>
          <cell r="Q288">
            <v>1</v>
          </cell>
          <cell r="R288">
            <v>0</v>
          </cell>
          <cell r="S288">
            <v>0</v>
          </cell>
          <cell r="T288">
            <v>0</v>
          </cell>
          <cell r="U288">
            <v>0</v>
          </cell>
          <cell r="V288">
            <v>0</v>
          </cell>
          <cell r="W288">
            <v>0</v>
          </cell>
          <cell r="X288">
            <v>0</v>
          </cell>
          <cell r="Y288">
            <v>0</v>
          </cell>
          <cell r="Z288">
            <v>0</v>
          </cell>
          <cell r="AA288">
            <v>1</v>
          </cell>
          <cell r="AB288">
            <v>0</v>
          </cell>
          <cell r="AC288">
            <v>40970</v>
          </cell>
          <cell r="AD288">
            <v>0</v>
          </cell>
          <cell r="AE288">
            <v>0</v>
          </cell>
          <cell r="AF288">
            <v>0</v>
          </cell>
          <cell r="AG288">
            <v>0</v>
          </cell>
          <cell r="AH288">
            <v>0</v>
          </cell>
          <cell r="AI288">
            <v>0</v>
          </cell>
          <cell r="AJ288">
            <v>0</v>
          </cell>
          <cell r="AK288">
            <v>0</v>
          </cell>
          <cell r="AL288">
            <v>0</v>
          </cell>
          <cell r="AM288">
            <v>0</v>
          </cell>
          <cell r="AN288">
            <v>40970</v>
          </cell>
          <cell r="AO288">
            <v>0</v>
          </cell>
          <cell r="AP288">
            <v>0</v>
          </cell>
          <cell r="AQ288">
            <v>0</v>
          </cell>
          <cell r="AR288">
            <v>0</v>
          </cell>
          <cell r="AS288">
            <v>1</v>
          </cell>
          <cell r="AT288">
            <v>0</v>
          </cell>
          <cell r="AU288">
            <v>40970</v>
          </cell>
          <cell r="AV288">
            <v>0</v>
          </cell>
          <cell r="AW288">
            <v>0</v>
          </cell>
          <cell r="AX288">
            <v>0</v>
          </cell>
          <cell r="AY288">
            <v>0</v>
          </cell>
          <cell r="AZ288">
            <v>40970</v>
          </cell>
          <cell r="BA288">
            <v>0</v>
          </cell>
          <cell r="BB288">
            <v>0</v>
          </cell>
          <cell r="BC288">
            <v>0</v>
          </cell>
          <cell r="BD288">
            <v>0</v>
          </cell>
          <cell r="BE288">
            <v>1</v>
          </cell>
          <cell r="BF288">
            <v>0</v>
          </cell>
          <cell r="BG288">
            <v>0</v>
          </cell>
          <cell r="BH288">
            <v>0</v>
          </cell>
          <cell r="BI288">
            <v>40970</v>
          </cell>
          <cell r="BJ288">
            <v>0</v>
          </cell>
          <cell r="BK288">
            <v>0</v>
          </cell>
          <cell r="BL288">
            <v>0</v>
          </cell>
          <cell r="BM288">
            <v>0</v>
          </cell>
          <cell r="BN288">
            <v>0</v>
          </cell>
          <cell r="BO288">
            <v>0</v>
          </cell>
        </row>
        <row r="289">
          <cell r="A289">
            <v>40971</v>
          </cell>
          <cell r="B289">
            <v>0</v>
          </cell>
          <cell r="C289">
            <v>1</v>
          </cell>
          <cell r="D289">
            <v>0</v>
          </cell>
          <cell r="E289">
            <v>0</v>
          </cell>
          <cell r="F289">
            <v>0</v>
          </cell>
          <cell r="G289">
            <v>0</v>
          </cell>
          <cell r="H289">
            <v>0</v>
          </cell>
          <cell r="I289">
            <v>0</v>
          </cell>
          <cell r="J289">
            <v>0</v>
          </cell>
          <cell r="K289">
            <v>0</v>
          </cell>
          <cell r="L289">
            <v>40971</v>
          </cell>
          <cell r="M289">
            <v>0</v>
          </cell>
          <cell r="N289">
            <v>1</v>
          </cell>
          <cell r="O289">
            <v>0</v>
          </cell>
          <cell r="P289">
            <v>0</v>
          </cell>
          <cell r="Q289">
            <v>0</v>
          </cell>
          <cell r="R289">
            <v>1</v>
          </cell>
          <cell r="S289">
            <v>0</v>
          </cell>
          <cell r="T289">
            <v>0</v>
          </cell>
          <cell r="U289">
            <v>0</v>
          </cell>
          <cell r="V289">
            <v>0</v>
          </cell>
          <cell r="W289">
            <v>0</v>
          </cell>
          <cell r="X289">
            <v>0</v>
          </cell>
          <cell r="Y289">
            <v>0</v>
          </cell>
          <cell r="Z289">
            <v>0</v>
          </cell>
          <cell r="AA289">
            <v>0</v>
          </cell>
          <cell r="AB289">
            <v>1</v>
          </cell>
          <cell r="AC289">
            <v>40971</v>
          </cell>
          <cell r="AD289">
            <v>0</v>
          </cell>
          <cell r="AE289">
            <v>0</v>
          </cell>
          <cell r="AF289">
            <v>0</v>
          </cell>
          <cell r="AG289">
            <v>0</v>
          </cell>
          <cell r="AH289">
            <v>0</v>
          </cell>
          <cell r="AI289">
            <v>0</v>
          </cell>
          <cell r="AJ289">
            <v>0</v>
          </cell>
          <cell r="AK289">
            <v>0</v>
          </cell>
          <cell r="AL289">
            <v>0</v>
          </cell>
          <cell r="AM289">
            <v>0</v>
          </cell>
          <cell r="AN289">
            <v>40971</v>
          </cell>
          <cell r="AO289">
            <v>0</v>
          </cell>
          <cell r="AP289">
            <v>0</v>
          </cell>
          <cell r="AQ289">
            <v>0</v>
          </cell>
          <cell r="AR289">
            <v>0</v>
          </cell>
          <cell r="AS289">
            <v>0</v>
          </cell>
          <cell r="AT289">
            <v>1</v>
          </cell>
          <cell r="AU289">
            <v>40971</v>
          </cell>
          <cell r="AV289">
            <v>0</v>
          </cell>
          <cell r="AW289">
            <v>0</v>
          </cell>
          <cell r="AX289">
            <v>0</v>
          </cell>
          <cell r="AY289">
            <v>0</v>
          </cell>
          <cell r="AZ289">
            <v>40971</v>
          </cell>
          <cell r="BA289">
            <v>0</v>
          </cell>
          <cell r="BB289">
            <v>0</v>
          </cell>
          <cell r="BC289">
            <v>0</v>
          </cell>
          <cell r="BD289">
            <v>0</v>
          </cell>
          <cell r="BE289">
            <v>0</v>
          </cell>
          <cell r="BF289">
            <v>1</v>
          </cell>
          <cell r="BG289">
            <v>0</v>
          </cell>
          <cell r="BH289">
            <v>0</v>
          </cell>
          <cell r="BI289">
            <v>40971</v>
          </cell>
          <cell r="BJ289">
            <v>0</v>
          </cell>
          <cell r="BK289">
            <v>0</v>
          </cell>
          <cell r="BL289">
            <v>0</v>
          </cell>
          <cell r="BM289">
            <v>0</v>
          </cell>
          <cell r="BN289">
            <v>0</v>
          </cell>
          <cell r="BO289">
            <v>0</v>
          </cell>
        </row>
        <row r="290">
          <cell r="A290">
            <v>40971</v>
          </cell>
          <cell r="B290">
            <v>0</v>
          </cell>
          <cell r="C290">
            <v>0</v>
          </cell>
          <cell r="D290">
            <v>0</v>
          </cell>
          <cell r="E290">
            <v>0</v>
          </cell>
          <cell r="F290">
            <v>0</v>
          </cell>
          <cell r="G290">
            <v>0</v>
          </cell>
          <cell r="H290">
            <v>0</v>
          </cell>
          <cell r="I290">
            <v>0</v>
          </cell>
          <cell r="J290">
            <v>0</v>
          </cell>
          <cell r="K290">
            <v>0</v>
          </cell>
          <cell r="L290">
            <v>40971</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40971</v>
          </cell>
          <cell r="AD290">
            <v>0</v>
          </cell>
          <cell r="AE290">
            <v>0</v>
          </cell>
          <cell r="AF290">
            <v>0</v>
          </cell>
          <cell r="AG290">
            <v>0</v>
          </cell>
          <cell r="AH290">
            <v>0</v>
          </cell>
          <cell r="AI290">
            <v>0</v>
          </cell>
          <cell r="AJ290">
            <v>0</v>
          </cell>
          <cell r="AK290">
            <v>0</v>
          </cell>
          <cell r="AL290">
            <v>0</v>
          </cell>
          <cell r="AM290">
            <v>0</v>
          </cell>
          <cell r="AN290">
            <v>40971</v>
          </cell>
          <cell r="AO290">
            <v>0</v>
          </cell>
          <cell r="AP290">
            <v>0</v>
          </cell>
          <cell r="AQ290">
            <v>0</v>
          </cell>
          <cell r="AR290">
            <v>0</v>
          </cell>
          <cell r="AS290">
            <v>0</v>
          </cell>
          <cell r="AT290">
            <v>0</v>
          </cell>
          <cell r="AU290">
            <v>40971</v>
          </cell>
          <cell r="AV290">
            <v>0</v>
          </cell>
          <cell r="AW290">
            <v>0</v>
          </cell>
          <cell r="AX290">
            <v>0</v>
          </cell>
          <cell r="AY290">
            <v>0</v>
          </cell>
          <cell r="AZ290">
            <v>40971</v>
          </cell>
          <cell r="BA290">
            <v>0</v>
          </cell>
          <cell r="BB290">
            <v>0</v>
          </cell>
          <cell r="BC290">
            <v>0</v>
          </cell>
          <cell r="BD290">
            <v>0</v>
          </cell>
          <cell r="BE290">
            <v>0</v>
          </cell>
          <cell r="BF290">
            <v>0</v>
          </cell>
          <cell r="BG290">
            <v>0</v>
          </cell>
          <cell r="BH290">
            <v>0</v>
          </cell>
          <cell r="BI290">
            <v>40971</v>
          </cell>
          <cell r="BJ290">
            <v>0</v>
          </cell>
          <cell r="BK290">
            <v>0</v>
          </cell>
          <cell r="BL290">
            <v>0</v>
          </cell>
          <cell r="BM290">
            <v>0</v>
          </cell>
          <cell r="BN290">
            <v>0</v>
          </cell>
          <cell r="BO290">
            <v>0</v>
          </cell>
        </row>
        <row r="291">
          <cell r="A291">
            <v>40971</v>
          </cell>
          <cell r="B291">
            <v>1</v>
          </cell>
          <cell r="C291">
            <v>0</v>
          </cell>
          <cell r="D291">
            <v>0</v>
          </cell>
          <cell r="E291">
            <v>0</v>
          </cell>
          <cell r="F291">
            <v>0</v>
          </cell>
          <cell r="G291">
            <v>0</v>
          </cell>
          <cell r="H291">
            <v>0</v>
          </cell>
          <cell r="I291">
            <v>0</v>
          </cell>
          <cell r="J291">
            <v>0</v>
          </cell>
          <cell r="K291">
            <v>0</v>
          </cell>
          <cell r="L291">
            <v>40971</v>
          </cell>
          <cell r="M291">
            <v>1</v>
          </cell>
          <cell r="N291">
            <v>0</v>
          </cell>
          <cell r="O291">
            <v>0</v>
          </cell>
          <cell r="P291">
            <v>0</v>
          </cell>
          <cell r="Q291">
            <v>1</v>
          </cell>
          <cell r="R291">
            <v>0</v>
          </cell>
          <cell r="S291">
            <v>0</v>
          </cell>
          <cell r="T291">
            <v>0</v>
          </cell>
          <cell r="U291">
            <v>0</v>
          </cell>
          <cell r="V291">
            <v>0</v>
          </cell>
          <cell r="W291">
            <v>0</v>
          </cell>
          <cell r="X291">
            <v>0</v>
          </cell>
          <cell r="Y291">
            <v>0</v>
          </cell>
          <cell r="Z291">
            <v>0</v>
          </cell>
          <cell r="AA291">
            <v>1</v>
          </cell>
          <cell r="AB291">
            <v>0</v>
          </cell>
          <cell r="AC291">
            <v>40971</v>
          </cell>
          <cell r="AD291">
            <v>0</v>
          </cell>
          <cell r="AE291">
            <v>0</v>
          </cell>
          <cell r="AF291">
            <v>0</v>
          </cell>
          <cell r="AG291">
            <v>0</v>
          </cell>
          <cell r="AH291">
            <v>0</v>
          </cell>
          <cell r="AI291">
            <v>0</v>
          </cell>
          <cell r="AJ291">
            <v>0</v>
          </cell>
          <cell r="AK291">
            <v>0</v>
          </cell>
          <cell r="AL291">
            <v>0</v>
          </cell>
          <cell r="AM291">
            <v>0</v>
          </cell>
          <cell r="AN291">
            <v>40971</v>
          </cell>
          <cell r="AO291">
            <v>0</v>
          </cell>
          <cell r="AP291">
            <v>0</v>
          </cell>
          <cell r="AQ291">
            <v>0</v>
          </cell>
          <cell r="AR291">
            <v>0</v>
          </cell>
          <cell r="AS291">
            <v>1</v>
          </cell>
          <cell r="AT291">
            <v>0</v>
          </cell>
          <cell r="AU291">
            <v>40971</v>
          </cell>
          <cell r="AV291">
            <v>0</v>
          </cell>
          <cell r="AW291">
            <v>0</v>
          </cell>
          <cell r="AX291">
            <v>0</v>
          </cell>
          <cell r="AY291">
            <v>0</v>
          </cell>
          <cell r="AZ291">
            <v>40971</v>
          </cell>
          <cell r="BA291">
            <v>0</v>
          </cell>
          <cell r="BB291">
            <v>0</v>
          </cell>
          <cell r="BC291">
            <v>0</v>
          </cell>
          <cell r="BD291">
            <v>0</v>
          </cell>
          <cell r="BE291">
            <v>1</v>
          </cell>
          <cell r="BF291">
            <v>0</v>
          </cell>
          <cell r="BG291">
            <v>0</v>
          </cell>
          <cell r="BH291">
            <v>0</v>
          </cell>
          <cell r="BI291">
            <v>40971</v>
          </cell>
          <cell r="BJ291">
            <v>0</v>
          </cell>
          <cell r="BK291">
            <v>0</v>
          </cell>
          <cell r="BL291">
            <v>0</v>
          </cell>
          <cell r="BM291">
            <v>0</v>
          </cell>
          <cell r="BN291">
            <v>0</v>
          </cell>
          <cell r="BO291">
            <v>0</v>
          </cell>
        </row>
        <row r="292">
          <cell r="A292">
            <v>40972</v>
          </cell>
          <cell r="B292">
            <v>1</v>
          </cell>
          <cell r="C292">
            <v>3</v>
          </cell>
          <cell r="D292">
            <v>0</v>
          </cell>
          <cell r="E292">
            <v>0</v>
          </cell>
          <cell r="F292">
            <v>0</v>
          </cell>
          <cell r="G292">
            <v>0</v>
          </cell>
          <cell r="H292">
            <v>0</v>
          </cell>
          <cell r="I292">
            <v>0</v>
          </cell>
          <cell r="J292">
            <v>0</v>
          </cell>
          <cell r="K292">
            <v>0</v>
          </cell>
          <cell r="L292">
            <v>40972</v>
          </cell>
          <cell r="M292">
            <v>1</v>
          </cell>
          <cell r="N292">
            <v>3</v>
          </cell>
          <cell r="O292">
            <v>0</v>
          </cell>
          <cell r="P292">
            <v>0</v>
          </cell>
          <cell r="Q292">
            <v>1</v>
          </cell>
          <cell r="R292">
            <v>3</v>
          </cell>
          <cell r="S292">
            <v>0</v>
          </cell>
          <cell r="T292">
            <v>0</v>
          </cell>
          <cell r="U292">
            <v>0</v>
          </cell>
          <cell r="V292">
            <v>0</v>
          </cell>
          <cell r="W292">
            <v>0</v>
          </cell>
          <cell r="X292">
            <v>0</v>
          </cell>
          <cell r="Y292">
            <v>0</v>
          </cell>
          <cell r="Z292">
            <v>0</v>
          </cell>
          <cell r="AA292">
            <v>1</v>
          </cell>
          <cell r="AB292">
            <v>3</v>
          </cell>
          <cell r="AC292">
            <v>40972</v>
          </cell>
          <cell r="AD292">
            <v>0</v>
          </cell>
          <cell r="AE292">
            <v>0</v>
          </cell>
          <cell r="AF292">
            <v>0</v>
          </cell>
          <cell r="AG292">
            <v>0</v>
          </cell>
          <cell r="AH292">
            <v>0</v>
          </cell>
          <cell r="AI292">
            <v>0</v>
          </cell>
          <cell r="AJ292">
            <v>0</v>
          </cell>
          <cell r="AK292">
            <v>0</v>
          </cell>
          <cell r="AL292">
            <v>0</v>
          </cell>
          <cell r="AM292">
            <v>0</v>
          </cell>
          <cell r="AN292">
            <v>40972</v>
          </cell>
          <cell r="AO292">
            <v>0</v>
          </cell>
          <cell r="AP292">
            <v>0</v>
          </cell>
          <cell r="AQ292">
            <v>0</v>
          </cell>
          <cell r="AR292">
            <v>0</v>
          </cell>
          <cell r="AS292">
            <v>1</v>
          </cell>
          <cell r="AT292">
            <v>3</v>
          </cell>
          <cell r="AU292">
            <v>40972</v>
          </cell>
          <cell r="AV292">
            <v>0</v>
          </cell>
          <cell r="AW292">
            <v>0</v>
          </cell>
          <cell r="AX292">
            <v>0</v>
          </cell>
          <cell r="AY292">
            <v>0</v>
          </cell>
          <cell r="AZ292">
            <v>40972</v>
          </cell>
          <cell r="BA292">
            <v>0</v>
          </cell>
          <cell r="BB292">
            <v>0</v>
          </cell>
          <cell r="BC292">
            <v>1</v>
          </cell>
          <cell r="BD292">
            <v>3</v>
          </cell>
          <cell r="BE292">
            <v>0</v>
          </cell>
          <cell r="BF292">
            <v>0</v>
          </cell>
          <cell r="BG292">
            <v>0</v>
          </cell>
          <cell r="BH292">
            <v>0</v>
          </cell>
          <cell r="BI292">
            <v>40972</v>
          </cell>
          <cell r="BJ292">
            <v>0</v>
          </cell>
          <cell r="BK292">
            <v>0</v>
          </cell>
          <cell r="BL292">
            <v>0</v>
          </cell>
          <cell r="BM292">
            <v>0</v>
          </cell>
          <cell r="BN292">
            <v>0</v>
          </cell>
          <cell r="BO292">
            <v>0</v>
          </cell>
        </row>
        <row r="293">
          <cell r="A293">
            <v>40972</v>
          </cell>
          <cell r="B293">
            <v>1</v>
          </cell>
          <cell r="C293">
            <v>0</v>
          </cell>
          <cell r="D293">
            <v>0</v>
          </cell>
          <cell r="E293">
            <v>0</v>
          </cell>
          <cell r="F293">
            <v>0</v>
          </cell>
          <cell r="G293">
            <v>0</v>
          </cell>
          <cell r="H293">
            <v>0</v>
          </cell>
          <cell r="I293">
            <v>0</v>
          </cell>
          <cell r="J293">
            <v>0</v>
          </cell>
          <cell r="K293">
            <v>0</v>
          </cell>
          <cell r="L293">
            <v>40972</v>
          </cell>
          <cell r="M293">
            <v>1</v>
          </cell>
          <cell r="N293">
            <v>0</v>
          </cell>
          <cell r="O293">
            <v>0</v>
          </cell>
          <cell r="P293">
            <v>0</v>
          </cell>
          <cell r="Q293">
            <v>1</v>
          </cell>
          <cell r="R293">
            <v>0</v>
          </cell>
          <cell r="S293">
            <v>0</v>
          </cell>
          <cell r="T293">
            <v>0</v>
          </cell>
          <cell r="U293">
            <v>0</v>
          </cell>
          <cell r="V293">
            <v>0</v>
          </cell>
          <cell r="W293">
            <v>0</v>
          </cell>
          <cell r="X293">
            <v>0</v>
          </cell>
          <cell r="Y293">
            <v>0</v>
          </cell>
          <cell r="Z293">
            <v>0</v>
          </cell>
          <cell r="AA293">
            <v>1</v>
          </cell>
          <cell r="AB293">
            <v>0</v>
          </cell>
          <cell r="AC293">
            <v>40972</v>
          </cell>
          <cell r="AD293">
            <v>0</v>
          </cell>
          <cell r="AE293">
            <v>0</v>
          </cell>
          <cell r="AF293">
            <v>0</v>
          </cell>
          <cell r="AG293">
            <v>0</v>
          </cell>
          <cell r="AH293">
            <v>0</v>
          </cell>
          <cell r="AI293">
            <v>0</v>
          </cell>
          <cell r="AJ293">
            <v>0</v>
          </cell>
          <cell r="AK293">
            <v>0</v>
          </cell>
          <cell r="AL293">
            <v>0</v>
          </cell>
          <cell r="AM293">
            <v>0</v>
          </cell>
          <cell r="AN293">
            <v>40972</v>
          </cell>
          <cell r="AO293">
            <v>0</v>
          </cell>
          <cell r="AP293">
            <v>0</v>
          </cell>
          <cell r="AQ293">
            <v>0</v>
          </cell>
          <cell r="AR293">
            <v>0</v>
          </cell>
          <cell r="AS293">
            <v>1</v>
          </cell>
          <cell r="AT293">
            <v>0</v>
          </cell>
          <cell r="AU293">
            <v>40972</v>
          </cell>
          <cell r="AV293">
            <v>0</v>
          </cell>
          <cell r="AW293">
            <v>0</v>
          </cell>
          <cell r="AX293">
            <v>0</v>
          </cell>
          <cell r="AY293">
            <v>0</v>
          </cell>
          <cell r="AZ293">
            <v>40972</v>
          </cell>
          <cell r="BA293">
            <v>0</v>
          </cell>
          <cell r="BB293">
            <v>0</v>
          </cell>
          <cell r="BC293">
            <v>1</v>
          </cell>
          <cell r="BD293">
            <v>0</v>
          </cell>
          <cell r="BE293">
            <v>0</v>
          </cell>
          <cell r="BF293">
            <v>0</v>
          </cell>
          <cell r="BG293">
            <v>0</v>
          </cell>
          <cell r="BH293">
            <v>0</v>
          </cell>
          <cell r="BI293">
            <v>40972</v>
          </cell>
          <cell r="BJ293">
            <v>0</v>
          </cell>
          <cell r="BK293">
            <v>0</v>
          </cell>
          <cell r="BL293">
            <v>0</v>
          </cell>
          <cell r="BM293">
            <v>0</v>
          </cell>
          <cell r="BN293">
            <v>0</v>
          </cell>
          <cell r="BO293">
            <v>0</v>
          </cell>
        </row>
        <row r="294">
          <cell r="A294">
            <v>40972</v>
          </cell>
          <cell r="B294">
            <v>1</v>
          </cell>
          <cell r="C294">
            <v>0</v>
          </cell>
          <cell r="D294">
            <v>0</v>
          </cell>
          <cell r="E294">
            <v>0</v>
          </cell>
          <cell r="F294">
            <v>0</v>
          </cell>
          <cell r="G294">
            <v>0</v>
          </cell>
          <cell r="H294">
            <v>0</v>
          </cell>
          <cell r="I294">
            <v>0</v>
          </cell>
          <cell r="J294">
            <v>0</v>
          </cell>
          <cell r="K294">
            <v>0</v>
          </cell>
          <cell r="L294">
            <v>40972</v>
          </cell>
          <cell r="M294">
            <v>1</v>
          </cell>
          <cell r="N294">
            <v>0</v>
          </cell>
          <cell r="O294">
            <v>0</v>
          </cell>
          <cell r="P294">
            <v>0</v>
          </cell>
          <cell r="Q294">
            <v>1</v>
          </cell>
          <cell r="R294">
            <v>0</v>
          </cell>
          <cell r="S294">
            <v>0</v>
          </cell>
          <cell r="T294">
            <v>0</v>
          </cell>
          <cell r="U294">
            <v>0</v>
          </cell>
          <cell r="V294">
            <v>0</v>
          </cell>
          <cell r="W294">
            <v>0</v>
          </cell>
          <cell r="X294">
            <v>0</v>
          </cell>
          <cell r="Y294">
            <v>0</v>
          </cell>
          <cell r="Z294">
            <v>0</v>
          </cell>
          <cell r="AA294">
            <v>1</v>
          </cell>
          <cell r="AB294">
            <v>0</v>
          </cell>
          <cell r="AC294">
            <v>40972</v>
          </cell>
          <cell r="AD294">
            <v>0</v>
          </cell>
          <cell r="AE294">
            <v>0</v>
          </cell>
          <cell r="AF294">
            <v>0</v>
          </cell>
          <cell r="AG294">
            <v>0</v>
          </cell>
          <cell r="AH294">
            <v>0</v>
          </cell>
          <cell r="AI294">
            <v>0</v>
          </cell>
          <cell r="AJ294">
            <v>0</v>
          </cell>
          <cell r="AK294">
            <v>0</v>
          </cell>
          <cell r="AL294">
            <v>0</v>
          </cell>
          <cell r="AM294">
            <v>0</v>
          </cell>
          <cell r="AN294">
            <v>40972</v>
          </cell>
          <cell r="AO294">
            <v>0</v>
          </cell>
          <cell r="AP294">
            <v>0</v>
          </cell>
          <cell r="AQ294">
            <v>0</v>
          </cell>
          <cell r="AR294">
            <v>0</v>
          </cell>
          <cell r="AS294">
            <v>1</v>
          </cell>
          <cell r="AT294">
            <v>0</v>
          </cell>
          <cell r="AU294">
            <v>40972</v>
          </cell>
          <cell r="AV294">
            <v>0</v>
          </cell>
          <cell r="AW294">
            <v>0</v>
          </cell>
          <cell r="AX294">
            <v>0</v>
          </cell>
          <cell r="AY294">
            <v>0</v>
          </cell>
          <cell r="AZ294">
            <v>40972</v>
          </cell>
          <cell r="BA294">
            <v>0</v>
          </cell>
          <cell r="BB294">
            <v>0</v>
          </cell>
          <cell r="BC294">
            <v>1</v>
          </cell>
          <cell r="BD294">
            <v>0</v>
          </cell>
          <cell r="BE294">
            <v>0</v>
          </cell>
          <cell r="BF294">
            <v>0</v>
          </cell>
          <cell r="BG294">
            <v>0</v>
          </cell>
          <cell r="BH294">
            <v>0</v>
          </cell>
          <cell r="BI294">
            <v>40972</v>
          </cell>
          <cell r="BJ294">
            <v>0</v>
          </cell>
          <cell r="BK294">
            <v>0</v>
          </cell>
          <cell r="BL294">
            <v>0</v>
          </cell>
          <cell r="BM294">
            <v>0</v>
          </cell>
          <cell r="BN294">
            <v>0</v>
          </cell>
          <cell r="BO294">
            <v>0</v>
          </cell>
        </row>
        <row r="295">
          <cell r="A295">
            <v>40973</v>
          </cell>
          <cell r="B295">
            <v>1</v>
          </cell>
          <cell r="C295">
            <v>3</v>
          </cell>
          <cell r="D295">
            <v>0</v>
          </cell>
          <cell r="E295">
            <v>0</v>
          </cell>
          <cell r="F295">
            <v>0</v>
          </cell>
          <cell r="G295">
            <v>0</v>
          </cell>
          <cell r="H295">
            <v>0</v>
          </cell>
          <cell r="I295">
            <v>0</v>
          </cell>
          <cell r="J295">
            <v>0</v>
          </cell>
          <cell r="K295">
            <v>0</v>
          </cell>
          <cell r="L295">
            <v>40973</v>
          </cell>
          <cell r="M295">
            <v>1</v>
          </cell>
          <cell r="N295">
            <v>3</v>
          </cell>
          <cell r="O295">
            <v>0</v>
          </cell>
          <cell r="P295">
            <v>0</v>
          </cell>
          <cell r="Q295">
            <v>1</v>
          </cell>
          <cell r="R295">
            <v>3</v>
          </cell>
          <cell r="S295">
            <v>0</v>
          </cell>
          <cell r="T295">
            <v>0</v>
          </cell>
          <cell r="U295">
            <v>0</v>
          </cell>
          <cell r="V295">
            <v>0</v>
          </cell>
          <cell r="W295">
            <v>0</v>
          </cell>
          <cell r="X295">
            <v>0</v>
          </cell>
          <cell r="Y295">
            <v>0</v>
          </cell>
          <cell r="Z295">
            <v>0</v>
          </cell>
          <cell r="AA295">
            <v>1</v>
          </cell>
          <cell r="AB295">
            <v>3</v>
          </cell>
          <cell r="AC295">
            <v>40973</v>
          </cell>
          <cell r="AD295">
            <v>0</v>
          </cell>
          <cell r="AE295">
            <v>0</v>
          </cell>
          <cell r="AF295">
            <v>0</v>
          </cell>
          <cell r="AG295">
            <v>0</v>
          </cell>
          <cell r="AH295">
            <v>0</v>
          </cell>
          <cell r="AI295">
            <v>0</v>
          </cell>
          <cell r="AJ295">
            <v>0</v>
          </cell>
          <cell r="AK295">
            <v>0</v>
          </cell>
          <cell r="AL295">
            <v>0</v>
          </cell>
          <cell r="AM295">
            <v>0</v>
          </cell>
          <cell r="AN295">
            <v>40973</v>
          </cell>
          <cell r="AO295">
            <v>0</v>
          </cell>
          <cell r="AP295">
            <v>0</v>
          </cell>
          <cell r="AQ295">
            <v>1</v>
          </cell>
          <cell r="AR295">
            <v>1</v>
          </cell>
          <cell r="AS295">
            <v>0</v>
          </cell>
          <cell r="AT295">
            <v>2</v>
          </cell>
          <cell r="AU295">
            <v>40973</v>
          </cell>
          <cell r="AV295">
            <v>0</v>
          </cell>
          <cell r="AW295">
            <v>0</v>
          </cell>
          <cell r="AX295">
            <v>0</v>
          </cell>
          <cell r="AY295">
            <v>0</v>
          </cell>
          <cell r="AZ295">
            <v>40973</v>
          </cell>
          <cell r="BA295">
            <v>0</v>
          </cell>
          <cell r="BB295">
            <v>0</v>
          </cell>
          <cell r="BC295">
            <v>1</v>
          </cell>
          <cell r="BD295">
            <v>3</v>
          </cell>
          <cell r="BE295">
            <v>0</v>
          </cell>
          <cell r="BF295">
            <v>0</v>
          </cell>
          <cell r="BG295">
            <v>0</v>
          </cell>
          <cell r="BH295">
            <v>0</v>
          </cell>
          <cell r="BI295">
            <v>40973</v>
          </cell>
          <cell r="BJ295">
            <v>0</v>
          </cell>
          <cell r="BK295">
            <v>0</v>
          </cell>
          <cell r="BL295">
            <v>0</v>
          </cell>
          <cell r="BM295">
            <v>0</v>
          </cell>
          <cell r="BN295">
            <v>0</v>
          </cell>
          <cell r="BO295">
            <v>0</v>
          </cell>
        </row>
        <row r="296">
          <cell r="A296">
            <v>40973</v>
          </cell>
          <cell r="B296">
            <v>1</v>
          </cell>
          <cell r="C296">
            <v>0</v>
          </cell>
          <cell r="D296">
            <v>0</v>
          </cell>
          <cell r="E296">
            <v>0</v>
          </cell>
          <cell r="F296">
            <v>0</v>
          </cell>
          <cell r="G296">
            <v>0</v>
          </cell>
          <cell r="H296">
            <v>0</v>
          </cell>
          <cell r="I296">
            <v>0</v>
          </cell>
          <cell r="J296">
            <v>0</v>
          </cell>
          <cell r="K296">
            <v>0</v>
          </cell>
          <cell r="L296">
            <v>40973</v>
          </cell>
          <cell r="M296">
            <v>1</v>
          </cell>
          <cell r="N296">
            <v>0</v>
          </cell>
          <cell r="O296">
            <v>0</v>
          </cell>
          <cell r="P296">
            <v>0</v>
          </cell>
          <cell r="Q296">
            <v>1</v>
          </cell>
          <cell r="R296">
            <v>0</v>
          </cell>
          <cell r="S296">
            <v>0</v>
          </cell>
          <cell r="T296">
            <v>0</v>
          </cell>
          <cell r="U296">
            <v>0</v>
          </cell>
          <cell r="V296">
            <v>0</v>
          </cell>
          <cell r="W296">
            <v>0</v>
          </cell>
          <cell r="X296">
            <v>0</v>
          </cell>
          <cell r="Y296">
            <v>0</v>
          </cell>
          <cell r="Z296">
            <v>0</v>
          </cell>
          <cell r="AA296">
            <v>1</v>
          </cell>
          <cell r="AB296">
            <v>0</v>
          </cell>
          <cell r="AC296">
            <v>40973</v>
          </cell>
          <cell r="AD296">
            <v>0</v>
          </cell>
          <cell r="AE296">
            <v>0</v>
          </cell>
          <cell r="AF296">
            <v>0</v>
          </cell>
          <cell r="AG296">
            <v>0</v>
          </cell>
          <cell r="AH296">
            <v>0</v>
          </cell>
          <cell r="AI296">
            <v>0</v>
          </cell>
          <cell r="AJ296">
            <v>0</v>
          </cell>
          <cell r="AK296">
            <v>0</v>
          </cell>
          <cell r="AL296">
            <v>0</v>
          </cell>
          <cell r="AM296">
            <v>0</v>
          </cell>
          <cell r="AN296">
            <v>40973</v>
          </cell>
          <cell r="AO296">
            <v>0</v>
          </cell>
          <cell r="AP296">
            <v>0</v>
          </cell>
          <cell r="AQ296">
            <v>0</v>
          </cell>
          <cell r="AR296">
            <v>0</v>
          </cell>
          <cell r="AS296">
            <v>1</v>
          </cell>
          <cell r="AT296">
            <v>0</v>
          </cell>
          <cell r="AU296">
            <v>40973</v>
          </cell>
          <cell r="AV296">
            <v>0</v>
          </cell>
          <cell r="AW296">
            <v>0</v>
          </cell>
          <cell r="AX296">
            <v>0</v>
          </cell>
          <cell r="AY296">
            <v>0</v>
          </cell>
          <cell r="AZ296">
            <v>40973</v>
          </cell>
          <cell r="BA296">
            <v>0</v>
          </cell>
          <cell r="BB296">
            <v>0</v>
          </cell>
          <cell r="BC296">
            <v>1</v>
          </cell>
          <cell r="BD296">
            <v>0</v>
          </cell>
          <cell r="BE296">
            <v>0</v>
          </cell>
          <cell r="BF296">
            <v>0</v>
          </cell>
          <cell r="BG296">
            <v>0</v>
          </cell>
          <cell r="BH296">
            <v>0</v>
          </cell>
          <cell r="BI296">
            <v>40973</v>
          </cell>
          <cell r="BJ296">
            <v>0</v>
          </cell>
          <cell r="BK296">
            <v>0</v>
          </cell>
          <cell r="BL296">
            <v>0</v>
          </cell>
          <cell r="BM296">
            <v>0</v>
          </cell>
          <cell r="BN296">
            <v>0</v>
          </cell>
          <cell r="BO296">
            <v>0</v>
          </cell>
        </row>
        <row r="297">
          <cell r="A297">
            <v>40973</v>
          </cell>
          <cell r="B297">
            <v>1</v>
          </cell>
          <cell r="C297">
            <v>0</v>
          </cell>
          <cell r="D297">
            <v>0</v>
          </cell>
          <cell r="E297">
            <v>0</v>
          </cell>
          <cell r="F297">
            <v>0</v>
          </cell>
          <cell r="G297">
            <v>0</v>
          </cell>
          <cell r="H297">
            <v>0</v>
          </cell>
          <cell r="I297">
            <v>0</v>
          </cell>
          <cell r="J297">
            <v>0</v>
          </cell>
          <cell r="K297">
            <v>0</v>
          </cell>
          <cell r="L297">
            <v>40973</v>
          </cell>
          <cell r="M297">
            <v>1</v>
          </cell>
          <cell r="N297">
            <v>0</v>
          </cell>
          <cell r="O297">
            <v>0</v>
          </cell>
          <cell r="P297">
            <v>0</v>
          </cell>
          <cell r="Q297">
            <v>1</v>
          </cell>
          <cell r="R297">
            <v>0</v>
          </cell>
          <cell r="S297">
            <v>0</v>
          </cell>
          <cell r="T297">
            <v>0</v>
          </cell>
          <cell r="U297">
            <v>0</v>
          </cell>
          <cell r="V297">
            <v>0</v>
          </cell>
          <cell r="W297">
            <v>0</v>
          </cell>
          <cell r="X297">
            <v>0</v>
          </cell>
          <cell r="Y297">
            <v>0</v>
          </cell>
          <cell r="Z297">
            <v>0</v>
          </cell>
          <cell r="AA297">
            <v>1</v>
          </cell>
          <cell r="AB297">
            <v>0</v>
          </cell>
          <cell r="AC297">
            <v>40973</v>
          </cell>
          <cell r="AD297">
            <v>0</v>
          </cell>
          <cell r="AE297">
            <v>0</v>
          </cell>
          <cell r="AF297">
            <v>0</v>
          </cell>
          <cell r="AG297">
            <v>0</v>
          </cell>
          <cell r="AH297">
            <v>0</v>
          </cell>
          <cell r="AI297">
            <v>0</v>
          </cell>
          <cell r="AJ297">
            <v>0</v>
          </cell>
          <cell r="AK297">
            <v>0</v>
          </cell>
          <cell r="AL297">
            <v>0</v>
          </cell>
          <cell r="AM297">
            <v>0</v>
          </cell>
          <cell r="AN297">
            <v>40973</v>
          </cell>
          <cell r="AO297">
            <v>0</v>
          </cell>
          <cell r="AP297">
            <v>0</v>
          </cell>
          <cell r="AQ297">
            <v>0</v>
          </cell>
          <cell r="AR297">
            <v>0</v>
          </cell>
          <cell r="AS297">
            <v>1</v>
          </cell>
          <cell r="AT297">
            <v>0</v>
          </cell>
          <cell r="AU297">
            <v>40973</v>
          </cell>
          <cell r="AV297">
            <v>0</v>
          </cell>
          <cell r="AW297">
            <v>0</v>
          </cell>
          <cell r="AX297">
            <v>0</v>
          </cell>
          <cell r="AY297">
            <v>0</v>
          </cell>
          <cell r="AZ297">
            <v>40973</v>
          </cell>
          <cell r="BA297">
            <v>0</v>
          </cell>
          <cell r="BB297">
            <v>0</v>
          </cell>
          <cell r="BC297">
            <v>1</v>
          </cell>
          <cell r="BD297">
            <v>0</v>
          </cell>
          <cell r="BE297">
            <v>0</v>
          </cell>
          <cell r="BF297">
            <v>0</v>
          </cell>
          <cell r="BG297">
            <v>0</v>
          </cell>
          <cell r="BH297">
            <v>0</v>
          </cell>
          <cell r="BI297">
            <v>40973</v>
          </cell>
          <cell r="BJ297">
            <v>0</v>
          </cell>
          <cell r="BK297">
            <v>0</v>
          </cell>
          <cell r="BL297">
            <v>0</v>
          </cell>
          <cell r="BM297">
            <v>0</v>
          </cell>
          <cell r="BN297">
            <v>0</v>
          </cell>
          <cell r="BO297">
            <v>0</v>
          </cell>
        </row>
        <row r="298">
          <cell r="A298">
            <v>40974</v>
          </cell>
          <cell r="B298">
            <v>1</v>
          </cell>
          <cell r="C298">
            <v>2</v>
          </cell>
          <cell r="D298">
            <v>0</v>
          </cell>
          <cell r="E298">
            <v>0</v>
          </cell>
          <cell r="F298">
            <v>0</v>
          </cell>
          <cell r="G298">
            <v>0</v>
          </cell>
          <cell r="H298">
            <v>0</v>
          </cell>
          <cell r="I298">
            <v>0</v>
          </cell>
          <cell r="J298">
            <v>0</v>
          </cell>
          <cell r="K298">
            <v>0</v>
          </cell>
          <cell r="L298">
            <v>40974</v>
          </cell>
          <cell r="M298">
            <v>1</v>
          </cell>
          <cell r="N298">
            <v>2</v>
          </cell>
          <cell r="O298">
            <v>0</v>
          </cell>
          <cell r="P298">
            <v>0</v>
          </cell>
          <cell r="Q298">
            <v>1</v>
          </cell>
          <cell r="R298">
            <v>2</v>
          </cell>
          <cell r="S298">
            <v>0</v>
          </cell>
          <cell r="T298">
            <v>0</v>
          </cell>
          <cell r="U298">
            <v>0</v>
          </cell>
          <cell r="V298">
            <v>0</v>
          </cell>
          <cell r="W298">
            <v>0</v>
          </cell>
          <cell r="X298">
            <v>0</v>
          </cell>
          <cell r="Y298">
            <v>0</v>
          </cell>
          <cell r="Z298">
            <v>0</v>
          </cell>
          <cell r="AA298">
            <v>1</v>
          </cell>
          <cell r="AB298">
            <v>2</v>
          </cell>
          <cell r="AC298">
            <v>40974</v>
          </cell>
          <cell r="AD298">
            <v>0</v>
          </cell>
          <cell r="AE298">
            <v>1</v>
          </cell>
          <cell r="AF298">
            <v>0</v>
          </cell>
          <cell r="AG298">
            <v>1</v>
          </cell>
          <cell r="AH298">
            <v>0</v>
          </cell>
          <cell r="AI298">
            <v>1</v>
          </cell>
          <cell r="AJ298">
            <v>0</v>
          </cell>
          <cell r="AK298">
            <v>1</v>
          </cell>
          <cell r="AL298">
            <v>0</v>
          </cell>
          <cell r="AM298">
            <v>1</v>
          </cell>
          <cell r="AN298">
            <v>40974</v>
          </cell>
          <cell r="AO298">
            <v>0</v>
          </cell>
          <cell r="AP298">
            <v>0</v>
          </cell>
          <cell r="AQ298">
            <v>0</v>
          </cell>
          <cell r="AR298">
            <v>0</v>
          </cell>
          <cell r="AS298">
            <v>1</v>
          </cell>
          <cell r="AT298">
            <v>2</v>
          </cell>
          <cell r="AU298">
            <v>40974</v>
          </cell>
          <cell r="AV298">
            <v>0</v>
          </cell>
          <cell r="AW298">
            <v>0</v>
          </cell>
          <cell r="AX298">
            <v>0</v>
          </cell>
          <cell r="AY298">
            <v>1</v>
          </cell>
          <cell r="AZ298">
            <v>40974</v>
          </cell>
          <cell r="BA298">
            <v>0</v>
          </cell>
          <cell r="BB298">
            <v>0</v>
          </cell>
          <cell r="BC298">
            <v>1</v>
          </cell>
          <cell r="BD298">
            <v>2</v>
          </cell>
          <cell r="BE298">
            <v>0</v>
          </cell>
          <cell r="BF298">
            <v>0</v>
          </cell>
          <cell r="BG298">
            <v>0</v>
          </cell>
          <cell r="BH298">
            <v>0</v>
          </cell>
          <cell r="BI298">
            <v>40974</v>
          </cell>
          <cell r="BJ298">
            <v>0</v>
          </cell>
          <cell r="BK298">
            <v>0</v>
          </cell>
          <cell r="BL298">
            <v>0</v>
          </cell>
          <cell r="BM298">
            <v>0</v>
          </cell>
          <cell r="BN298">
            <v>0</v>
          </cell>
          <cell r="BO298">
            <v>1</v>
          </cell>
        </row>
        <row r="299">
          <cell r="A299">
            <v>40974</v>
          </cell>
          <cell r="B299">
            <v>0</v>
          </cell>
          <cell r="C299">
            <v>0</v>
          </cell>
          <cell r="D299">
            <v>0</v>
          </cell>
          <cell r="E299">
            <v>0</v>
          </cell>
          <cell r="F299">
            <v>0</v>
          </cell>
          <cell r="G299">
            <v>0</v>
          </cell>
          <cell r="H299">
            <v>0</v>
          </cell>
          <cell r="I299">
            <v>0</v>
          </cell>
          <cell r="J299">
            <v>0</v>
          </cell>
          <cell r="K299">
            <v>0</v>
          </cell>
          <cell r="L299">
            <v>40974</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40974</v>
          </cell>
          <cell r="AD299">
            <v>0</v>
          </cell>
          <cell r="AE299">
            <v>0</v>
          </cell>
          <cell r="AF299">
            <v>0</v>
          </cell>
          <cell r="AG299">
            <v>0</v>
          </cell>
          <cell r="AH299">
            <v>0</v>
          </cell>
          <cell r="AI299">
            <v>0</v>
          </cell>
          <cell r="AJ299">
            <v>0</v>
          </cell>
          <cell r="AK299">
            <v>0</v>
          </cell>
          <cell r="AL299">
            <v>0</v>
          </cell>
          <cell r="AM299">
            <v>0</v>
          </cell>
          <cell r="AN299">
            <v>40974</v>
          </cell>
          <cell r="AO299">
            <v>0</v>
          </cell>
          <cell r="AP299">
            <v>0</v>
          </cell>
          <cell r="AQ299">
            <v>0</v>
          </cell>
          <cell r="AR299">
            <v>0</v>
          </cell>
          <cell r="AS299">
            <v>0</v>
          </cell>
          <cell r="AT299">
            <v>0</v>
          </cell>
          <cell r="AU299">
            <v>40974</v>
          </cell>
          <cell r="AV299">
            <v>0</v>
          </cell>
          <cell r="AW299">
            <v>0</v>
          </cell>
          <cell r="AX299">
            <v>0</v>
          </cell>
          <cell r="AY299">
            <v>0</v>
          </cell>
          <cell r="AZ299">
            <v>40974</v>
          </cell>
          <cell r="BA299">
            <v>0</v>
          </cell>
          <cell r="BB299">
            <v>0</v>
          </cell>
          <cell r="BC299">
            <v>0</v>
          </cell>
          <cell r="BD299">
            <v>0</v>
          </cell>
          <cell r="BE299">
            <v>0</v>
          </cell>
          <cell r="BF299">
            <v>0</v>
          </cell>
          <cell r="BG299">
            <v>0</v>
          </cell>
          <cell r="BH299">
            <v>0</v>
          </cell>
          <cell r="BI299">
            <v>40974</v>
          </cell>
          <cell r="BJ299">
            <v>0</v>
          </cell>
          <cell r="BK299">
            <v>0</v>
          </cell>
          <cell r="BL299">
            <v>0</v>
          </cell>
          <cell r="BM299">
            <v>0</v>
          </cell>
          <cell r="BN299">
            <v>0</v>
          </cell>
          <cell r="BO299">
            <v>0</v>
          </cell>
        </row>
        <row r="300">
          <cell r="A300">
            <v>40974</v>
          </cell>
          <cell r="B300">
            <v>1</v>
          </cell>
          <cell r="C300">
            <v>0</v>
          </cell>
          <cell r="D300">
            <v>0</v>
          </cell>
          <cell r="E300">
            <v>0</v>
          </cell>
          <cell r="F300">
            <v>0</v>
          </cell>
          <cell r="G300">
            <v>0</v>
          </cell>
          <cell r="H300">
            <v>0</v>
          </cell>
          <cell r="I300">
            <v>0</v>
          </cell>
          <cell r="J300">
            <v>0</v>
          </cell>
          <cell r="K300">
            <v>0</v>
          </cell>
          <cell r="L300">
            <v>40974</v>
          </cell>
          <cell r="M300">
            <v>1</v>
          </cell>
          <cell r="N300">
            <v>0</v>
          </cell>
          <cell r="O300">
            <v>0</v>
          </cell>
          <cell r="P300">
            <v>0</v>
          </cell>
          <cell r="Q300">
            <v>1</v>
          </cell>
          <cell r="R300">
            <v>0</v>
          </cell>
          <cell r="S300">
            <v>0</v>
          </cell>
          <cell r="T300">
            <v>0</v>
          </cell>
          <cell r="U300">
            <v>0</v>
          </cell>
          <cell r="V300">
            <v>0</v>
          </cell>
          <cell r="W300">
            <v>0</v>
          </cell>
          <cell r="X300">
            <v>0</v>
          </cell>
          <cell r="Y300">
            <v>0</v>
          </cell>
          <cell r="Z300">
            <v>0</v>
          </cell>
          <cell r="AA300">
            <v>1</v>
          </cell>
          <cell r="AB300">
            <v>0</v>
          </cell>
          <cell r="AC300">
            <v>40974</v>
          </cell>
          <cell r="AD300">
            <v>1</v>
          </cell>
          <cell r="AE300">
            <v>0</v>
          </cell>
          <cell r="AF300">
            <v>1</v>
          </cell>
          <cell r="AG300">
            <v>0</v>
          </cell>
          <cell r="AH300">
            <v>1</v>
          </cell>
          <cell r="AI300">
            <v>0</v>
          </cell>
          <cell r="AJ300">
            <v>1</v>
          </cell>
          <cell r="AK300">
            <v>0</v>
          </cell>
          <cell r="AL300">
            <v>1</v>
          </cell>
          <cell r="AM300">
            <v>0</v>
          </cell>
          <cell r="AN300">
            <v>40974</v>
          </cell>
          <cell r="AO300">
            <v>0</v>
          </cell>
          <cell r="AP300">
            <v>0</v>
          </cell>
          <cell r="AQ300">
            <v>0</v>
          </cell>
          <cell r="AR300">
            <v>0</v>
          </cell>
          <cell r="AS300">
            <v>1</v>
          </cell>
          <cell r="AT300">
            <v>0</v>
          </cell>
          <cell r="AU300">
            <v>40974</v>
          </cell>
          <cell r="AV300">
            <v>0</v>
          </cell>
          <cell r="AW300">
            <v>0</v>
          </cell>
          <cell r="AX300">
            <v>1</v>
          </cell>
          <cell r="AY300">
            <v>0</v>
          </cell>
          <cell r="AZ300">
            <v>40974</v>
          </cell>
          <cell r="BA300">
            <v>0</v>
          </cell>
          <cell r="BB300">
            <v>0</v>
          </cell>
          <cell r="BC300">
            <v>1</v>
          </cell>
          <cell r="BD300">
            <v>0</v>
          </cell>
          <cell r="BE300">
            <v>0</v>
          </cell>
          <cell r="BF300">
            <v>0</v>
          </cell>
          <cell r="BG300">
            <v>0</v>
          </cell>
          <cell r="BH300">
            <v>0</v>
          </cell>
          <cell r="BI300">
            <v>40974</v>
          </cell>
          <cell r="BJ300">
            <v>0</v>
          </cell>
          <cell r="BK300">
            <v>0</v>
          </cell>
          <cell r="BL300">
            <v>0</v>
          </cell>
          <cell r="BM300">
            <v>0</v>
          </cell>
          <cell r="BN300">
            <v>1</v>
          </cell>
          <cell r="BO300">
            <v>0</v>
          </cell>
        </row>
        <row r="301">
          <cell r="A301">
            <v>40975</v>
          </cell>
          <cell r="B301">
            <v>0</v>
          </cell>
          <cell r="C301">
            <v>0</v>
          </cell>
          <cell r="D301">
            <v>0</v>
          </cell>
          <cell r="E301">
            <v>0</v>
          </cell>
          <cell r="F301">
            <v>0</v>
          </cell>
          <cell r="G301">
            <v>0</v>
          </cell>
          <cell r="H301">
            <v>0</v>
          </cell>
          <cell r="I301">
            <v>0</v>
          </cell>
          <cell r="J301">
            <v>0</v>
          </cell>
          <cell r="K301">
            <v>0</v>
          </cell>
          <cell r="L301">
            <v>40975</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40975</v>
          </cell>
          <cell r="AD301">
            <v>0</v>
          </cell>
          <cell r="AE301">
            <v>0</v>
          </cell>
          <cell r="AF301">
            <v>0</v>
          </cell>
          <cell r="AG301">
            <v>0</v>
          </cell>
          <cell r="AH301">
            <v>0</v>
          </cell>
          <cell r="AI301">
            <v>0</v>
          </cell>
          <cell r="AJ301">
            <v>0</v>
          </cell>
          <cell r="AK301">
            <v>0</v>
          </cell>
          <cell r="AL301">
            <v>0</v>
          </cell>
          <cell r="AM301">
            <v>0</v>
          </cell>
          <cell r="AN301">
            <v>40975</v>
          </cell>
          <cell r="AO301">
            <v>0</v>
          </cell>
          <cell r="AP301">
            <v>0</v>
          </cell>
          <cell r="AQ301">
            <v>0</v>
          </cell>
          <cell r="AR301">
            <v>0</v>
          </cell>
          <cell r="AS301">
            <v>0</v>
          </cell>
          <cell r="AT301">
            <v>0</v>
          </cell>
          <cell r="AU301">
            <v>40975</v>
          </cell>
          <cell r="AV301">
            <v>0</v>
          </cell>
          <cell r="AW301">
            <v>0</v>
          </cell>
          <cell r="AX301">
            <v>0</v>
          </cell>
          <cell r="AY301">
            <v>0</v>
          </cell>
          <cell r="AZ301">
            <v>40975</v>
          </cell>
          <cell r="BA301">
            <v>0</v>
          </cell>
          <cell r="BB301">
            <v>0</v>
          </cell>
          <cell r="BC301">
            <v>0</v>
          </cell>
          <cell r="BD301">
            <v>0</v>
          </cell>
          <cell r="BE301">
            <v>0</v>
          </cell>
          <cell r="BF301">
            <v>0</v>
          </cell>
          <cell r="BG301">
            <v>0</v>
          </cell>
          <cell r="BH301">
            <v>0</v>
          </cell>
          <cell r="BI301">
            <v>40975</v>
          </cell>
          <cell r="BJ301">
            <v>0</v>
          </cell>
          <cell r="BK301">
            <v>0</v>
          </cell>
          <cell r="BL301">
            <v>0</v>
          </cell>
          <cell r="BM301">
            <v>0</v>
          </cell>
          <cell r="BN301">
            <v>0</v>
          </cell>
          <cell r="BO301">
            <v>0</v>
          </cell>
        </row>
        <row r="302">
          <cell r="A302">
            <v>40975</v>
          </cell>
          <cell r="B302">
            <v>0</v>
          </cell>
          <cell r="C302">
            <v>0</v>
          </cell>
          <cell r="D302">
            <v>0</v>
          </cell>
          <cell r="E302">
            <v>0</v>
          </cell>
          <cell r="F302">
            <v>0</v>
          </cell>
          <cell r="G302">
            <v>0</v>
          </cell>
          <cell r="H302">
            <v>0</v>
          </cell>
          <cell r="I302">
            <v>0</v>
          </cell>
          <cell r="J302">
            <v>0</v>
          </cell>
          <cell r="K302">
            <v>0</v>
          </cell>
          <cell r="L302">
            <v>40975</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40975</v>
          </cell>
          <cell r="AD302">
            <v>0</v>
          </cell>
          <cell r="AE302">
            <v>0</v>
          </cell>
          <cell r="AF302">
            <v>0</v>
          </cell>
          <cell r="AG302">
            <v>0</v>
          </cell>
          <cell r="AH302">
            <v>0</v>
          </cell>
          <cell r="AI302">
            <v>0</v>
          </cell>
          <cell r="AJ302">
            <v>0</v>
          </cell>
          <cell r="AK302">
            <v>0</v>
          </cell>
          <cell r="AL302">
            <v>0</v>
          </cell>
          <cell r="AM302">
            <v>0</v>
          </cell>
          <cell r="AN302">
            <v>40975</v>
          </cell>
          <cell r="AO302">
            <v>0</v>
          </cell>
          <cell r="AP302">
            <v>0</v>
          </cell>
          <cell r="AQ302">
            <v>0</v>
          </cell>
          <cell r="AR302">
            <v>0</v>
          </cell>
          <cell r="AS302">
            <v>0</v>
          </cell>
          <cell r="AT302">
            <v>0</v>
          </cell>
          <cell r="AU302">
            <v>40975</v>
          </cell>
          <cell r="AV302">
            <v>0</v>
          </cell>
          <cell r="AW302">
            <v>0</v>
          </cell>
          <cell r="AX302">
            <v>0</v>
          </cell>
          <cell r="AY302">
            <v>0</v>
          </cell>
          <cell r="AZ302">
            <v>40975</v>
          </cell>
          <cell r="BA302">
            <v>0</v>
          </cell>
          <cell r="BB302">
            <v>0</v>
          </cell>
          <cell r="BC302">
            <v>0</v>
          </cell>
          <cell r="BD302">
            <v>0</v>
          </cell>
          <cell r="BE302">
            <v>0</v>
          </cell>
          <cell r="BF302">
            <v>0</v>
          </cell>
          <cell r="BG302">
            <v>0</v>
          </cell>
          <cell r="BH302">
            <v>0</v>
          </cell>
          <cell r="BI302">
            <v>40975</v>
          </cell>
          <cell r="BJ302">
            <v>0</v>
          </cell>
          <cell r="BK302">
            <v>0</v>
          </cell>
          <cell r="BL302">
            <v>0</v>
          </cell>
          <cell r="BM302">
            <v>0</v>
          </cell>
          <cell r="BN302">
            <v>0</v>
          </cell>
          <cell r="BO302">
            <v>0</v>
          </cell>
        </row>
        <row r="303">
          <cell r="A303">
            <v>40975</v>
          </cell>
          <cell r="B303">
            <v>0</v>
          </cell>
          <cell r="C303">
            <v>0</v>
          </cell>
          <cell r="D303">
            <v>0</v>
          </cell>
          <cell r="E303">
            <v>0</v>
          </cell>
          <cell r="F303">
            <v>0</v>
          </cell>
          <cell r="G303">
            <v>0</v>
          </cell>
          <cell r="H303">
            <v>0</v>
          </cell>
          <cell r="I303">
            <v>0</v>
          </cell>
          <cell r="J303">
            <v>0</v>
          </cell>
          <cell r="K303">
            <v>0</v>
          </cell>
          <cell r="L303">
            <v>40975</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40975</v>
          </cell>
          <cell r="AD303">
            <v>0</v>
          </cell>
          <cell r="AE303">
            <v>0</v>
          </cell>
          <cell r="AF303">
            <v>0</v>
          </cell>
          <cell r="AG303">
            <v>0</v>
          </cell>
          <cell r="AH303">
            <v>0</v>
          </cell>
          <cell r="AI303">
            <v>0</v>
          </cell>
          <cell r="AJ303">
            <v>0</v>
          </cell>
          <cell r="AK303">
            <v>0</v>
          </cell>
          <cell r="AL303">
            <v>0</v>
          </cell>
          <cell r="AM303">
            <v>0</v>
          </cell>
          <cell r="AN303">
            <v>40975</v>
          </cell>
          <cell r="AO303">
            <v>0</v>
          </cell>
          <cell r="AP303">
            <v>0</v>
          </cell>
          <cell r="AQ303">
            <v>0</v>
          </cell>
          <cell r="AR303">
            <v>0</v>
          </cell>
          <cell r="AS303">
            <v>0</v>
          </cell>
          <cell r="AT303">
            <v>0</v>
          </cell>
          <cell r="AU303">
            <v>40975</v>
          </cell>
          <cell r="AV303">
            <v>0</v>
          </cell>
          <cell r="AW303">
            <v>0</v>
          </cell>
          <cell r="AX303">
            <v>0</v>
          </cell>
          <cell r="AY303">
            <v>0</v>
          </cell>
          <cell r="AZ303">
            <v>40975</v>
          </cell>
          <cell r="BA303">
            <v>0</v>
          </cell>
          <cell r="BB303">
            <v>0</v>
          </cell>
          <cell r="BC303">
            <v>0</v>
          </cell>
          <cell r="BD303">
            <v>0</v>
          </cell>
          <cell r="BE303">
            <v>0</v>
          </cell>
          <cell r="BF303">
            <v>0</v>
          </cell>
          <cell r="BG303">
            <v>0</v>
          </cell>
          <cell r="BH303">
            <v>0</v>
          </cell>
          <cell r="BI303">
            <v>40975</v>
          </cell>
          <cell r="BJ303">
            <v>0</v>
          </cell>
          <cell r="BK303">
            <v>0</v>
          </cell>
          <cell r="BL303">
            <v>0</v>
          </cell>
          <cell r="BM303">
            <v>0</v>
          </cell>
          <cell r="BN303">
            <v>0</v>
          </cell>
          <cell r="BO303">
            <v>0</v>
          </cell>
        </row>
        <row r="304">
          <cell r="A304">
            <v>40976</v>
          </cell>
          <cell r="B304">
            <v>1</v>
          </cell>
          <cell r="C304">
            <v>2</v>
          </cell>
          <cell r="D304">
            <v>0</v>
          </cell>
          <cell r="E304">
            <v>0</v>
          </cell>
          <cell r="F304">
            <v>0</v>
          </cell>
          <cell r="G304">
            <v>0</v>
          </cell>
          <cell r="H304">
            <v>0</v>
          </cell>
          <cell r="I304">
            <v>0</v>
          </cell>
          <cell r="J304">
            <v>0</v>
          </cell>
          <cell r="K304">
            <v>1</v>
          </cell>
          <cell r="L304">
            <v>40976</v>
          </cell>
          <cell r="M304">
            <v>1</v>
          </cell>
          <cell r="N304">
            <v>2</v>
          </cell>
          <cell r="O304">
            <v>0</v>
          </cell>
          <cell r="P304">
            <v>0</v>
          </cell>
          <cell r="Q304">
            <v>0</v>
          </cell>
          <cell r="R304">
            <v>0</v>
          </cell>
          <cell r="S304">
            <v>1</v>
          </cell>
          <cell r="T304">
            <v>2</v>
          </cell>
          <cell r="U304">
            <v>0</v>
          </cell>
          <cell r="V304">
            <v>0</v>
          </cell>
          <cell r="W304">
            <v>0</v>
          </cell>
          <cell r="X304">
            <v>0</v>
          </cell>
          <cell r="Y304">
            <v>1</v>
          </cell>
          <cell r="Z304">
            <v>2</v>
          </cell>
          <cell r="AA304">
            <v>0</v>
          </cell>
          <cell r="AB304">
            <v>0</v>
          </cell>
          <cell r="AC304">
            <v>40976</v>
          </cell>
          <cell r="AD304">
            <v>0</v>
          </cell>
          <cell r="AE304">
            <v>1</v>
          </cell>
          <cell r="AF304">
            <v>0</v>
          </cell>
          <cell r="AG304">
            <v>0</v>
          </cell>
          <cell r="AH304">
            <v>0</v>
          </cell>
          <cell r="AI304">
            <v>0</v>
          </cell>
          <cell r="AJ304">
            <v>0</v>
          </cell>
          <cell r="AK304">
            <v>0</v>
          </cell>
          <cell r="AL304">
            <v>0</v>
          </cell>
          <cell r="AM304">
            <v>1</v>
          </cell>
          <cell r="AN304">
            <v>40976</v>
          </cell>
          <cell r="AO304">
            <v>0</v>
          </cell>
          <cell r="AP304">
            <v>0</v>
          </cell>
          <cell r="AQ304">
            <v>0</v>
          </cell>
          <cell r="AR304">
            <v>0</v>
          </cell>
          <cell r="AS304">
            <v>1</v>
          </cell>
          <cell r="AT304">
            <v>2</v>
          </cell>
          <cell r="AU304">
            <v>40976</v>
          </cell>
          <cell r="AV304">
            <v>0</v>
          </cell>
          <cell r="AW304">
            <v>0</v>
          </cell>
          <cell r="AX304">
            <v>1</v>
          </cell>
          <cell r="AY304">
            <v>2</v>
          </cell>
          <cell r="AZ304">
            <v>40976</v>
          </cell>
          <cell r="BA304">
            <v>0</v>
          </cell>
          <cell r="BB304">
            <v>0</v>
          </cell>
          <cell r="BC304">
            <v>0</v>
          </cell>
          <cell r="BD304">
            <v>0</v>
          </cell>
          <cell r="BE304">
            <v>1</v>
          </cell>
          <cell r="BF304">
            <v>2</v>
          </cell>
          <cell r="BG304">
            <v>0</v>
          </cell>
          <cell r="BH304">
            <v>0</v>
          </cell>
          <cell r="BI304">
            <v>40976</v>
          </cell>
          <cell r="BJ304">
            <v>0</v>
          </cell>
          <cell r="BK304">
            <v>0</v>
          </cell>
          <cell r="BL304">
            <v>0</v>
          </cell>
          <cell r="BM304">
            <v>0</v>
          </cell>
          <cell r="BN304">
            <v>0</v>
          </cell>
          <cell r="BO304">
            <v>1</v>
          </cell>
        </row>
        <row r="305">
          <cell r="A305">
            <v>40976</v>
          </cell>
          <cell r="B305">
            <v>0</v>
          </cell>
          <cell r="C305">
            <v>0</v>
          </cell>
          <cell r="D305">
            <v>0</v>
          </cell>
          <cell r="E305">
            <v>0</v>
          </cell>
          <cell r="F305">
            <v>0</v>
          </cell>
          <cell r="G305">
            <v>0</v>
          </cell>
          <cell r="H305">
            <v>0</v>
          </cell>
          <cell r="I305">
            <v>0</v>
          </cell>
          <cell r="J305">
            <v>0</v>
          </cell>
          <cell r="K305">
            <v>0</v>
          </cell>
          <cell r="L305">
            <v>40976</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40976</v>
          </cell>
          <cell r="AD305">
            <v>0</v>
          </cell>
          <cell r="AE305">
            <v>0</v>
          </cell>
          <cell r="AF305">
            <v>0</v>
          </cell>
          <cell r="AG305">
            <v>0</v>
          </cell>
          <cell r="AH305">
            <v>0</v>
          </cell>
          <cell r="AI305">
            <v>0</v>
          </cell>
          <cell r="AJ305">
            <v>0</v>
          </cell>
          <cell r="AK305">
            <v>0</v>
          </cell>
          <cell r="AL305">
            <v>0</v>
          </cell>
          <cell r="AM305">
            <v>0</v>
          </cell>
          <cell r="AN305">
            <v>40976</v>
          </cell>
          <cell r="AO305">
            <v>0</v>
          </cell>
          <cell r="AP305">
            <v>0</v>
          </cell>
          <cell r="AQ305">
            <v>0</v>
          </cell>
          <cell r="AR305">
            <v>0</v>
          </cell>
          <cell r="AS305">
            <v>0</v>
          </cell>
          <cell r="AT305">
            <v>0</v>
          </cell>
          <cell r="AU305">
            <v>40976</v>
          </cell>
          <cell r="AV305">
            <v>0</v>
          </cell>
          <cell r="AW305">
            <v>0</v>
          </cell>
          <cell r="AX305">
            <v>0</v>
          </cell>
          <cell r="AY305">
            <v>0</v>
          </cell>
          <cell r="AZ305">
            <v>40976</v>
          </cell>
          <cell r="BA305">
            <v>0</v>
          </cell>
          <cell r="BB305">
            <v>0</v>
          </cell>
          <cell r="BC305">
            <v>0</v>
          </cell>
          <cell r="BD305">
            <v>0</v>
          </cell>
          <cell r="BE305">
            <v>0</v>
          </cell>
          <cell r="BF305">
            <v>0</v>
          </cell>
          <cell r="BG305">
            <v>0</v>
          </cell>
          <cell r="BH305">
            <v>0</v>
          </cell>
          <cell r="BI305">
            <v>40976</v>
          </cell>
          <cell r="BJ305">
            <v>0</v>
          </cell>
          <cell r="BK305">
            <v>0</v>
          </cell>
          <cell r="BL305">
            <v>0</v>
          </cell>
          <cell r="BM305">
            <v>0</v>
          </cell>
          <cell r="BN305">
            <v>0</v>
          </cell>
          <cell r="BO305">
            <v>0</v>
          </cell>
        </row>
        <row r="306">
          <cell r="A306">
            <v>40976</v>
          </cell>
          <cell r="B306">
            <v>1</v>
          </cell>
          <cell r="C306">
            <v>0</v>
          </cell>
          <cell r="D306">
            <v>0</v>
          </cell>
          <cell r="E306">
            <v>0</v>
          </cell>
          <cell r="F306">
            <v>0</v>
          </cell>
          <cell r="G306">
            <v>0</v>
          </cell>
          <cell r="H306">
            <v>0</v>
          </cell>
          <cell r="I306">
            <v>0</v>
          </cell>
          <cell r="J306">
            <v>1</v>
          </cell>
          <cell r="K306">
            <v>0</v>
          </cell>
          <cell r="L306">
            <v>40976</v>
          </cell>
          <cell r="M306">
            <v>1</v>
          </cell>
          <cell r="N306">
            <v>0</v>
          </cell>
          <cell r="O306">
            <v>0</v>
          </cell>
          <cell r="P306">
            <v>0</v>
          </cell>
          <cell r="Q306">
            <v>0</v>
          </cell>
          <cell r="R306">
            <v>0</v>
          </cell>
          <cell r="S306">
            <v>1</v>
          </cell>
          <cell r="T306">
            <v>0</v>
          </cell>
          <cell r="U306">
            <v>0</v>
          </cell>
          <cell r="V306">
            <v>0</v>
          </cell>
          <cell r="W306">
            <v>0</v>
          </cell>
          <cell r="X306">
            <v>0</v>
          </cell>
          <cell r="Y306">
            <v>1</v>
          </cell>
          <cell r="Z306">
            <v>0</v>
          </cell>
          <cell r="AA306">
            <v>0</v>
          </cell>
          <cell r="AB306">
            <v>0</v>
          </cell>
          <cell r="AC306">
            <v>40976</v>
          </cell>
          <cell r="AD306">
            <v>1</v>
          </cell>
          <cell r="AE306">
            <v>0</v>
          </cell>
          <cell r="AF306">
            <v>0</v>
          </cell>
          <cell r="AG306">
            <v>0</v>
          </cell>
          <cell r="AH306">
            <v>0</v>
          </cell>
          <cell r="AI306">
            <v>0</v>
          </cell>
          <cell r="AJ306">
            <v>0</v>
          </cell>
          <cell r="AK306">
            <v>0</v>
          </cell>
          <cell r="AL306">
            <v>1</v>
          </cell>
          <cell r="AM306">
            <v>0</v>
          </cell>
          <cell r="AN306">
            <v>40976</v>
          </cell>
          <cell r="AO306">
            <v>0</v>
          </cell>
          <cell r="AP306">
            <v>0</v>
          </cell>
          <cell r="AQ306">
            <v>0</v>
          </cell>
          <cell r="AR306">
            <v>0</v>
          </cell>
          <cell r="AS306">
            <v>1</v>
          </cell>
          <cell r="AT306">
            <v>0</v>
          </cell>
          <cell r="AU306">
            <v>40976</v>
          </cell>
          <cell r="AV306">
            <v>0</v>
          </cell>
          <cell r="AW306">
            <v>0</v>
          </cell>
          <cell r="AX306">
            <v>1</v>
          </cell>
          <cell r="AY306">
            <v>0</v>
          </cell>
          <cell r="AZ306">
            <v>40976</v>
          </cell>
          <cell r="BA306">
            <v>0</v>
          </cell>
          <cell r="BB306">
            <v>0</v>
          </cell>
          <cell r="BC306">
            <v>0</v>
          </cell>
          <cell r="BD306">
            <v>0</v>
          </cell>
          <cell r="BE306">
            <v>1</v>
          </cell>
          <cell r="BF306">
            <v>0</v>
          </cell>
          <cell r="BG306">
            <v>0</v>
          </cell>
          <cell r="BH306">
            <v>0</v>
          </cell>
          <cell r="BI306">
            <v>40976</v>
          </cell>
          <cell r="BJ306">
            <v>0</v>
          </cell>
          <cell r="BK306">
            <v>0</v>
          </cell>
          <cell r="BL306">
            <v>0</v>
          </cell>
          <cell r="BM306">
            <v>0</v>
          </cell>
          <cell r="BN306">
            <v>1</v>
          </cell>
          <cell r="BO306">
            <v>0</v>
          </cell>
        </row>
        <row r="307">
          <cell r="A307">
            <v>40977</v>
          </cell>
          <cell r="B307">
            <v>1</v>
          </cell>
          <cell r="C307">
            <v>3</v>
          </cell>
          <cell r="D307">
            <v>0</v>
          </cell>
          <cell r="E307">
            <v>0</v>
          </cell>
          <cell r="F307">
            <v>0</v>
          </cell>
          <cell r="G307">
            <v>0</v>
          </cell>
          <cell r="H307">
            <v>0</v>
          </cell>
          <cell r="I307">
            <v>0</v>
          </cell>
          <cell r="J307">
            <v>1</v>
          </cell>
          <cell r="K307">
            <v>3</v>
          </cell>
          <cell r="L307">
            <v>40977</v>
          </cell>
          <cell r="M307">
            <v>1</v>
          </cell>
          <cell r="N307">
            <v>3</v>
          </cell>
          <cell r="O307">
            <v>0</v>
          </cell>
          <cell r="P307">
            <v>0</v>
          </cell>
          <cell r="Q307">
            <v>0</v>
          </cell>
          <cell r="R307">
            <v>0</v>
          </cell>
          <cell r="S307">
            <v>1</v>
          </cell>
          <cell r="T307">
            <v>3</v>
          </cell>
          <cell r="U307">
            <v>0</v>
          </cell>
          <cell r="V307">
            <v>0</v>
          </cell>
          <cell r="W307">
            <v>0</v>
          </cell>
          <cell r="X307">
            <v>0</v>
          </cell>
          <cell r="Y307">
            <v>1</v>
          </cell>
          <cell r="Z307">
            <v>3</v>
          </cell>
          <cell r="AA307">
            <v>0</v>
          </cell>
          <cell r="AB307">
            <v>0</v>
          </cell>
          <cell r="AC307">
            <v>40977</v>
          </cell>
          <cell r="AD307">
            <v>1</v>
          </cell>
          <cell r="AE307">
            <v>3</v>
          </cell>
          <cell r="AF307">
            <v>0</v>
          </cell>
          <cell r="AG307">
            <v>0</v>
          </cell>
          <cell r="AH307">
            <v>0</v>
          </cell>
          <cell r="AI307">
            <v>0</v>
          </cell>
          <cell r="AJ307">
            <v>0</v>
          </cell>
          <cell r="AK307">
            <v>0</v>
          </cell>
          <cell r="AL307">
            <v>1</v>
          </cell>
          <cell r="AM307">
            <v>3</v>
          </cell>
          <cell r="AN307">
            <v>40977</v>
          </cell>
          <cell r="AO307">
            <v>0</v>
          </cell>
          <cell r="AP307">
            <v>0</v>
          </cell>
          <cell r="AQ307">
            <v>0</v>
          </cell>
          <cell r="AR307">
            <v>0</v>
          </cell>
          <cell r="AS307">
            <v>1</v>
          </cell>
          <cell r="AT307">
            <v>3</v>
          </cell>
          <cell r="AU307">
            <v>40977</v>
          </cell>
          <cell r="AV307">
            <v>0</v>
          </cell>
          <cell r="AW307">
            <v>0</v>
          </cell>
          <cell r="AX307">
            <v>1</v>
          </cell>
          <cell r="AY307">
            <v>3</v>
          </cell>
          <cell r="AZ307">
            <v>40977</v>
          </cell>
          <cell r="BA307">
            <v>0</v>
          </cell>
          <cell r="BB307">
            <v>0</v>
          </cell>
          <cell r="BC307">
            <v>0</v>
          </cell>
          <cell r="BD307">
            <v>0</v>
          </cell>
          <cell r="BE307">
            <v>1</v>
          </cell>
          <cell r="BF307">
            <v>3</v>
          </cell>
          <cell r="BG307">
            <v>0</v>
          </cell>
          <cell r="BH307">
            <v>0</v>
          </cell>
          <cell r="BI307">
            <v>40977</v>
          </cell>
          <cell r="BJ307">
            <v>0</v>
          </cell>
          <cell r="BK307">
            <v>0</v>
          </cell>
          <cell r="BL307">
            <v>0</v>
          </cell>
          <cell r="BM307">
            <v>0</v>
          </cell>
          <cell r="BN307">
            <v>1</v>
          </cell>
          <cell r="BO307">
            <v>3</v>
          </cell>
        </row>
        <row r="308">
          <cell r="A308">
            <v>40977</v>
          </cell>
          <cell r="B308">
            <v>1</v>
          </cell>
          <cell r="C308">
            <v>0</v>
          </cell>
          <cell r="D308">
            <v>0</v>
          </cell>
          <cell r="E308">
            <v>0</v>
          </cell>
          <cell r="F308">
            <v>0</v>
          </cell>
          <cell r="G308">
            <v>0</v>
          </cell>
          <cell r="H308">
            <v>0</v>
          </cell>
          <cell r="I308">
            <v>0</v>
          </cell>
          <cell r="J308">
            <v>1</v>
          </cell>
          <cell r="K308">
            <v>0</v>
          </cell>
          <cell r="L308">
            <v>40977</v>
          </cell>
          <cell r="M308">
            <v>1</v>
          </cell>
          <cell r="N308">
            <v>0</v>
          </cell>
          <cell r="O308">
            <v>0</v>
          </cell>
          <cell r="P308">
            <v>0</v>
          </cell>
          <cell r="Q308">
            <v>0</v>
          </cell>
          <cell r="R308">
            <v>0</v>
          </cell>
          <cell r="S308">
            <v>1</v>
          </cell>
          <cell r="T308">
            <v>0</v>
          </cell>
          <cell r="U308">
            <v>0</v>
          </cell>
          <cell r="V308">
            <v>0</v>
          </cell>
          <cell r="W308">
            <v>0</v>
          </cell>
          <cell r="X308">
            <v>0</v>
          </cell>
          <cell r="Y308">
            <v>1</v>
          </cell>
          <cell r="Z308">
            <v>0</v>
          </cell>
          <cell r="AA308">
            <v>0</v>
          </cell>
          <cell r="AB308">
            <v>0</v>
          </cell>
          <cell r="AC308">
            <v>40977</v>
          </cell>
          <cell r="AD308">
            <v>1</v>
          </cell>
          <cell r="AE308">
            <v>0</v>
          </cell>
          <cell r="AF308">
            <v>0</v>
          </cell>
          <cell r="AG308">
            <v>0</v>
          </cell>
          <cell r="AH308">
            <v>0</v>
          </cell>
          <cell r="AI308">
            <v>0</v>
          </cell>
          <cell r="AJ308">
            <v>0</v>
          </cell>
          <cell r="AK308">
            <v>0</v>
          </cell>
          <cell r="AL308">
            <v>1</v>
          </cell>
          <cell r="AM308">
            <v>0</v>
          </cell>
          <cell r="AN308">
            <v>40977</v>
          </cell>
          <cell r="AO308">
            <v>0</v>
          </cell>
          <cell r="AP308">
            <v>0</v>
          </cell>
          <cell r="AQ308">
            <v>0</v>
          </cell>
          <cell r="AR308">
            <v>0</v>
          </cell>
          <cell r="AS308">
            <v>1</v>
          </cell>
          <cell r="AT308">
            <v>0</v>
          </cell>
          <cell r="AU308">
            <v>40977</v>
          </cell>
          <cell r="AV308">
            <v>0</v>
          </cell>
          <cell r="AW308">
            <v>0</v>
          </cell>
          <cell r="AX308">
            <v>1</v>
          </cell>
          <cell r="AY308">
            <v>0</v>
          </cell>
          <cell r="AZ308">
            <v>40977</v>
          </cell>
          <cell r="BA308">
            <v>0</v>
          </cell>
          <cell r="BB308">
            <v>0</v>
          </cell>
          <cell r="BC308">
            <v>0</v>
          </cell>
          <cell r="BD308">
            <v>0</v>
          </cell>
          <cell r="BE308">
            <v>1</v>
          </cell>
          <cell r="BF308">
            <v>0</v>
          </cell>
          <cell r="BG308">
            <v>0</v>
          </cell>
          <cell r="BH308">
            <v>0</v>
          </cell>
          <cell r="BI308">
            <v>40977</v>
          </cell>
          <cell r="BJ308">
            <v>0</v>
          </cell>
          <cell r="BK308">
            <v>0</v>
          </cell>
          <cell r="BL308">
            <v>0</v>
          </cell>
          <cell r="BM308">
            <v>0</v>
          </cell>
          <cell r="BN308">
            <v>1</v>
          </cell>
          <cell r="BO308">
            <v>0</v>
          </cell>
        </row>
        <row r="309">
          <cell r="A309">
            <v>40977</v>
          </cell>
          <cell r="B309">
            <v>1</v>
          </cell>
          <cell r="C309">
            <v>0</v>
          </cell>
          <cell r="D309">
            <v>0</v>
          </cell>
          <cell r="E309">
            <v>0</v>
          </cell>
          <cell r="F309">
            <v>0</v>
          </cell>
          <cell r="G309">
            <v>0</v>
          </cell>
          <cell r="H309">
            <v>0</v>
          </cell>
          <cell r="I309">
            <v>0</v>
          </cell>
          <cell r="J309">
            <v>1</v>
          </cell>
          <cell r="K309">
            <v>0</v>
          </cell>
          <cell r="L309">
            <v>40977</v>
          </cell>
          <cell r="M309">
            <v>1</v>
          </cell>
          <cell r="N309">
            <v>0</v>
          </cell>
          <cell r="O309">
            <v>0</v>
          </cell>
          <cell r="P309">
            <v>0</v>
          </cell>
          <cell r="Q309">
            <v>0</v>
          </cell>
          <cell r="R309">
            <v>0</v>
          </cell>
          <cell r="S309">
            <v>1</v>
          </cell>
          <cell r="T309">
            <v>0</v>
          </cell>
          <cell r="U309">
            <v>0</v>
          </cell>
          <cell r="V309">
            <v>0</v>
          </cell>
          <cell r="W309">
            <v>0</v>
          </cell>
          <cell r="X309">
            <v>0</v>
          </cell>
          <cell r="Y309">
            <v>1</v>
          </cell>
          <cell r="Z309">
            <v>0</v>
          </cell>
          <cell r="AA309">
            <v>0</v>
          </cell>
          <cell r="AB309">
            <v>0</v>
          </cell>
          <cell r="AC309">
            <v>40977</v>
          </cell>
          <cell r="AD309">
            <v>1</v>
          </cell>
          <cell r="AE309">
            <v>0</v>
          </cell>
          <cell r="AF309">
            <v>0</v>
          </cell>
          <cell r="AG309">
            <v>0</v>
          </cell>
          <cell r="AH309">
            <v>0</v>
          </cell>
          <cell r="AI309">
            <v>0</v>
          </cell>
          <cell r="AJ309">
            <v>0</v>
          </cell>
          <cell r="AK309">
            <v>0</v>
          </cell>
          <cell r="AL309">
            <v>1</v>
          </cell>
          <cell r="AM309">
            <v>0</v>
          </cell>
          <cell r="AN309">
            <v>40977</v>
          </cell>
          <cell r="AO309">
            <v>0</v>
          </cell>
          <cell r="AP309">
            <v>0</v>
          </cell>
          <cell r="AQ309">
            <v>0</v>
          </cell>
          <cell r="AR309">
            <v>0</v>
          </cell>
          <cell r="AS309">
            <v>1</v>
          </cell>
          <cell r="AT309">
            <v>0</v>
          </cell>
          <cell r="AU309">
            <v>40977</v>
          </cell>
          <cell r="AV309">
            <v>0</v>
          </cell>
          <cell r="AW309">
            <v>0</v>
          </cell>
          <cell r="AX309">
            <v>1</v>
          </cell>
          <cell r="AY309">
            <v>0</v>
          </cell>
          <cell r="AZ309">
            <v>40977</v>
          </cell>
          <cell r="BA309">
            <v>0</v>
          </cell>
          <cell r="BB309">
            <v>0</v>
          </cell>
          <cell r="BC309">
            <v>0</v>
          </cell>
          <cell r="BD309">
            <v>0</v>
          </cell>
          <cell r="BE309">
            <v>1</v>
          </cell>
          <cell r="BF309">
            <v>0</v>
          </cell>
          <cell r="BG309">
            <v>0</v>
          </cell>
          <cell r="BH309">
            <v>0</v>
          </cell>
          <cell r="BI309">
            <v>40977</v>
          </cell>
          <cell r="BJ309">
            <v>0</v>
          </cell>
          <cell r="BK309">
            <v>0</v>
          </cell>
          <cell r="BL309">
            <v>0</v>
          </cell>
          <cell r="BM309">
            <v>0</v>
          </cell>
          <cell r="BN309">
            <v>1</v>
          </cell>
          <cell r="BO309">
            <v>0</v>
          </cell>
        </row>
        <row r="310">
          <cell r="A310">
            <v>40978</v>
          </cell>
          <cell r="B310">
            <v>1</v>
          </cell>
          <cell r="C310">
            <v>3</v>
          </cell>
          <cell r="D310">
            <v>0</v>
          </cell>
          <cell r="E310">
            <v>0</v>
          </cell>
          <cell r="F310">
            <v>0</v>
          </cell>
          <cell r="G310">
            <v>0</v>
          </cell>
          <cell r="H310">
            <v>0</v>
          </cell>
          <cell r="I310">
            <v>0</v>
          </cell>
          <cell r="J310">
            <v>1</v>
          </cell>
          <cell r="K310">
            <v>3</v>
          </cell>
          <cell r="L310">
            <v>40978</v>
          </cell>
          <cell r="M310">
            <v>1</v>
          </cell>
          <cell r="N310">
            <v>3</v>
          </cell>
          <cell r="O310">
            <v>0</v>
          </cell>
          <cell r="P310">
            <v>0</v>
          </cell>
          <cell r="Q310">
            <v>0</v>
          </cell>
          <cell r="R310">
            <v>0</v>
          </cell>
          <cell r="S310">
            <v>1</v>
          </cell>
          <cell r="T310">
            <v>3</v>
          </cell>
          <cell r="U310">
            <v>0</v>
          </cell>
          <cell r="V310">
            <v>0</v>
          </cell>
          <cell r="W310">
            <v>0</v>
          </cell>
          <cell r="X310">
            <v>0</v>
          </cell>
          <cell r="Y310">
            <v>1</v>
          </cell>
          <cell r="Z310">
            <v>3</v>
          </cell>
          <cell r="AA310">
            <v>0</v>
          </cell>
          <cell r="AB310">
            <v>0</v>
          </cell>
          <cell r="AC310">
            <v>40978</v>
          </cell>
          <cell r="AD310">
            <v>1</v>
          </cell>
          <cell r="AE310">
            <v>3</v>
          </cell>
          <cell r="AF310">
            <v>0</v>
          </cell>
          <cell r="AG310">
            <v>0</v>
          </cell>
          <cell r="AH310">
            <v>0</v>
          </cell>
          <cell r="AI310">
            <v>0</v>
          </cell>
          <cell r="AJ310">
            <v>0</v>
          </cell>
          <cell r="AK310">
            <v>0</v>
          </cell>
          <cell r="AL310">
            <v>1</v>
          </cell>
          <cell r="AM310">
            <v>3</v>
          </cell>
          <cell r="AN310">
            <v>40978</v>
          </cell>
          <cell r="AO310">
            <v>0</v>
          </cell>
          <cell r="AP310">
            <v>0</v>
          </cell>
          <cell r="AQ310">
            <v>0</v>
          </cell>
          <cell r="AR310">
            <v>0</v>
          </cell>
          <cell r="AS310">
            <v>1</v>
          </cell>
          <cell r="AT310">
            <v>3</v>
          </cell>
          <cell r="AU310">
            <v>40978</v>
          </cell>
          <cell r="AV310">
            <v>0</v>
          </cell>
          <cell r="AW310">
            <v>0</v>
          </cell>
          <cell r="AX310">
            <v>1</v>
          </cell>
          <cell r="AY310">
            <v>3</v>
          </cell>
          <cell r="AZ310">
            <v>40978</v>
          </cell>
          <cell r="BA310">
            <v>0</v>
          </cell>
          <cell r="BB310">
            <v>0</v>
          </cell>
          <cell r="BC310">
            <v>0</v>
          </cell>
          <cell r="BD310">
            <v>0</v>
          </cell>
          <cell r="BE310">
            <v>1</v>
          </cell>
          <cell r="BF310">
            <v>3</v>
          </cell>
          <cell r="BG310">
            <v>0</v>
          </cell>
          <cell r="BH310">
            <v>0</v>
          </cell>
          <cell r="BI310">
            <v>40978</v>
          </cell>
          <cell r="BJ310">
            <v>0</v>
          </cell>
          <cell r="BK310">
            <v>0</v>
          </cell>
          <cell r="BL310">
            <v>0</v>
          </cell>
          <cell r="BM310">
            <v>0</v>
          </cell>
          <cell r="BN310">
            <v>1</v>
          </cell>
          <cell r="BO310">
            <v>3</v>
          </cell>
        </row>
        <row r="311">
          <cell r="A311">
            <v>40978</v>
          </cell>
          <cell r="B311">
            <v>1</v>
          </cell>
          <cell r="C311">
            <v>0</v>
          </cell>
          <cell r="D311">
            <v>0</v>
          </cell>
          <cell r="E311">
            <v>0</v>
          </cell>
          <cell r="F311">
            <v>0</v>
          </cell>
          <cell r="G311">
            <v>0</v>
          </cell>
          <cell r="H311">
            <v>0</v>
          </cell>
          <cell r="I311">
            <v>0</v>
          </cell>
          <cell r="J311">
            <v>1</v>
          </cell>
          <cell r="K311">
            <v>0</v>
          </cell>
          <cell r="L311">
            <v>40978</v>
          </cell>
          <cell r="M311">
            <v>1</v>
          </cell>
          <cell r="N311">
            <v>0</v>
          </cell>
          <cell r="O311">
            <v>0</v>
          </cell>
          <cell r="P311">
            <v>0</v>
          </cell>
          <cell r="Q311">
            <v>0</v>
          </cell>
          <cell r="R311">
            <v>0</v>
          </cell>
          <cell r="S311">
            <v>1</v>
          </cell>
          <cell r="T311">
            <v>0</v>
          </cell>
          <cell r="U311">
            <v>0</v>
          </cell>
          <cell r="V311">
            <v>0</v>
          </cell>
          <cell r="W311">
            <v>0</v>
          </cell>
          <cell r="X311">
            <v>0</v>
          </cell>
          <cell r="Y311">
            <v>1</v>
          </cell>
          <cell r="Z311">
            <v>0</v>
          </cell>
          <cell r="AA311">
            <v>0</v>
          </cell>
          <cell r="AB311">
            <v>0</v>
          </cell>
          <cell r="AC311">
            <v>40978</v>
          </cell>
          <cell r="AD311">
            <v>1</v>
          </cell>
          <cell r="AE311">
            <v>0</v>
          </cell>
          <cell r="AF311">
            <v>0</v>
          </cell>
          <cell r="AG311">
            <v>0</v>
          </cell>
          <cell r="AH311">
            <v>0</v>
          </cell>
          <cell r="AI311">
            <v>0</v>
          </cell>
          <cell r="AJ311">
            <v>0</v>
          </cell>
          <cell r="AK311">
            <v>0</v>
          </cell>
          <cell r="AL311">
            <v>1</v>
          </cell>
          <cell r="AM311">
            <v>0</v>
          </cell>
          <cell r="AN311">
            <v>40978</v>
          </cell>
          <cell r="AO311">
            <v>0</v>
          </cell>
          <cell r="AP311">
            <v>0</v>
          </cell>
          <cell r="AQ311">
            <v>0</v>
          </cell>
          <cell r="AR311">
            <v>0</v>
          </cell>
          <cell r="AS311">
            <v>1</v>
          </cell>
          <cell r="AT311">
            <v>0</v>
          </cell>
          <cell r="AU311">
            <v>40978</v>
          </cell>
          <cell r="AV311">
            <v>0</v>
          </cell>
          <cell r="AW311">
            <v>0</v>
          </cell>
          <cell r="AX311">
            <v>1</v>
          </cell>
          <cell r="AY311">
            <v>0</v>
          </cell>
          <cell r="AZ311">
            <v>40978</v>
          </cell>
          <cell r="BA311">
            <v>0</v>
          </cell>
          <cell r="BB311">
            <v>0</v>
          </cell>
          <cell r="BC311">
            <v>0</v>
          </cell>
          <cell r="BD311">
            <v>0</v>
          </cell>
          <cell r="BE311">
            <v>1</v>
          </cell>
          <cell r="BF311">
            <v>0</v>
          </cell>
          <cell r="BG311">
            <v>0</v>
          </cell>
          <cell r="BH311">
            <v>0</v>
          </cell>
          <cell r="BI311">
            <v>40978</v>
          </cell>
          <cell r="BJ311">
            <v>0</v>
          </cell>
          <cell r="BK311">
            <v>0</v>
          </cell>
          <cell r="BL311">
            <v>0</v>
          </cell>
          <cell r="BM311">
            <v>0</v>
          </cell>
          <cell r="BN311">
            <v>1</v>
          </cell>
          <cell r="BO311">
            <v>0</v>
          </cell>
        </row>
        <row r="312">
          <cell r="A312">
            <v>40978</v>
          </cell>
          <cell r="B312">
            <v>1</v>
          </cell>
          <cell r="C312">
            <v>0</v>
          </cell>
          <cell r="D312">
            <v>0</v>
          </cell>
          <cell r="E312">
            <v>0</v>
          </cell>
          <cell r="F312">
            <v>0</v>
          </cell>
          <cell r="G312">
            <v>0</v>
          </cell>
          <cell r="H312">
            <v>0</v>
          </cell>
          <cell r="I312">
            <v>0</v>
          </cell>
          <cell r="J312">
            <v>1</v>
          </cell>
          <cell r="K312">
            <v>0</v>
          </cell>
          <cell r="L312">
            <v>40978</v>
          </cell>
          <cell r="M312">
            <v>1</v>
          </cell>
          <cell r="N312">
            <v>0</v>
          </cell>
          <cell r="O312">
            <v>0</v>
          </cell>
          <cell r="P312">
            <v>0</v>
          </cell>
          <cell r="Q312">
            <v>0</v>
          </cell>
          <cell r="R312">
            <v>0</v>
          </cell>
          <cell r="S312">
            <v>1</v>
          </cell>
          <cell r="T312">
            <v>0</v>
          </cell>
          <cell r="U312">
            <v>0</v>
          </cell>
          <cell r="V312">
            <v>0</v>
          </cell>
          <cell r="W312">
            <v>0</v>
          </cell>
          <cell r="X312">
            <v>0</v>
          </cell>
          <cell r="Y312">
            <v>1</v>
          </cell>
          <cell r="Z312">
            <v>0</v>
          </cell>
          <cell r="AA312">
            <v>0</v>
          </cell>
          <cell r="AB312">
            <v>0</v>
          </cell>
          <cell r="AC312">
            <v>40978</v>
          </cell>
          <cell r="AD312">
            <v>1</v>
          </cell>
          <cell r="AE312">
            <v>0</v>
          </cell>
          <cell r="AF312">
            <v>0</v>
          </cell>
          <cell r="AG312">
            <v>0</v>
          </cell>
          <cell r="AH312">
            <v>0</v>
          </cell>
          <cell r="AI312">
            <v>0</v>
          </cell>
          <cell r="AJ312">
            <v>0</v>
          </cell>
          <cell r="AK312">
            <v>0</v>
          </cell>
          <cell r="AL312">
            <v>1</v>
          </cell>
          <cell r="AM312">
            <v>0</v>
          </cell>
          <cell r="AN312">
            <v>40978</v>
          </cell>
          <cell r="AO312">
            <v>0</v>
          </cell>
          <cell r="AP312">
            <v>0</v>
          </cell>
          <cell r="AQ312">
            <v>0</v>
          </cell>
          <cell r="AR312">
            <v>0</v>
          </cell>
          <cell r="AS312">
            <v>1</v>
          </cell>
          <cell r="AT312">
            <v>0</v>
          </cell>
          <cell r="AU312">
            <v>40978</v>
          </cell>
          <cell r="AV312">
            <v>0</v>
          </cell>
          <cell r="AW312">
            <v>0</v>
          </cell>
          <cell r="AX312">
            <v>1</v>
          </cell>
          <cell r="AY312">
            <v>0</v>
          </cell>
          <cell r="AZ312">
            <v>40978</v>
          </cell>
          <cell r="BA312">
            <v>0</v>
          </cell>
          <cell r="BB312">
            <v>0</v>
          </cell>
          <cell r="BC312">
            <v>0</v>
          </cell>
          <cell r="BD312">
            <v>0</v>
          </cell>
          <cell r="BE312">
            <v>1</v>
          </cell>
          <cell r="BF312">
            <v>0</v>
          </cell>
          <cell r="BG312">
            <v>0</v>
          </cell>
          <cell r="BH312">
            <v>0</v>
          </cell>
          <cell r="BI312">
            <v>40978</v>
          </cell>
          <cell r="BJ312">
            <v>0</v>
          </cell>
          <cell r="BK312">
            <v>0</v>
          </cell>
          <cell r="BL312">
            <v>0</v>
          </cell>
          <cell r="BM312">
            <v>0</v>
          </cell>
          <cell r="BN312">
            <v>1</v>
          </cell>
          <cell r="BO312">
            <v>0</v>
          </cell>
        </row>
        <row r="313">
          <cell r="A313">
            <v>40979</v>
          </cell>
          <cell r="B313">
            <v>1</v>
          </cell>
          <cell r="C313">
            <v>2</v>
          </cell>
          <cell r="D313">
            <v>0</v>
          </cell>
          <cell r="E313">
            <v>0</v>
          </cell>
          <cell r="F313">
            <v>0</v>
          </cell>
          <cell r="G313">
            <v>0</v>
          </cell>
          <cell r="H313">
            <v>0</v>
          </cell>
          <cell r="I313">
            <v>0</v>
          </cell>
          <cell r="J313">
            <v>1</v>
          </cell>
          <cell r="K313">
            <v>2</v>
          </cell>
          <cell r="L313">
            <v>40979</v>
          </cell>
          <cell r="M313">
            <v>1</v>
          </cell>
          <cell r="N313">
            <v>2</v>
          </cell>
          <cell r="O313">
            <v>0</v>
          </cell>
          <cell r="P313">
            <v>0</v>
          </cell>
          <cell r="Q313">
            <v>0</v>
          </cell>
          <cell r="R313">
            <v>0</v>
          </cell>
          <cell r="S313">
            <v>1</v>
          </cell>
          <cell r="T313">
            <v>2</v>
          </cell>
          <cell r="U313">
            <v>0</v>
          </cell>
          <cell r="V313">
            <v>0</v>
          </cell>
          <cell r="W313">
            <v>0</v>
          </cell>
          <cell r="X313">
            <v>0</v>
          </cell>
          <cell r="Y313">
            <v>1</v>
          </cell>
          <cell r="Z313">
            <v>2</v>
          </cell>
          <cell r="AA313">
            <v>0</v>
          </cell>
          <cell r="AB313">
            <v>0</v>
          </cell>
          <cell r="AC313">
            <v>40979</v>
          </cell>
          <cell r="AD313">
            <v>1</v>
          </cell>
          <cell r="AE313">
            <v>2</v>
          </cell>
          <cell r="AF313">
            <v>0</v>
          </cell>
          <cell r="AG313">
            <v>0</v>
          </cell>
          <cell r="AH313">
            <v>0</v>
          </cell>
          <cell r="AI313">
            <v>0</v>
          </cell>
          <cell r="AJ313">
            <v>0</v>
          </cell>
          <cell r="AK313">
            <v>0</v>
          </cell>
          <cell r="AL313">
            <v>1</v>
          </cell>
          <cell r="AM313">
            <v>2</v>
          </cell>
          <cell r="AN313">
            <v>40979</v>
          </cell>
          <cell r="AO313">
            <v>0</v>
          </cell>
          <cell r="AP313">
            <v>0</v>
          </cell>
          <cell r="AQ313">
            <v>0</v>
          </cell>
          <cell r="AR313">
            <v>0</v>
          </cell>
          <cell r="AS313">
            <v>1</v>
          </cell>
          <cell r="AT313">
            <v>2</v>
          </cell>
          <cell r="AU313">
            <v>40979</v>
          </cell>
          <cell r="AV313">
            <v>0</v>
          </cell>
          <cell r="AW313">
            <v>0</v>
          </cell>
          <cell r="AX313">
            <v>1</v>
          </cell>
          <cell r="AY313">
            <v>2</v>
          </cell>
          <cell r="AZ313">
            <v>40979</v>
          </cell>
          <cell r="BA313">
            <v>0</v>
          </cell>
          <cell r="BB313">
            <v>0</v>
          </cell>
          <cell r="BC313">
            <v>0</v>
          </cell>
          <cell r="BD313">
            <v>0</v>
          </cell>
          <cell r="BE313">
            <v>1</v>
          </cell>
          <cell r="BF313">
            <v>2</v>
          </cell>
          <cell r="BG313">
            <v>0</v>
          </cell>
          <cell r="BH313">
            <v>0</v>
          </cell>
          <cell r="BI313">
            <v>40979</v>
          </cell>
          <cell r="BJ313">
            <v>0</v>
          </cell>
          <cell r="BK313">
            <v>0</v>
          </cell>
          <cell r="BL313">
            <v>0</v>
          </cell>
          <cell r="BM313">
            <v>0</v>
          </cell>
          <cell r="BN313">
            <v>1</v>
          </cell>
          <cell r="BO313">
            <v>2</v>
          </cell>
        </row>
        <row r="314">
          <cell r="A314">
            <v>40979</v>
          </cell>
          <cell r="B314">
            <v>0</v>
          </cell>
          <cell r="C314">
            <v>0</v>
          </cell>
          <cell r="D314">
            <v>0</v>
          </cell>
          <cell r="E314">
            <v>0</v>
          </cell>
          <cell r="F314">
            <v>0</v>
          </cell>
          <cell r="G314">
            <v>0</v>
          </cell>
          <cell r="H314">
            <v>0</v>
          </cell>
          <cell r="I314">
            <v>0</v>
          </cell>
          <cell r="J314">
            <v>0</v>
          </cell>
          <cell r="K314">
            <v>0</v>
          </cell>
          <cell r="L314">
            <v>40979</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40979</v>
          </cell>
          <cell r="AD314">
            <v>0</v>
          </cell>
          <cell r="AE314">
            <v>0</v>
          </cell>
          <cell r="AF314">
            <v>0</v>
          </cell>
          <cell r="AG314">
            <v>0</v>
          </cell>
          <cell r="AH314">
            <v>0</v>
          </cell>
          <cell r="AI314">
            <v>0</v>
          </cell>
          <cell r="AJ314">
            <v>0</v>
          </cell>
          <cell r="AK314">
            <v>0</v>
          </cell>
          <cell r="AL314">
            <v>0</v>
          </cell>
          <cell r="AM314">
            <v>0</v>
          </cell>
          <cell r="AN314">
            <v>40979</v>
          </cell>
          <cell r="AO314">
            <v>0</v>
          </cell>
          <cell r="AP314">
            <v>0</v>
          </cell>
          <cell r="AQ314">
            <v>0</v>
          </cell>
          <cell r="AR314">
            <v>0</v>
          </cell>
          <cell r="AS314">
            <v>0</v>
          </cell>
          <cell r="AT314">
            <v>0</v>
          </cell>
          <cell r="AU314">
            <v>40979</v>
          </cell>
          <cell r="AV314">
            <v>0</v>
          </cell>
          <cell r="AW314">
            <v>0</v>
          </cell>
          <cell r="AX314">
            <v>0</v>
          </cell>
          <cell r="AY314">
            <v>0</v>
          </cell>
          <cell r="AZ314">
            <v>40979</v>
          </cell>
          <cell r="BA314">
            <v>0</v>
          </cell>
          <cell r="BB314">
            <v>0</v>
          </cell>
          <cell r="BC314">
            <v>0</v>
          </cell>
          <cell r="BD314">
            <v>0</v>
          </cell>
          <cell r="BE314">
            <v>0</v>
          </cell>
          <cell r="BF314">
            <v>0</v>
          </cell>
          <cell r="BG314">
            <v>0</v>
          </cell>
          <cell r="BH314">
            <v>0</v>
          </cell>
          <cell r="BI314">
            <v>40979</v>
          </cell>
          <cell r="BJ314">
            <v>0</v>
          </cell>
          <cell r="BK314">
            <v>0</v>
          </cell>
          <cell r="BL314">
            <v>0</v>
          </cell>
          <cell r="BM314">
            <v>0</v>
          </cell>
          <cell r="BN314">
            <v>0</v>
          </cell>
          <cell r="BO314">
            <v>0</v>
          </cell>
        </row>
        <row r="315">
          <cell r="A315">
            <v>40979</v>
          </cell>
          <cell r="B315">
            <v>1</v>
          </cell>
          <cell r="C315">
            <v>0</v>
          </cell>
          <cell r="D315">
            <v>0</v>
          </cell>
          <cell r="E315">
            <v>0</v>
          </cell>
          <cell r="F315">
            <v>0</v>
          </cell>
          <cell r="G315">
            <v>0</v>
          </cell>
          <cell r="H315">
            <v>0</v>
          </cell>
          <cell r="I315">
            <v>0</v>
          </cell>
          <cell r="J315">
            <v>1</v>
          </cell>
          <cell r="K315">
            <v>0</v>
          </cell>
          <cell r="L315">
            <v>40979</v>
          </cell>
          <cell r="M315">
            <v>1</v>
          </cell>
          <cell r="N315">
            <v>0</v>
          </cell>
          <cell r="O315">
            <v>0</v>
          </cell>
          <cell r="P315">
            <v>0</v>
          </cell>
          <cell r="Q315">
            <v>0</v>
          </cell>
          <cell r="R315">
            <v>0</v>
          </cell>
          <cell r="S315">
            <v>1</v>
          </cell>
          <cell r="T315">
            <v>0</v>
          </cell>
          <cell r="U315">
            <v>0</v>
          </cell>
          <cell r="V315">
            <v>0</v>
          </cell>
          <cell r="W315">
            <v>0</v>
          </cell>
          <cell r="X315">
            <v>0</v>
          </cell>
          <cell r="Y315">
            <v>1</v>
          </cell>
          <cell r="Z315">
            <v>0</v>
          </cell>
          <cell r="AA315">
            <v>0</v>
          </cell>
          <cell r="AB315">
            <v>0</v>
          </cell>
          <cell r="AC315">
            <v>40979</v>
          </cell>
          <cell r="AD315">
            <v>1</v>
          </cell>
          <cell r="AE315">
            <v>0</v>
          </cell>
          <cell r="AF315">
            <v>0</v>
          </cell>
          <cell r="AG315">
            <v>0</v>
          </cell>
          <cell r="AH315">
            <v>0</v>
          </cell>
          <cell r="AI315">
            <v>0</v>
          </cell>
          <cell r="AJ315">
            <v>0</v>
          </cell>
          <cell r="AK315">
            <v>0</v>
          </cell>
          <cell r="AL315">
            <v>1</v>
          </cell>
          <cell r="AM315">
            <v>0</v>
          </cell>
          <cell r="AN315">
            <v>40979</v>
          </cell>
          <cell r="AO315">
            <v>0</v>
          </cell>
          <cell r="AP315">
            <v>0</v>
          </cell>
          <cell r="AQ315">
            <v>0</v>
          </cell>
          <cell r="AR315">
            <v>0</v>
          </cell>
          <cell r="AS315">
            <v>1</v>
          </cell>
          <cell r="AT315">
            <v>0</v>
          </cell>
          <cell r="AU315">
            <v>40979</v>
          </cell>
          <cell r="AV315">
            <v>0</v>
          </cell>
          <cell r="AW315">
            <v>0</v>
          </cell>
          <cell r="AX315">
            <v>1</v>
          </cell>
          <cell r="AY315">
            <v>0</v>
          </cell>
          <cell r="AZ315">
            <v>40979</v>
          </cell>
          <cell r="BA315">
            <v>0</v>
          </cell>
          <cell r="BB315">
            <v>0</v>
          </cell>
          <cell r="BC315">
            <v>0</v>
          </cell>
          <cell r="BD315">
            <v>0</v>
          </cell>
          <cell r="BE315">
            <v>1</v>
          </cell>
          <cell r="BF315">
            <v>0</v>
          </cell>
          <cell r="BG315">
            <v>0</v>
          </cell>
          <cell r="BH315">
            <v>0</v>
          </cell>
          <cell r="BI315">
            <v>40979</v>
          </cell>
          <cell r="BJ315">
            <v>0</v>
          </cell>
          <cell r="BK315">
            <v>0</v>
          </cell>
          <cell r="BL315">
            <v>0</v>
          </cell>
          <cell r="BM315">
            <v>0</v>
          </cell>
          <cell r="BN315">
            <v>1</v>
          </cell>
          <cell r="BO315">
            <v>0</v>
          </cell>
        </row>
        <row r="316">
          <cell r="A316">
            <v>40980</v>
          </cell>
          <cell r="B316">
            <v>1</v>
          </cell>
          <cell r="C316">
            <v>1</v>
          </cell>
          <cell r="D316">
            <v>1</v>
          </cell>
          <cell r="E316">
            <v>3</v>
          </cell>
          <cell r="F316">
            <v>0</v>
          </cell>
          <cell r="G316">
            <v>0</v>
          </cell>
          <cell r="H316">
            <v>0</v>
          </cell>
          <cell r="I316">
            <v>0</v>
          </cell>
          <cell r="J316">
            <v>1</v>
          </cell>
          <cell r="K316">
            <v>3</v>
          </cell>
          <cell r="L316">
            <v>40980</v>
          </cell>
          <cell r="M316">
            <v>1</v>
          </cell>
          <cell r="N316">
            <v>3</v>
          </cell>
          <cell r="O316">
            <v>0</v>
          </cell>
          <cell r="P316">
            <v>0</v>
          </cell>
          <cell r="Q316">
            <v>0</v>
          </cell>
          <cell r="R316">
            <v>0</v>
          </cell>
          <cell r="S316">
            <v>1</v>
          </cell>
          <cell r="T316">
            <v>3</v>
          </cell>
          <cell r="U316">
            <v>0</v>
          </cell>
          <cell r="V316">
            <v>0</v>
          </cell>
          <cell r="W316">
            <v>0</v>
          </cell>
          <cell r="X316">
            <v>0</v>
          </cell>
          <cell r="Y316">
            <v>0</v>
          </cell>
          <cell r="Z316">
            <v>1</v>
          </cell>
          <cell r="AA316">
            <v>1</v>
          </cell>
          <cell r="AB316">
            <v>2</v>
          </cell>
          <cell r="AC316">
            <v>40980</v>
          </cell>
          <cell r="AD316">
            <v>1</v>
          </cell>
          <cell r="AE316">
            <v>3</v>
          </cell>
          <cell r="AF316">
            <v>0</v>
          </cell>
          <cell r="AG316">
            <v>0</v>
          </cell>
          <cell r="AH316">
            <v>0</v>
          </cell>
          <cell r="AI316">
            <v>0</v>
          </cell>
          <cell r="AJ316">
            <v>0</v>
          </cell>
          <cell r="AK316">
            <v>0</v>
          </cell>
          <cell r="AL316">
            <v>1</v>
          </cell>
          <cell r="AM316">
            <v>3</v>
          </cell>
          <cell r="AN316">
            <v>40980</v>
          </cell>
          <cell r="AO316">
            <v>1</v>
          </cell>
          <cell r="AP316">
            <v>3</v>
          </cell>
          <cell r="AQ316">
            <v>0</v>
          </cell>
          <cell r="AR316">
            <v>0</v>
          </cell>
          <cell r="AS316">
            <v>1</v>
          </cell>
          <cell r="AT316">
            <v>1</v>
          </cell>
          <cell r="AU316">
            <v>40980</v>
          </cell>
          <cell r="AV316">
            <v>0</v>
          </cell>
          <cell r="AW316">
            <v>0</v>
          </cell>
          <cell r="AX316">
            <v>1</v>
          </cell>
          <cell r="AY316">
            <v>3</v>
          </cell>
          <cell r="AZ316">
            <v>40980</v>
          </cell>
          <cell r="BA316">
            <v>0</v>
          </cell>
          <cell r="BB316">
            <v>0</v>
          </cell>
          <cell r="BC316">
            <v>0</v>
          </cell>
          <cell r="BD316">
            <v>0</v>
          </cell>
          <cell r="BE316">
            <v>1</v>
          </cell>
          <cell r="BF316">
            <v>3</v>
          </cell>
          <cell r="BG316">
            <v>0</v>
          </cell>
          <cell r="BH316">
            <v>0</v>
          </cell>
          <cell r="BI316">
            <v>40980</v>
          </cell>
          <cell r="BJ316">
            <v>0</v>
          </cell>
          <cell r="BK316">
            <v>0</v>
          </cell>
          <cell r="BL316">
            <v>0</v>
          </cell>
          <cell r="BM316">
            <v>0</v>
          </cell>
          <cell r="BN316">
            <v>1</v>
          </cell>
          <cell r="BO316">
            <v>3</v>
          </cell>
        </row>
        <row r="317">
          <cell r="A317">
            <v>40980</v>
          </cell>
          <cell r="B317">
            <v>0</v>
          </cell>
          <cell r="C317">
            <v>0</v>
          </cell>
          <cell r="D317">
            <v>1</v>
          </cell>
          <cell r="E317">
            <v>0</v>
          </cell>
          <cell r="F317">
            <v>0</v>
          </cell>
          <cell r="G317">
            <v>0</v>
          </cell>
          <cell r="H317">
            <v>0</v>
          </cell>
          <cell r="I317">
            <v>0</v>
          </cell>
          <cell r="J317">
            <v>1</v>
          </cell>
          <cell r="K317">
            <v>0</v>
          </cell>
          <cell r="L317">
            <v>40980</v>
          </cell>
          <cell r="M317">
            <v>1</v>
          </cell>
          <cell r="N317">
            <v>0</v>
          </cell>
          <cell r="O317">
            <v>0</v>
          </cell>
          <cell r="P317">
            <v>0</v>
          </cell>
          <cell r="Q317">
            <v>0</v>
          </cell>
          <cell r="R317">
            <v>0</v>
          </cell>
          <cell r="S317">
            <v>1</v>
          </cell>
          <cell r="T317">
            <v>0</v>
          </cell>
          <cell r="U317">
            <v>0</v>
          </cell>
          <cell r="V317">
            <v>0</v>
          </cell>
          <cell r="W317">
            <v>0</v>
          </cell>
          <cell r="X317">
            <v>0</v>
          </cell>
          <cell r="Y317">
            <v>0</v>
          </cell>
          <cell r="Z317">
            <v>0</v>
          </cell>
          <cell r="AA317">
            <v>1</v>
          </cell>
          <cell r="AB317">
            <v>0</v>
          </cell>
          <cell r="AC317">
            <v>40980</v>
          </cell>
          <cell r="AD317">
            <v>1</v>
          </cell>
          <cell r="AE317">
            <v>0</v>
          </cell>
          <cell r="AF317">
            <v>0</v>
          </cell>
          <cell r="AG317">
            <v>0</v>
          </cell>
          <cell r="AH317">
            <v>0</v>
          </cell>
          <cell r="AI317">
            <v>0</v>
          </cell>
          <cell r="AJ317">
            <v>0</v>
          </cell>
          <cell r="AK317">
            <v>0</v>
          </cell>
          <cell r="AL317">
            <v>1</v>
          </cell>
          <cell r="AM317">
            <v>0</v>
          </cell>
          <cell r="AN317">
            <v>40980</v>
          </cell>
          <cell r="AO317">
            <v>1</v>
          </cell>
          <cell r="AP317">
            <v>0</v>
          </cell>
          <cell r="AQ317">
            <v>0</v>
          </cell>
          <cell r="AR317">
            <v>0</v>
          </cell>
          <cell r="AS317">
            <v>0</v>
          </cell>
          <cell r="AT317">
            <v>0</v>
          </cell>
          <cell r="AU317">
            <v>40980</v>
          </cell>
          <cell r="AV317">
            <v>0</v>
          </cell>
          <cell r="AW317">
            <v>0</v>
          </cell>
          <cell r="AX317">
            <v>1</v>
          </cell>
          <cell r="AY317">
            <v>0</v>
          </cell>
          <cell r="AZ317">
            <v>40980</v>
          </cell>
          <cell r="BA317">
            <v>0</v>
          </cell>
          <cell r="BB317">
            <v>0</v>
          </cell>
          <cell r="BC317">
            <v>0</v>
          </cell>
          <cell r="BD317">
            <v>0</v>
          </cell>
          <cell r="BE317">
            <v>1</v>
          </cell>
          <cell r="BF317">
            <v>0</v>
          </cell>
          <cell r="BG317">
            <v>0</v>
          </cell>
          <cell r="BH317">
            <v>0</v>
          </cell>
          <cell r="BI317">
            <v>40980</v>
          </cell>
          <cell r="BJ317">
            <v>0</v>
          </cell>
          <cell r="BK317">
            <v>0</v>
          </cell>
          <cell r="BL317">
            <v>0</v>
          </cell>
          <cell r="BM317">
            <v>0</v>
          </cell>
          <cell r="BN317">
            <v>1</v>
          </cell>
          <cell r="BO317">
            <v>0</v>
          </cell>
        </row>
        <row r="318">
          <cell r="A318">
            <v>40980</v>
          </cell>
          <cell r="B318">
            <v>0</v>
          </cell>
          <cell r="C318">
            <v>0</v>
          </cell>
          <cell r="D318">
            <v>1</v>
          </cell>
          <cell r="E318">
            <v>0</v>
          </cell>
          <cell r="F318">
            <v>0</v>
          </cell>
          <cell r="G318">
            <v>0</v>
          </cell>
          <cell r="H318">
            <v>0</v>
          </cell>
          <cell r="I318">
            <v>0</v>
          </cell>
          <cell r="J318">
            <v>1</v>
          </cell>
          <cell r="K318">
            <v>0</v>
          </cell>
          <cell r="L318">
            <v>40980</v>
          </cell>
          <cell r="M318">
            <v>1</v>
          </cell>
          <cell r="N318">
            <v>0</v>
          </cell>
          <cell r="O318">
            <v>0</v>
          </cell>
          <cell r="P318">
            <v>0</v>
          </cell>
          <cell r="Q318">
            <v>0</v>
          </cell>
          <cell r="R318">
            <v>0</v>
          </cell>
          <cell r="S318">
            <v>1</v>
          </cell>
          <cell r="T318">
            <v>0</v>
          </cell>
          <cell r="U318">
            <v>0</v>
          </cell>
          <cell r="V318">
            <v>0</v>
          </cell>
          <cell r="W318">
            <v>0</v>
          </cell>
          <cell r="X318">
            <v>0</v>
          </cell>
          <cell r="Y318">
            <v>1</v>
          </cell>
          <cell r="Z318">
            <v>0</v>
          </cell>
          <cell r="AA318">
            <v>0</v>
          </cell>
          <cell r="AB318">
            <v>0</v>
          </cell>
          <cell r="AC318">
            <v>40980</v>
          </cell>
          <cell r="AD318">
            <v>1</v>
          </cell>
          <cell r="AE318">
            <v>0</v>
          </cell>
          <cell r="AF318">
            <v>0</v>
          </cell>
          <cell r="AG318">
            <v>0</v>
          </cell>
          <cell r="AH318">
            <v>0</v>
          </cell>
          <cell r="AI318">
            <v>0</v>
          </cell>
          <cell r="AJ318">
            <v>0</v>
          </cell>
          <cell r="AK318">
            <v>0</v>
          </cell>
          <cell r="AL318">
            <v>1</v>
          </cell>
          <cell r="AM318">
            <v>0</v>
          </cell>
          <cell r="AN318">
            <v>40980</v>
          </cell>
          <cell r="AO318">
            <v>1</v>
          </cell>
          <cell r="AP318">
            <v>0</v>
          </cell>
          <cell r="AQ318">
            <v>0</v>
          </cell>
          <cell r="AR318">
            <v>0</v>
          </cell>
          <cell r="AS318">
            <v>0</v>
          </cell>
          <cell r="AT318">
            <v>0</v>
          </cell>
          <cell r="AU318">
            <v>40980</v>
          </cell>
          <cell r="AV318">
            <v>0</v>
          </cell>
          <cell r="AW318">
            <v>0</v>
          </cell>
          <cell r="AX318">
            <v>1</v>
          </cell>
          <cell r="AY318">
            <v>0</v>
          </cell>
          <cell r="AZ318">
            <v>40980</v>
          </cell>
          <cell r="BA318">
            <v>0</v>
          </cell>
          <cell r="BB318">
            <v>0</v>
          </cell>
          <cell r="BC318">
            <v>0</v>
          </cell>
          <cell r="BD318">
            <v>0</v>
          </cell>
          <cell r="BE318">
            <v>1</v>
          </cell>
          <cell r="BF318">
            <v>0</v>
          </cell>
          <cell r="BG318">
            <v>0</v>
          </cell>
          <cell r="BH318">
            <v>0</v>
          </cell>
          <cell r="BI318">
            <v>40980</v>
          </cell>
          <cell r="BJ318">
            <v>0</v>
          </cell>
          <cell r="BK318">
            <v>0</v>
          </cell>
          <cell r="BL318">
            <v>0</v>
          </cell>
          <cell r="BM318">
            <v>0</v>
          </cell>
          <cell r="BN318">
            <v>1</v>
          </cell>
          <cell r="BO318">
            <v>0</v>
          </cell>
        </row>
        <row r="319">
          <cell r="A319">
            <v>40981</v>
          </cell>
          <cell r="B319">
            <v>0</v>
          </cell>
          <cell r="C319">
            <v>0</v>
          </cell>
          <cell r="D319">
            <v>1</v>
          </cell>
          <cell r="E319">
            <v>3</v>
          </cell>
          <cell r="F319">
            <v>0</v>
          </cell>
          <cell r="G319">
            <v>0</v>
          </cell>
          <cell r="H319">
            <v>0</v>
          </cell>
          <cell r="I319">
            <v>0</v>
          </cell>
          <cell r="J319">
            <v>1</v>
          </cell>
          <cell r="K319">
            <v>3</v>
          </cell>
          <cell r="L319">
            <v>40981</v>
          </cell>
          <cell r="M319">
            <v>1</v>
          </cell>
          <cell r="N319">
            <v>3</v>
          </cell>
          <cell r="O319">
            <v>0</v>
          </cell>
          <cell r="P319">
            <v>0</v>
          </cell>
          <cell r="Q319">
            <v>0</v>
          </cell>
          <cell r="R319">
            <v>0</v>
          </cell>
          <cell r="S319">
            <v>1</v>
          </cell>
          <cell r="T319">
            <v>3</v>
          </cell>
          <cell r="U319">
            <v>0</v>
          </cell>
          <cell r="V319">
            <v>0</v>
          </cell>
          <cell r="W319">
            <v>0</v>
          </cell>
          <cell r="X319">
            <v>0</v>
          </cell>
          <cell r="Y319">
            <v>1</v>
          </cell>
          <cell r="Z319">
            <v>3</v>
          </cell>
          <cell r="AA319">
            <v>0</v>
          </cell>
          <cell r="AB319">
            <v>0</v>
          </cell>
          <cell r="AC319">
            <v>40981</v>
          </cell>
          <cell r="AD319">
            <v>1</v>
          </cell>
          <cell r="AE319">
            <v>3</v>
          </cell>
          <cell r="AF319">
            <v>0</v>
          </cell>
          <cell r="AG319">
            <v>0</v>
          </cell>
          <cell r="AH319">
            <v>0</v>
          </cell>
          <cell r="AI319">
            <v>0</v>
          </cell>
          <cell r="AJ319">
            <v>0</v>
          </cell>
          <cell r="AK319">
            <v>0</v>
          </cell>
          <cell r="AL319">
            <v>1</v>
          </cell>
          <cell r="AM319">
            <v>3</v>
          </cell>
          <cell r="AN319">
            <v>40981</v>
          </cell>
          <cell r="AO319">
            <v>1</v>
          </cell>
          <cell r="AP319">
            <v>3</v>
          </cell>
          <cell r="AQ319">
            <v>0</v>
          </cell>
          <cell r="AR319">
            <v>0</v>
          </cell>
          <cell r="AS319">
            <v>0</v>
          </cell>
          <cell r="AT319">
            <v>0</v>
          </cell>
          <cell r="AU319">
            <v>40981</v>
          </cell>
          <cell r="AV319">
            <v>0</v>
          </cell>
          <cell r="AW319">
            <v>0</v>
          </cell>
          <cell r="AX319">
            <v>1</v>
          </cell>
          <cell r="AY319">
            <v>3</v>
          </cell>
          <cell r="AZ319">
            <v>40981</v>
          </cell>
          <cell r="BA319">
            <v>0</v>
          </cell>
          <cell r="BB319">
            <v>0</v>
          </cell>
          <cell r="BC319">
            <v>0</v>
          </cell>
          <cell r="BD319">
            <v>0</v>
          </cell>
          <cell r="BE319">
            <v>1</v>
          </cell>
          <cell r="BF319">
            <v>3</v>
          </cell>
          <cell r="BG319">
            <v>0</v>
          </cell>
          <cell r="BH319">
            <v>0</v>
          </cell>
          <cell r="BI319">
            <v>40981</v>
          </cell>
          <cell r="BJ319">
            <v>0</v>
          </cell>
          <cell r="BK319">
            <v>0</v>
          </cell>
          <cell r="BL319">
            <v>0</v>
          </cell>
          <cell r="BM319">
            <v>0</v>
          </cell>
          <cell r="BN319">
            <v>1</v>
          </cell>
          <cell r="BO319">
            <v>3</v>
          </cell>
        </row>
        <row r="320">
          <cell r="A320">
            <v>40981</v>
          </cell>
          <cell r="B320">
            <v>0</v>
          </cell>
          <cell r="C320">
            <v>0</v>
          </cell>
          <cell r="D320">
            <v>1</v>
          </cell>
          <cell r="E320">
            <v>0</v>
          </cell>
          <cell r="F320">
            <v>0</v>
          </cell>
          <cell r="G320">
            <v>0</v>
          </cell>
          <cell r="H320">
            <v>0</v>
          </cell>
          <cell r="I320">
            <v>0</v>
          </cell>
          <cell r="J320">
            <v>1</v>
          </cell>
          <cell r="K320">
            <v>0</v>
          </cell>
          <cell r="L320">
            <v>40981</v>
          </cell>
          <cell r="M320">
            <v>1</v>
          </cell>
          <cell r="N320">
            <v>0</v>
          </cell>
          <cell r="O320">
            <v>0</v>
          </cell>
          <cell r="P320">
            <v>0</v>
          </cell>
          <cell r="Q320">
            <v>0</v>
          </cell>
          <cell r="R320">
            <v>0</v>
          </cell>
          <cell r="S320">
            <v>1</v>
          </cell>
          <cell r="T320">
            <v>0</v>
          </cell>
          <cell r="U320">
            <v>0</v>
          </cell>
          <cell r="V320">
            <v>0</v>
          </cell>
          <cell r="W320">
            <v>0</v>
          </cell>
          <cell r="X320">
            <v>0</v>
          </cell>
          <cell r="Y320">
            <v>1</v>
          </cell>
          <cell r="Z320">
            <v>0</v>
          </cell>
          <cell r="AA320">
            <v>0</v>
          </cell>
          <cell r="AB320">
            <v>0</v>
          </cell>
          <cell r="AC320">
            <v>40981</v>
          </cell>
          <cell r="AD320">
            <v>1</v>
          </cell>
          <cell r="AE320">
            <v>0</v>
          </cell>
          <cell r="AF320">
            <v>0</v>
          </cell>
          <cell r="AG320">
            <v>0</v>
          </cell>
          <cell r="AH320">
            <v>0</v>
          </cell>
          <cell r="AI320">
            <v>0</v>
          </cell>
          <cell r="AJ320">
            <v>0</v>
          </cell>
          <cell r="AK320">
            <v>0</v>
          </cell>
          <cell r="AL320">
            <v>1</v>
          </cell>
          <cell r="AM320">
            <v>0</v>
          </cell>
          <cell r="AN320">
            <v>40981</v>
          </cell>
          <cell r="AO320">
            <v>1</v>
          </cell>
          <cell r="AP320">
            <v>0</v>
          </cell>
          <cell r="AQ320">
            <v>0</v>
          </cell>
          <cell r="AR320">
            <v>0</v>
          </cell>
          <cell r="AS320">
            <v>0</v>
          </cell>
          <cell r="AT320">
            <v>0</v>
          </cell>
          <cell r="AU320">
            <v>40981</v>
          </cell>
          <cell r="AV320">
            <v>0</v>
          </cell>
          <cell r="AW320">
            <v>0</v>
          </cell>
          <cell r="AX320">
            <v>1</v>
          </cell>
          <cell r="AY320">
            <v>0</v>
          </cell>
          <cell r="AZ320">
            <v>40981</v>
          </cell>
          <cell r="BA320">
            <v>0</v>
          </cell>
          <cell r="BB320">
            <v>0</v>
          </cell>
          <cell r="BC320">
            <v>0</v>
          </cell>
          <cell r="BD320">
            <v>0</v>
          </cell>
          <cell r="BE320">
            <v>1</v>
          </cell>
          <cell r="BF320">
            <v>0</v>
          </cell>
          <cell r="BG320">
            <v>0</v>
          </cell>
          <cell r="BH320">
            <v>0</v>
          </cell>
          <cell r="BI320">
            <v>40981</v>
          </cell>
          <cell r="BJ320">
            <v>0</v>
          </cell>
          <cell r="BK320">
            <v>0</v>
          </cell>
          <cell r="BL320">
            <v>0</v>
          </cell>
          <cell r="BM320">
            <v>0</v>
          </cell>
          <cell r="BN320">
            <v>1</v>
          </cell>
          <cell r="BO320">
            <v>0</v>
          </cell>
        </row>
        <row r="321">
          <cell r="A321">
            <v>40981</v>
          </cell>
          <cell r="B321">
            <v>0</v>
          </cell>
          <cell r="C321">
            <v>0</v>
          </cell>
          <cell r="D321">
            <v>1</v>
          </cell>
          <cell r="E321">
            <v>0</v>
          </cell>
          <cell r="F321">
            <v>0</v>
          </cell>
          <cell r="G321">
            <v>0</v>
          </cell>
          <cell r="H321">
            <v>0</v>
          </cell>
          <cell r="I321">
            <v>0</v>
          </cell>
          <cell r="J321">
            <v>1</v>
          </cell>
          <cell r="K321">
            <v>0</v>
          </cell>
          <cell r="L321">
            <v>40981</v>
          </cell>
          <cell r="M321">
            <v>1</v>
          </cell>
          <cell r="N321">
            <v>0</v>
          </cell>
          <cell r="O321">
            <v>0</v>
          </cell>
          <cell r="P321">
            <v>0</v>
          </cell>
          <cell r="Q321">
            <v>0</v>
          </cell>
          <cell r="R321">
            <v>0</v>
          </cell>
          <cell r="S321">
            <v>1</v>
          </cell>
          <cell r="T321">
            <v>0</v>
          </cell>
          <cell r="U321">
            <v>0</v>
          </cell>
          <cell r="V321">
            <v>0</v>
          </cell>
          <cell r="W321">
            <v>0</v>
          </cell>
          <cell r="X321">
            <v>0</v>
          </cell>
          <cell r="Y321">
            <v>1</v>
          </cell>
          <cell r="Z321">
            <v>0</v>
          </cell>
          <cell r="AA321">
            <v>0</v>
          </cell>
          <cell r="AB321">
            <v>0</v>
          </cell>
          <cell r="AC321">
            <v>40981</v>
          </cell>
          <cell r="AD321">
            <v>1</v>
          </cell>
          <cell r="AE321">
            <v>0</v>
          </cell>
          <cell r="AF321">
            <v>0</v>
          </cell>
          <cell r="AG321">
            <v>0</v>
          </cell>
          <cell r="AH321">
            <v>0</v>
          </cell>
          <cell r="AI321">
            <v>0</v>
          </cell>
          <cell r="AJ321">
            <v>0</v>
          </cell>
          <cell r="AK321">
            <v>0</v>
          </cell>
          <cell r="AL321">
            <v>1</v>
          </cell>
          <cell r="AM321">
            <v>0</v>
          </cell>
          <cell r="AN321">
            <v>40981</v>
          </cell>
          <cell r="AO321">
            <v>1</v>
          </cell>
          <cell r="AP321">
            <v>0</v>
          </cell>
          <cell r="AQ321">
            <v>0</v>
          </cell>
          <cell r="AR321">
            <v>0</v>
          </cell>
          <cell r="AS321">
            <v>0</v>
          </cell>
          <cell r="AT321">
            <v>0</v>
          </cell>
          <cell r="AU321">
            <v>40981</v>
          </cell>
          <cell r="AV321">
            <v>0</v>
          </cell>
          <cell r="AW321">
            <v>0</v>
          </cell>
          <cell r="AX321">
            <v>1</v>
          </cell>
          <cell r="AY321">
            <v>0</v>
          </cell>
          <cell r="AZ321">
            <v>40981</v>
          </cell>
          <cell r="BA321">
            <v>0</v>
          </cell>
          <cell r="BB321">
            <v>0</v>
          </cell>
          <cell r="BC321">
            <v>0</v>
          </cell>
          <cell r="BD321">
            <v>0</v>
          </cell>
          <cell r="BE321">
            <v>1</v>
          </cell>
          <cell r="BF321">
            <v>0</v>
          </cell>
          <cell r="BG321">
            <v>0</v>
          </cell>
          <cell r="BH321">
            <v>0</v>
          </cell>
          <cell r="BI321">
            <v>40981</v>
          </cell>
          <cell r="BJ321">
            <v>0</v>
          </cell>
          <cell r="BK321">
            <v>0</v>
          </cell>
          <cell r="BL321">
            <v>0</v>
          </cell>
          <cell r="BM321">
            <v>0</v>
          </cell>
          <cell r="BN321">
            <v>1</v>
          </cell>
          <cell r="BO321">
            <v>0</v>
          </cell>
        </row>
        <row r="322">
          <cell r="A322">
            <v>40982</v>
          </cell>
          <cell r="B322">
            <v>0</v>
          </cell>
          <cell r="C322">
            <v>0</v>
          </cell>
          <cell r="D322">
            <v>0</v>
          </cell>
          <cell r="E322">
            <v>1</v>
          </cell>
          <cell r="F322">
            <v>0</v>
          </cell>
          <cell r="G322">
            <v>0</v>
          </cell>
          <cell r="H322">
            <v>0</v>
          </cell>
          <cell r="I322">
            <v>0</v>
          </cell>
          <cell r="J322">
            <v>0</v>
          </cell>
          <cell r="K322">
            <v>1</v>
          </cell>
          <cell r="L322">
            <v>40982</v>
          </cell>
          <cell r="M322">
            <v>0</v>
          </cell>
          <cell r="N322">
            <v>1</v>
          </cell>
          <cell r="O322">
            <v>0</v>
          </cell>
          <cell r="P322">
            <v>0</v>
          </cell>
          <cell r="Q322">
            <v>0</v>
          </cell>
          <cell r="R322">
            <v>0</v>
          </cell>
          <cell r="S322">
            <v>0</v>
          </cell>
          <cell r="T322">
            <v>0</v>
          </cell>
          <cell r="U322">
            <v>0</v>
          </cell>
          <cell r="V322">
            <v>1</v>
          </cell>
          <cell r="W322">
            <v>0</v>
          </cell>
          <cell r="X322">
            <v>0</v>
          </cell>
          <cell r="Y322">
            <v>0</v>
          </cell>
          <cell r="Z322">
            <v>1</v>
          </cell>
          <cell r="AA322">
            <v>0</v>
          </cell>
          <cell r="AB322">
            <v>0</v>
          </cell>
          <cell r="AC322">
            <v>40982</v>
          </cell>
          <cell r="AD322">
            <v>0</v>
          </cell>
          <cell r="AE322">
            <v>1</v>
          </cell>
          <cell r="AF322">
            <v>0</v>
          </cell>
          <cell r="AG322">
            <v>0</v>
          </cell>
          <cell r="AH322">
            <v>0</v>
          </cell>
          <cell r="AI322">
            <v>0</v>
          </cell>
          <cell r="AJ322">
            <v>0</v>
          </cell>
          <cell r="AK322">
            <v>0</v>
          </cell>
          <cell r="AL322">
            <v>0</v>
          </cell>
          <cell r="AM322">
            <v>1</v>
          </cell>
          <cell r="AN322">
            <v>40982</v>
          </cell>
          <cell r="AO322">
            <v>0</v>
          </cell>
          <cell r="AP322">
            <v>1</v>
          </cell>
          <cell r="AQ322">
            <v>0</v>
          </cell>
          <cell r="AR322">
            <v>0</v>
          </cell>
          <cell r="AS322">
            <v>0</v>
          </cell>
          <cell r="AT322">
            <v>0</v>
          </cell>
          <cell r="AU322">
            <v>40982</v>
          </cell>
          <cell r="AV322">
            <v>0</v>
          </cell>
          <cell r="AW322">
            <v>0</v>
          </cell>
          <cell r="AX322">
            <v>0</v>
          </cell>
          <cell r="AY322">
            <v>1</v>
          </cell>
          <cell r="AZ322">
            <v>40982</v>
          </cell>
          <cell r="BA322">
            <v>0</v>
          </cell>
          <cell r="BB322">
            <v>0</v>
          </cell>
          <cell r="BC322">
            <v>0</v>
          </cell>
          <cell r="BD322">
            <v>0</v>
          </cell>
          <cell r="BE322">
            <v>0</v>
          </cell>
          <cell r="BF322">
            <v>1</v>
          </cell>
          <cell r="BG322">
            <v>0</v>
          </cell>
          <cell r="BH322">
            <v>0</v>
          </cell>
          <cell r="BI322">
            <v>40982</v>
          </cell>
          <cell r="BJ322">
            <v>0</v>
          </cell>
          <cell r="BK322">
            <v>0</v>
          </cell>
          <cell r="BL322">
            <v>0</v>
          </cell>
          <cell r="BM322">
            <v>0</v>
          </cell>
          <cell r="BN322">
            <v>0</v>
          </cell>
          <cell r="BO322">
            <v>1</v>
          </cell>
        </row>
        <row r="323">
          <cell r="A323">
            <v>40982</v>
          </cell>
          <cell r="B323">
            <v>0</v>
          </cell>
          <cell r="C323">
            <v>0</v>
          </cell>
          <cell r="D323">
            <v>0</v>
          </cell>
          <cell r="E323">
            <v>0</v>
          </cell>
          <cell r="F323">
            <v>0</v>
          </cell>
          <cell r="G323">
            <v>0</v>
          </cell>
          <cell r="H323">
            <v>0</v>
          </cell>
          <cell r="I323">
            <v>0</v>
          </cell>
          <cell r="J323">
            <v>0</v>
          </cell>
          <cell r="K323">
            <v>0</v>
          </cell>
          <cell r="L323">
            <v>40982</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40982</v>
          </cell>
          <cell r="AD323">
            <v>0</v>
          </cell>
          <cell r="AE323">
            <v>0</v>
          </cell>
          <cell r="AF323">
            <v>0</v>
          </cell>
          <cell r="AG323">
            <v>0</v>
          </cell>
          <cell r="AH323">
            <v>0</v>
          </cell>
          <cell r="AI323">
            <v>0</v>
          </cell>
          <cell r="AJ323">
            <v>0</v>
          </cell>
          <cell r="AK323">
            <v>0</v>
          </cell>
          <cell r="AL323">
            <v>0</v>
          </cell>
          <cell r="AM323">
            <v>0</v>
          </cell>
          <cell r="AN323">
            <v>40982</v>
          </cell>
          <cell r="AO323">
            <v>0</v>
          </cell>
          <cell r="AP323">
            <v>0</v>
          </cell>
          <cell r="AQ323">
            <v>0</v>
          </cell>
          <cell r="AR323">
            <v>0</v>
          </cell>
          <cell r="AS323">
            <v>0</v>
          </cell>
          <cell r="AT323">
            <v>0</v>
          </cell>
          <cell r="AU323">
            <v>40982</v>
          </cell>
          <cell r="AV323">
            <v>0</v>
          </cell>
          <cell r="AW323">
            <v>0</v>
          </cell>
          <cell r="AX323">
            <v>0</v>
          </cell>
          <cell r="AY323">
            <v>0</v>
          </cell>
          <cell r="AZ323">
            <v>40982</v>
          </cell>
          <cell r="BA323">
            <v>0</v>
          </cell>
          <cell r="BB323">
            <v>0</v>
          </cell>
          <cell r="BC323">
            <v>0</v>
          </cell>
          <cell r="BD323">
            <v>0</v>
          </cell>
          <cell r="BE323">
            <v>0</v>
          </cell>
          <cell r="BF323">
            <v>0</v>
          </cell>
          <cell r="BG323">
            <v>0</v>
          </cell>
          <cell r="BH323">
            <v>0</v>
          </cell>
          <cell r="BI323">
            <v>40982</v>
          </cell>
          <cell r="BJ323">
            <v>0</v>
          </cell>
          <cell r="BK323">
            <v>0</v>
          </cell>
          <cell r="BL323">
            <v>0</v>
          </cell>
          <cell r="BM323">
            <v>0</v>
          </cell>
          <cell r="BN323">
            <v>0</v>
          </cell>
          <cell r="BO323">
            <v>0</v>
          </cell>
        </row>
        <row r="324">
          <cell r="A324">
            <v>40982</v>
          </cell>
          <cell r="B324">
            <v>0</v>
          </cell>
          <cell r="C324">
            <v>0</v>
          </cell>
          <cell r="D324">
            <v>1</v>
          </cell>
          <cell r="E324">
            <v>0</v>
          </cell>
          <cell r="F324">
            <v>0</v>
          </cell>
          <cell r="G324">
            <v>0</v>
          </cell>
          <cell r="H324">
            <v>0</v>
          </cell>
          <cell r="I324">
            <v>0</v>
          </cell>
          <cell r="J324">
            <v>1</v>
          </cell>
          <cell r="K324">
            <v>0</v>
          </cell>
          <cell r="L324">
            <v>40982</v>
          </cell>
          <cell r="M324">
            <v>1</v>
          </cell>
          <cell r="N324">
            <v>0</v>
          </cell>
          <cell r="O324">
            <v>0</v>
          </cell>
          <cell r="P324">
            <v>0</v>
          </cell>
          <cell r="Q324">
            <v>0</v>
          </cell>
          <cell r="R324">
            <v>0</v>
          </cell>
          <cell r="S324">
            <v>0</v>
          </cell>
          <cell r="T324">
            <v>0</v>
          </cell>
          <cell r="U324">
            <v>1</v>
          </cell>
          <cell r="V324">
            <v>0</v>
          </cell>
          <cell r="W324">
            <v>0</v>
          </cell>
          <cell r="X324">
            <v>0</v>
          </cell>
          <cell r="Y324">
            <v>1</v>
          </cell>
          <cell r="Z324">
            <v>0</v>
          </cell>
          <cell r="AA324">
            <v>0</v>
          </cell>
          <cell r="AB324">
            <v>0</v>
          </cell>
          <cell r="AC324">
            <v>40982</v>
          </cell>
          <cell r="AD324">
            <v>1</v>
          </cell>
          <cell r="AE324">
            <v>0</v>
          </cell>
          <cell r="AF324">
            <v>0</v>
          </cell>
          <cell r="AG324">
            <v>0</v>
          </cell>
          <cell r="AH324">
            <v>0</v>
          </cell>
          <cell r="AI324">
            <v>0</v>
          </cell>
          <cell r="AJ324">
            <v>0</v>
          </cell>
          <cell r="AK324">
            <v>0</v>
          </cell>
          <cell r="AL324">
            <v>1</v>
          </cell>
          <cell r="AM324">
            <v>0</v>
          </cell>
          <cell r="AN324">
            <v>40982</v>
          </cell>
          <cell r="AO324">
            <v>1</v>
          </cell>
          <cell r="AP324">
            <v>0</v>
          </cell>
          <cell r="AQ324">
            <v>0</v>
          </cell>
          <cell r="AR324">
            <v>0</v>
          </cell>
          <cell r="AS324">
            <v>0</v>
          </cell>
          <cell r="AT324">
            <v>0</v>
          </cell>
          <cell r="AU324">
            <v>40982</v>
          </cell>
          <cell r="AV324">
            <v>0</v>
          </cell>
          <cell r="AW324">
            <v>0</v>
          </cell>
          <cell r="AX324">
            <v>1</v>
          </cell>
          <cell r="AY324">
            <v>0</v>
          </cell>
          <cell r="AZ324">
            <v>40982</v>
          </cell>
          <cell r="BA324">
            <v>0</v>
          </cell>
          <cell r="BB324">
            <v>0</v>
          </cell>
          <cell r="BC324">
            <v>0</v>
          </cell>
          <cell r="BD324">
            <v>0</v>
          </cell>
          <cell r="BE324">
            <v>1</v>
          </cell>
          <cell r="BF324">
            <v>0</v>
          </cell>
          <cell r="BG324">
            <v>0</v>
          </cell>
          <cell r="BH324">
            <v>0</v>
          </cell>
          <cell r="BI324">
            <v>40982</v>
          </cell>
          <cell r="BJ324">
            <v>0</v>
          </cell>
          <cell r="BK324">
            <v>0</v>
          </cell>
          <cell r="BL324">
            <v>0</v>
          </cell>
          <cell r="BM324">
            <v>0</v>
          </cell>
          <cell r="BN324">
            <v>1</v>
          </cell>
          <cell r="BO324">
            <v>0</v>
          </cell>
        </row>
        <row r="325">
          <cell r="A325">
            <v>40983</v>
          </cell>
          <cell r="B325">
            <v>0</v>
          </cell>
          <cell r="C325">
            <v>0</v>
          </cell>
          <cell r="D325">
            <v>0</v>
          </cell>
          <cell r="E325">
            <v>1</v>
          </cell>
          <cell r="F325">
            <v>0</v>
          </cell>
          <cell r="G325">
            <v>0</v>
          </cell>
          <cell r="H325">
            <v>0</v>
          </cell>
          <cell r="I325">
            <v>0</v>
          </cell>
          <cell r="J325">
            <v>0</v>
          </cell>
          <cell r="K325">
            <v>1</v>
          </cell>
          <cell r="L325">
            <v>40983</v>
          </cell>
          <cell r="M325">
            <v>0</v>
          </cell>
          <cell r="N325">
            <v>1</v>
          </cell>
          <cell r="O325">
            <v>0</v>
          </cell>
          <cell r="P325">
            <v>0</v>
          </cell>
          <cell r="Q325">
            <v>0</v>
          </cell>
          <cell r="R325">
            <v>0</v>
          </cell>
          <cell r="S325">
            <v>0</v>
          </cell>
          <cell r="T325">
            <v>0</v>
          </cell>
          <cell r="U325">
            <v>0</v>
          </cell>
          <cell r="V325">
            <v>1</v>
          </cell>
          <cell r="W325">
            <v>0</v>
          </cell>
          <cell r="X325">
            <v>0</v>
          </cell>
          <cell r="Y325">
            <v>0</v>
          </cell>
          <cell r="Z325">
            <v>0</v>
          </cell>
          <cell r="AA325">
            <v>0</v>
          </cell>
          <cell r="AB325">
            <v>1</v>
          </cell>
          <cell r="AC325">
            <v>40983</v>
          </cell>
          <cell r="AD325">
            <v>0</v>
          </cell>
          <cell r="AE325">
            <v>1</v>
          </cell>
          <cell r="AF325">
            <v>0</v>
          </cell>
          <cell r="AG325">
            <v>0</v>
          </cell>
          <cell r="AH325">
            <v>0</v>
          </cell>
          <cell r="AI325">
            <v>0</v>
          </cell>
          <cell r="AJ325">
            <v>0</v>
          </cell>
          <cell r="AK325">
            <v>0</v>
          </cell>
          <cell r="AL325">
            <v>0</v>
          </cell>
          <cell r="AM325">
            <v>1</v>
          </cell>
          <cell r="AN325">
            <v>40983</v>
          </cell>
          <cell r="AO325">
            <v>0</v>
          </cell>
          <cell r="AP325">
            <v>1</v>
          </cell>
          <cell r="AQ325">
            <v>0</v>
          </cell>
          <cell r="AR325">
            <v>0</v>
          </cell>
          <cell r="AS325">
            <v>0</v>
          </cell>
          <cell r="AT325">
            <v>0</v>
          </cell>
          <cell r="AU325">
            <v>40983</v>
          </cell>
          <cell r="AV325">
            <v>0</v>
          </cell>
          <cell r="AW325">
            <v>0</v>
          </cell>
          <cell r="AX325">
            <v>0</v>
          </cell>
          <cell r="AY325">
            <v>1</v>
          </cell>
          <cell r="AZ325">
            <v>40983</v>
          </cell>
          <cell r="BA325">
            <v>0</v>
          </cell>
          <cell r="BB325">
            <v>0</v>
          </cell>
          <cell r="BC325">
            <v>0</v>
          </cell>
          <cell r="BD325">
            <v>0</v>
          </cell>
          <cell r="BE325">
            <v>0</v>
          </cell>
          <cell r="BF325">
            <v>1</v>
          </cell>
          <cell r="BG325">
            <v>0</v>
          </cell>
          <cell r="BH325">
            <v>0</v>
          </cell>
          <cell r="BI325">
            <v>40983</v>
          </cell>
          <cell r="BJ325">
            <v>0</v>
          </cell>
          <cell r="BK325">
            <v>0</v>
          </cell>
          <cell r="BL325">
            <v>0</v>
          </cell>
          <cell r="BM325">
            <v>0</v>
          </cell>
          <cell r="BN325">
            <v>0</v>
          </cell>
          <cell r="BO325">
            <v>1</v>
          </cell>
        </row>
        <row r="326">
          <cell r="A326">
            <v>40983</v>
          </cell>
          <cell r="B326">
            <v>0</v>
          </cell>
          <cell r="C326">
            <v>0</v>
          </cell>
          <cell r="D326">
            <v>0</v>
          </cell>
          <cell r="E326">
            <v>0</v>
          </cell>
          <cell r="F326">
            <v>0</v>
          </cell>
          <cell r="G326">
            <v>0</v>
          </cell>
          <cell r="H326">
            <v>0</v>
          </cell>
          <cell r="I326">
            <v>0</v>
          </cell>
          <cell r="J326">
            <v>0</v>
          </cell>
          <cell r="K326">
            <v>0</v>
          </cell>
          <cell r="L326">
            <v>40983</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40983</v>
          </cell>
          <cell r="AD326">
            <v>0</v>
          </cell>
          <cell r="AE326">
            <v>0</v>
          </cell>
          <cell r="AF326">
            <v>0</v>
          </cell>
          <cell r="AG326">
            <v>0</v>
          </cell>
          <cell r="AH326">
            <v>0</v>
          </cell>
          <cell r="AI326">
            <v>0</v>
          </cell>
          <cell r="AJ326">
            <v>0</v>
          </cell>
          <cell r="AK326">
            <v>0</v>
          </cell>
          <cell r="AL326">
            <v>0</v>
          </cell>
          <cell r="AM326">
            <v>0</v>
          </cell>
          <cell r="AN326">
            <v>40983</v>
          </cell>
          <cell r="AO326">
            <v>0</v>
          </cell>
          <cell r="AP326">
            <v>0</v>
          </cell>
          <cell r="AQ326">
            <v>0</v>
          </cell>
          <cell r="AR326">
            <v>0</v>
          </cell>
          <cell r="AS326">
            <v>0</v>
          </cell>
          <cell r="AT326">
            <v>0</v>
          </cell>
          <cell r="AU326">
            <v>40983</v>
          </cell>
          <cell r="AV326">
            <v>0</v>
          </cell>
          <cell r="AW326">
            <v>0</v>
          </cell>
          <cell r="AX326">
            <v>0</v>
          </cell>
          <cell r="AY326">
            <v>0</v>
          </cell>
          <cell r="AZ326">
            <v>40983</v>
          </cell>
          <cell r="BA326">
            <v>0</v>
          </cell>
          <cell r="BB326">
            <v>0</v>
          </cell>
          <cell r="BC326">
            <v>0</v>
          </cell>
          <cell r="BD326">
            <v>0</v>
          </cell>
          <cell r="BE326">
            <v>0</v>
          </cell>
          <cell r="BF326">
            <v>0</v>
          </cell>
          <cell r="BG326">
            <v>0</v>
          </cell>
          <cell r="BH326">
            <v>0</v>
          </cell>
          <cell r="BI326">
            <v>40983</v>
          </cell>
          <cell r="BJ326">
            <v>0</v>
          </cell>
          <cell r="BK326">
            <v>0</v>
          </cell>
          <cell r="BL326">
            <v>0</v>
          </cell>
          <cell r="BM326">
            <v>0</v>
          </cell>
          <cell r="BN326">
            <v>0</v>
          </cell>
          <cell r="BO326">
            <v>0</v>
          </cell>
        </row>
        <row r="327">
          <cell r="A327">
            <v>40983</v>
          </cell>
          <cell r="B327">
            <v>0</v>
          </cell>
          <cell r="C327">
            <v>0</v>
          </cell>
          <cell r="D327">
            <v>1</v>
          </cell>
          <cell r="E327">
            <v>0</v>
          </cell>
          <cell r="F327">
            <v>0</v>
          </cell>
          <cell r="G327">
            <v>0</v>
          </cell>
          <cell r="H327">
            <v>0</v>
          </cell>
          <cell r="I327">
            <v>0</v>
          </cell>
          <cell r="J327">
            <v>1</v>
          </cell>
          <cell r="K327">
            <v>0</v>
          </cell>
          <cell r="L327">
            <v>40983</v>
          </cell>
          <cell r="M327">
            <v>1</v>
          </cell>
          <cell r="N327">
            <v>0</v>
          </cell>
          <cell r="O327">
            <v>0</v>
          </cell>
          <cell r="P327">
            <v>0</v>
          </cell>
          <cell r="Q327">
            <v>0</v>
          </cell>
          <cell r="R327">
            <v>0</v>
          </cell>
          <cell r="S327">
            <v>0</v>
          </cell>
          <cell r="T327">
            <v>0</v>
          </cell>
          <cell r="U327">
            <v>1</v>
          </cell>
          <cell r="V327">
            <v>0</v>
          </cell>
          <cell r="W327">
            <v>0</v>
          </cell>
          <cell r="X327">
            <v>0</v>
          </cell>
          <cell r="Y327">
            <v>0</v>
          </cell>
          <cell r="Z327">
            <v>0</v>
          </cell>
          <cell r="AA327">
            <v>1</v>
          </cell>
          <cell r="AB327">
            <v>0</v>
          </cell>
          <cell r="AC327">
            <v>40983</v>
          </cell>
          <cell r="AD327">
            <v>1</v>
          </cell>
          <cell r="AE327">
            <v>0</v>
          </cell>
          <cell r="AF327">
            <v>0</v>
          </cell>
          <cell r="AG327">
            <v>0</v>
          </cell>
          <cell r="AH327">
            <v>0</v>
          </cell>
          <cell r="AI327">
            <v>0</v>
          </cell>
          <cell r="AJ327">
            <v>0</v>
          </cell>
          <cell r="AK327">
            <v>0</v>
          </cell>
          <cell r="AL327">
            <v>1</v>
          </cell>
          <cell r="AM327">
            <v>0</v>
          </cell>
          <cell r="AN327">
            <v>40983</v>
          </cell>
          <cell r="AO327">
            <v>1</v>
          </cell>
          <cell r="AP327">
            <v>0</v>
          </cell>
          <cell r="AQ327">
            <v>0</v>
          </cell>
          <cell r="AR327">
            <v>0</v>
          </cell>
          <cell r="AS327">
            <v>0</v>
          </cell>
          <cell r="AT327">
            <v>0</v>
          </cell>
          <cell r="AU327">
            <v>40983</v>
          </cell>
          <cell r="AV327">
            <v>0</v>
          </cell>
          <cell r="AW327">
            <v>0</v>
          </cell>
          <cell r="AX327">
            <v>1</v>
          </cell>
          <cell r="AY327">
            <v>0</v>
          </cell>
          <cell r="AZ327">
            <v>40983</v>
          </cell>
          <cell r="BA327">
            <v>0</v>
          </cell>
          <cell r="BB327">
            <v>0</v>
          </cell>
          <cell r="BC327">
            <v>0</v>
          </cell>
          <cell r="BD327">
            <v>0</v>
          </cell>
          <cell r="BE327">
            <v>1</v>
          </cell>
          <cell r="BF327">
            <v>0</v>
          </cell>
          <cell r="BG327">
            <v>0</v>
          </cell>
          <cell r="BH327">
            <v>0</v>
          </cell>
          <cell r="BI327">
            <v>40983</v>
          </cell>
          <cell r="BJ327">
            <v>0</v>
          </cell>
          <cell r="BK327">
            <v>0</v>
          </cell>
          <cell r="BL327">
            <v>0</v>
          </cell>
          <cell r="BM327">
            <v>0</v>
          </cell>
          <cell r="BN327">
            <v>1</v>
          </cell>
          <cell r="BO327">
            <v>0</v>
          </cell>
        </row>
        <row r="328">
          <cell r="A328">
            <v>40984</v>
          </cell>
          <cell r="B328">
            <v>0</v>
          </cell>
          <cell r="C328">
            <v>0</v>
          </cell>
          <cell r="D328">
            <v>0</v>
          </cell>
          <cell r="E328">
            <v>2</v>
          </cell>
          <cell r="F328">
            <v>0</v>
          </cell>
          <cell r="G328">
            <v>0</v>
          </cell>
          <cell r="H328">
            <v>0</v>
          </cell>
          <cell r="I328">
            <v>0</v>
          </cell>
          <cell r="J328">
            <v>0</v>
          </cell>
          <cell r="K328">
            <v>2</v>
          </cell>
          <cell r="L328">
            <v>40984</v>
          </cell>
          <cell r="M328">
            <v>0</v>
          </cell>
          <cell r="N328">
            <v>2</v>
          </cell>
          <cell r="O328">
            <v>0</v>
          </cell>
          <cell r="P328">
            <v>0</v>
          </cell>
          <cell r="Q328">
            <v>0</v>
          </cell>
          <cell r="R328">
            <v>0</v>
          </cell>
          <cell r="S328">
            <v>0</v>
          </cell>
          <cell r="T328">
            <v>0</v>
          </cell>
          <cell r="U328">
            <v>0</v>
          </cell>
          <cell r="V328">
            <v>2</v>
          </cell>
          <cell r="W328">
            <v>0</v>
          </cell>
          <cell r="X328">
            <v>0</v>
          </cell>
          <cell r="Y328">
            <v>0</v>
          </cell>
          <cell r="Z328">
            <v>0</v>
          </cell>
          <cell r="AA328">
            <v>0</v>
          </cell>
          <cell r="AB328">
            <v>2</v>
          </cell>
          <cell r="AC328">
            <v>40984</v>
          </cell>
          <cell r="AD328">
            <v>0</v>
          </cell>
          <cell r="AE328">
            <v>2</v>
          </cell>
          <cell r="AF328">
            <v>0</v>
          </cell>
          <cell r="AG328">
            <v>0</v>
          </cell>
          <cell r="AH328">
            <v>0</v>
          </cell>
          <cell r="AI328">
            <v>0</v>
          </cell>
          <cell r="AJ328">
            <v>0</v>
          </cell>
          <cell r="AK328">
            <v>0</v>
          </cell>
          <cell r="AL328">
            <v>0</v>
          </cell>
          <cell r="AM328">
            <v>2</v>
          </cell>
          <cell r="AN328">
            <v>40984</v>
          </cell>
          <cell r="AO328">
            <v>0</v>
          </cell>
          <cell r="AP328">
            <v>2</v>
          </cell>
          <cell r="AQ328">
            <v>0</v>
          </cell>
          <cell r="AR328">
            <v>0</v>
          </cell>
          <cell r="AS328">
            <v>0</v>
          </cell>
          <cell r="AT328">
            <v>0</v>
          </cell>
          <cell r="AU328">
            <v>40984</v>
          </cell>
          <cell r="AV328">
            <v>0</v>
          </cell>
          <cell r="AW328">
            <v>0</v>
          </cell>
          <cell r="AX328">
            <v>0</v>
          </cell>
          <cell r="AY328">
            <v>2</v>
          </cell>
          <cell r="AZ328">
            <v>40984</v>
          </cell>
          <cell r="BA328">
            <v>0</v>
          </cell>
          <cell r="BB328">
            <v>0</v>
          </cell>
          <cell r="BC328">
            <v>0</v>
          </cell>
          <cell r="BD328">
            <v>0</v>
          </cell>
          <cell r="BE328">
            <v>0</v>
          </cell>
          <cell r="BF328">
            <v>2</v>
          </cell>
          <cell r="BG328">
            <v>0</v>
          </cell>
          <cell r="BH328">
            <v>0</v>
          </cell>
          <cell r="BI328">
            <v>40984</v>
          </cell>
          <cell r="BJ328">
            <v>0</v>
          </cell>
          <cell r="BK328">
            <v>0</v>
          </cell>
          <cell r="BL328">
            <v>0</v>
          </cell>
          <cell r="BM328">
            <v>0</v>
          </cell>
          <cell r="BN328">
            <v>0</v>
          </cell>
          <cell r="BO328">
            <v>2</v>
          </cell>
        </row>
        <row r="329">
          <cell r="A329">
            <v>40984</v>
          </cell>
          <cell r="B329">
            <v>0</v>
          </cell>
          <cell r="C329">
            <v>0</v>
          </cell>
          <cell r="D329">
            <v>1</v>
          </cell>
          <cell r="E329">
            <v>0</v>
          </cell>
          <cell r="F329">
            <v>0</v>
          </cell>
          <cell r="G329">
            <v>0</v>
          </cell>
          <cell r="H329">
            <v>0</v>
          </cell>
          <cell r="I329">
            <v>0</v>
          </cell>
          <cell r="J329">
            <v>1</v>
          </cell>
          <cell r="K329">
            <v>0</v>
          </cell>
          <cell r="L329">
            <v>40984</v>
          </cell>
          <cell r="M329">
            <v>1</v>
          </cell>
          <cell r="N329">
            <v>0</v>
          </cell>
          <cell r="O329">
            <v>0</v>
          </cell>
          <cell r="P329">
            <v>0</v>
          </cell>
          <cell r="Q329">
            <v>0</v>
          </cell>
          <cell r="R329">
            <v>0</v>
          </cell>
          <cell r="S329">
            <v>0</v>
          </cell>
          <cell r="T329">
            <v>0</v>
          </cell>
          <cell r="U329">
            <v>1</v>
          </cell>
          <cell r="V329">
            <v>0</v>
          </cell>
          <cell r="W329">
            <v>0</v>
          </cell>
          <cell r="X329">
            <v>0</v>
          </cell>
          <cell r="Y329">
            <v>0</v>
          </cell>
          <cell r="Z329">
            <v>0</v>
          </cell>
          <cell r="AA329">
            <v>1</v>
          </cell>
          <cell r="AB329">
            <v>0</v>
          </cell>
          <cell r="AC329">
            <v>40984</v>
          </cell>
          <cell r="AD329">
            <v>1</v>
          </cell>
          <cell r="AE329">
            <v>0</v>
          </cell>
          <cell r="AF329">
            <v>0</v>
          </cell>
          <cell r="AG329">
            <v>0</v>
          </cell>
          <cell r="AH329">
            <v>0</v>
          </cell>
          <cell r="AI329">
            <v>0</v>
          </cell>
          <cell r="AJ329">
            <v>0</v>
          </cell>
          <cell r="AK329">
            <v>0</v>
          </cell>
          <cell r="AL329">
            <v>1</v>
          </cell>
          <cell r="AM329">
            <v>0</v>
          </cell>
          <cell r="AN329">
            <v>40984</v>
          </cell>
          <cell r="AO329">
            <v>1</v>
          </cell>
          <cell r="AP329">
            <v>0</v>
          </cell>
          <cell r="AQ329">
            <v>0</v>
          </cell>
          <cell r="AR329">
            <v>0</v>
          </cell>
          <cell r="AS329">
            <v>0</v>
          </cell>
          <cell r="AT329">
            <v>0</v>
          </cell>
          <cell r="AU329">
            <v>40984</v>
          </cell>
          <cell r="AV329">
            <v>0</v>
          </cell>
          <cell r="AW329">
            <v>0</v>
          </cell>
          <cell r="AX329">
            <v>1</v>
          </cell>
          <cell r="AY329">
            <v>0</v>
          </cell>
          <cell r="AZ329">
            <v>40984</v>
          </cell>
          <cell r="BA329">
            <v>0</v>
          </cell>
          <cell r="BB329">
            <v>0</v>
          </cell>
          <cell r="BC329">
            <v>0</v>
          </cell>
          <cell r="BD329">
            <v>0</v>
          </cell>
          <cell r="BE329">
            <v>1</v>
          </cell>
          <cell r="BF329">
            <v>0</v>
          </cell>
          <cell r="BG329">
            <v>0</v>
          </cell>
          <cell r="BH329">
            <v>0</v>
          </cell>
          <cell r="BI329">
            <v>40984</v>
          </cell>
          <cell r="BJ329">
            <v>0</v>
          </cell>
          <cell r="BK329">
            <v>0</v>
          </cell>
          <cell r="BL329">
            <v>0</v>
          </cell>
          <cell r="BM329">
            <v>0</v>
          </cell>
          <cell r="BN329">
            <v>1</v>
          </cell>
          <cell r="BO329">
            <v>0</v>
          </cell>
        </row>
        <row r="330">
          <cell r="A330">
            <v>40984</v>
          </cell>
          <cell r="B330">
            <v>0</v>
          </cell>
          <cell r="C330">
            <v>0</v>
          </cell>
          <cell r="D330">
            <v>1</v>
          </cell>
          <cell r="E330">
            <v>0</v>
          </cell>
          <cell r="F330">
            <v>0</v>
          </cell>
          <cell r="G330">
            <v>0</v>
          </cell>
          <cell r="H330">
            <v>0</v>
          </cell>
          <cell r="I330">
            <v>0</v>
          </cell>
          <cell r="J330">
            <v>1</v>
          </cell>
          <cell r="K330">
            <v>0</v>
          </cell>
          <cell r="L330">
            <v>40984</v>
          </cell>
          <cell r="M330">
            <v>1</v>
          </cell>
          <cell r="N330">
            <v>0</v>
          </cell>
          <cell r="O330">
            <v>0</v>
          </cell>
          <cell r="P330">
            <v>0</v>
          </cell>
          <cell r="Q330">
            <v>0</v>
          </cell>
          <cell r="R330">
            <v>0</v>
          </cell>
          <cell r="S330">
            <v>0</v>
          </cell>
          <cell r="T330">
            <v>0</v>
          </cell>
          <cell r="U330">
            <v>1</v>
          </cell>
          <cell r="V330">
            <v>0</v>
          </cell>
          <cell r="W330">
            <v>0</v>
          </cell>
          <cell r="X330">
            <v>0</v>
          </cell>
          <cell r="Y330">
            <v>0</v>
          </cell>
          <cell r="Z330">
            <v>0</v>
          </cell>
          <cell r="AA330">
            <v>1</v>
          </cell>
          <cell r="AB330">
            <v>0</v>
          </cell>
          <cell r="AC330">
            <v>40984</v>
          </cell>
          <cell r="AD330">
            <v>1</v>
          </cell>
          <cell r="AE330">
            <v>0</v>
          </cell>
          <cell r="AF330">
            <v>0</v>
          </cell>
          <cell r="AG330">
            <v>0</v>
          </cell>
          <cell r="AH330">
            <v>0</v>
          </cell>
          <cell r="AI330">
            <v>0</v>
          </cell>
          <cell r="AJ330">
            <v>0</v>
          </cell>
          <cell r="AK330">
            <v>0</v>
          </cell>
          <cell r="AL330">
            <v>1</v>
          </cell>
          <cell r="AM330">
            <v>0</v>
          </cell>
          <cell r="AN330">
            <v>40984</v>
          </cell>
          <cell r="AO330">
            <v>1</v>
          </cell>
          <cell r="AP330">
            <v>0</v>
          </cell>
          <cell r="AQ330">
            <v>0</v>
          </cell>
          <cell r="AR330">
            <v>0</v>
          </cell>
          <cell r="AS330">
            <v>0</v>
          </cell>
          <cell r="AT330">
            <v>0</v>
          </cell>
          <cell r="AU330">
            <v>40984</v>
          </cell>
          <cell r="AV330">
            <v>0</v>
          </cell>
          <cell r="AW330">
            <v>0</v>
          </cell>
          <cell r="AX330">
            <v>1</v>
          </cell>
          <cell r="AY330">
            <v>0</v>
          </cell>
          <cell r="AZ330">
            <v>40984</v>
          </cell>
          <cell r="BA330">
            <v>0</v>
          </cell>
          <cell r="BB330">
            <v>0</v>
          </cell>
          <cell r="BC330">
            <v>0</v>
          </cell>
          <cell r="BD330">
            <v>0</v>
          </cell>
          <cell r="BE330">
            <v>1</v>
          </cell>
          <cell r="BF330">
            <v>0</v>
          </cell>
          <cell r="BG330">
            <v>0</v>
          </cell>
          <cell r="BH330">
            <v>0</v>
          </cell>
          <cell r="BI330">
            <v>40984</v>
          </cell>
          <cell r="BJ330">
            <v>0</v>
          </cell>
          <cell r="BK330">
            <v>0</v>
          </cell>
          <cell r="BL330">
            <v>0</v>
          </cell>
          <cell r="BM330">
            <v>0</v>
          </cell>
          <cell r="BN330">
            <v>1</v>
          </cell>
          <cell r="BO330">
            <v>0</v>
          </cell>
        </row>
        <row r="331">
          <cell r="A331">
            <v>40985</v>
          </cell>
          <cell r="B331">
            <v>0</v>
          </cell>
          <cell r="C331">
            <v>0</v>
          </cell>
          <cell r="D331">
            <v>1</v>
          </cell>
          <cell r="E331">
            <v>3</v>
          </cell>
          <cell r="F331">
            <v>0</v>
          </cell>
          <cell r="G331">
            <v>0</v>
          </cell>
          <cell r="H331">
            <v>0</v>
          </cell>
          <cell r="I331">
            <v>0</v>
          </cell>
          <cell r="J331">
            <v>1</v>
          </cell>
          <cell r="K331">
            <v>3</v>
          </cell>
          <cell r="L331">
            <v>40985</v>
          </cell>
          <cell r="M331">
            <v>1</v>
          </cell>
          <cell r="N331">
            <v>3</v>
          </cell>
          <cell r="O331">
            <v>0</v>
          </cell>
          <cell r="P331">
            <v>0</v>
          </cell>
          <cell r="Q331">
            <v>0</v>
          </cell>
          <cell r="R331">
            <v>0</v>
          </cell>
          <cell r="S331">
            <v>0</v>
          </cell>
          <cell r="T331">
            <v>0</v>
          </cell>
          <cell r="U331">
            <v>1</v>
          </cell>
          <cell r="V331">
            <v>3</v>
          </cell>
          <cell r="W331">
            <v>0</v>
          </cell>
          <cell r="X331">
            <v>0</v>
          </cell>
          <cell r="Y331">
            <v>0</v>
          </cell>
          <cell r="Z331">
            <v>0</v>
          </cell>
          <cell r="AA331">
            <v>1</v>
          </cell>
          <cell r="AB331">
            <v>3</v>
          </cell>
          <cell r="AC331">
            <v>40985</v>
          </cell>
          <cell r="AD331">
            <v>0</v>
          </cell>
          <cell r="AE331">
            <v>2</v>
          </cell>
          <cell r="AF331">
            <v>0</v>
          </cell>
          <cell r="AG331">
            <v>0</v>
          </cell>
          <cell r="AH331">
            <v>0</v>
          </cell>
          <cell r="AI331">
            <v>0</v>
          </cell>
          <cell r="AJ331">
            <v>0</v>
          </cell>
          <cell r="AK331">
            <v>0</v>
          </cell>
          <cell r="AL331">
            <v>0</v>
          </cell>
          <cell r="AM331">
            <v>2</v>
          </cell>
          <cell r="AN331">
            <v>40985</v>
          </cell>
          <cell r="AO331">
            <v>0</v>
          </cell>
          <cell r="AP331">
            <v>2</v>
          </cell>
          <cell r="AQ331">
            <v>0</v>
          </cell>
          <cell r="AR331">
            <v>0</v>
          </cell>
          <cell r="AS331">
            <v>0</v>
          </cell>
          <cell r="AT331">
            <v>0</v>
          </cell>
          <cell r="AU331">
            <v>40985</v>
          </cell>
          <cell r="AV331">
            <v>0</v>
          </cell>
          <cell r="AW331">
            <v>0</v>
          </cell>
          <cell r="AX331">
            <v>0</v>
          </cell>
          <cell r="AY331">
            <v>2</v>
          </cell>
          <cell r="AZ331">
            <v>40985</v>
          </cell>
          <cell r="BA331">
            <v>0</v>
          </cell>
          <cell r="BB331">
            <v>0</v>
          </cell>
          <cell r="BC331">
            <v>0</v>
          </cell>
          <cell r="BD331">
            <v>0</v>
          </cell>
          <cell r="BE331">
            <v>0</v>
          </cell>
          <cell r="BF331">
            <v>2</v>
          </cell>
          <cell r="BG331">
            <v>0</v>
          </cell>
          <cell r="BH331">
            <v>0</v>
          </cell>
          <cell r="BI331">
            <v>40985</v>
          </cell>
          <cell r="BJ331">
            <v>0</v>
          </cell>
          <cell r="BK331">
            <v>0</v>
          </cell>
          <cell r="BL331">
            <v>0</v>
          </cell>
          <cell r="BM331">
            <v>0</v>
          </cell>
          <cell r="BN331">
            <v>0</v>
          </cell>
          <cell r="BO331">
            <v>2</v>
          </cell>
        </row>
        <row r="332">
          <cell r="A332">
            <v>40985</v>
          </cell>
          <cell r="B332">
            <v>0</v>
          </cell>
          <cell r="C332">
            <v>0</v>
          </cell>
          <cell r="D332">
            <v>1</v>
          </cell>
          <cell r="E332">
            <v>0</v>
          </cell>
          <cell r="F332">
            <v>0</v>
          </cell>
          <cell r="G332">
            <v>0</v>
          </cell>
          <cell r="H332">
            <v>0</v>
          </cell>
          <cell r="I332">
            <v>0</v>
          </cell>
          <cell r="J332">
            <v>1</v>
          </cell>
          <cell r="K332">
            <v>0</v>
          </cell>
          <cell r="L332">
            <v>40985</v>
          </cell>
          <cell r="M332">
            <v>1</v>
          </cell>
          <cell r="N332">
            <v>0</v>
          </cell>
          <cell r="O332">
            <v>0</v>
          </cell>
          <cell r="P332">
            <v>0</v>
          </cell>
          <cell r="Q332">
            <v>0</v>
          </cell>
          <cell r="R332">
            <v>0</v>
          </cell>
          <cell r="S332">
            <v>0</v>
          </cell>
          <cell r="T332">
            <v>0</v>
          </cell>
          <cell r="U332">
            <v>1</v>
          </cell>
          <cell r="V332">
            <v>0</v>
          </cell>
          <cell r="W332">
            <v>0</v>
          </cell>
          <cell r="X332">
            <v>0</v>
          </cell>
          <cell r="Y332">
            <v>0</v>
          </cell>
          <cell r="Z332">
            <v>0</v>
          </cell>
          <cell r="AA332">
            <v>1</v>
          </cell>
          <cell r="AB332">
            <v>0</v>
          </cell>
          <cell r="AC332">
            <v>40985</v>
          </cell>
          <cell r="AD332">
            <v>1</v>
          </cell>
          <cell r="AE332">
            <v>0</v>
          </cell>
          <cell r="AF332">
            <v>0</v>
          </cell>
          <cell r="AG332">
            <v>0</v>
          </cell>
          <cell r="AH332">
            <v>0</v>
          </cell>
          <cell r="AI332">
            <v>0</v>
          </cell>
          <cell r="AJ332">
            <v>0</v>
          </cell>
          <cell r="AK332">
            <v>0</v>
          </cell>
          <cell r="AL332">
            <v>1</v>
          </cell>
          <cell r="AM332">
            <v>0</v>
          </cell>
          <cell r="AN332">
            <v>40985</v>
          </cell>
          <cell r="AO332">
            <v>1</v>
          </cell>
          <cell r="AP332">
            <v>0</v>
          </cell>
          <cell r="AQ332">
            <v>0</v>
          </cell>
          <cell r="AR332">
            <v>0</v>
          </cell>
          <cell r="AS332">
            <v>0</v>
          </cell>
          <cell r="AT332">
            <v>0</v>
          </cell>
          <cell r="AU332">
            <v>40985</v>
          </cell>
          <cell r="AV332">
            <v>0</v>
          </cell>
          <cell r="AW332">
            <v>0</v>
          </cell>
          <cell r="AX332">
            <v>1</v>
          </cell>
          <cell r="AY332">
            <v>0</v>
          </cell>
          <cell r="AZ332">
            <v>40985</v>
          </cell>
          <cell r="BA332">
            <v>0</v>
          </cell>
          <cell r="BB332">
            <v>0</v>
          </cell>
          <cell r="BC332">
            <v>0</v>
          </cell>
          <cell r="BD332">
            <v>0</v>
          </cell>
          <cell r="BE332">
            <v>1</v>
          </cell>
          <cell r="BF332">
            <v>0</v>
          </cell>
          <cell r="BG332">
            <v>0</v>
          </cell>
          <cell r="BH332">
            <v>0</v>
          </cell>
          <cell r="BI332">
            <v>40985</v>
          </cell>
          <cell r="BJ332">
            <v>0</v>
          </cell>
          <cell r="BK332">
            <v>0</v>
          </cell>
          <cell r="BL332">
            <v>0</v>
          </cell>
          <cell r="BM332">
            <v>0</v>
          </cell>
          <cell r="BN332">
            <v>1</v>
          </cell>
          <cell r="BO332">
            <v>0</v>
          </cell>
        </row>
        <row r="333">
          <cell r="A333">
            <v>40985</v>
          </cell>
          <cell r="B333">
            <v>0</v>
          </cell>
          <cell r="C333">
            <v>0</v>
          </cell>
          <cell r="D333">
            <v>1</v>
          </cell>
          <cell r="E333">
            <v>0</v>
          </cell>
          <cell r="F333">
            <v>0</v>
          </cell>
          <cell r="G333">
            <v>0</v>
          </cell>
          <cell r="H333">
            <v>0</v>
          </cell>
          <cell r="I333">
            <v>0</v>
          </cell>
          <cell r="J333">
            <v>1</v>
          </cell>
          <cell r="K333">
            <v>0</v>
          </cell>
          <cell r="L333">
            <v>40985</v>
          </cell>
          <cell r="M333">
            <v>1</v>
          </cell>
          <cell r="N333">
            <v>0</v>
          </cell>
          <cell r="O333">
            <v>0</v>
          </cell>
          <cell r="P333">
            <v>0</v>
          </cell>
          <cell r="Q333">
            <v>0</v>
          </cell>
          <cell r="R333">
            <v>0</v>
          </cell>
          <cell r="S333">
            <v>0</v>
          </cell>
          <cell r="T333">
            <v>0</v>
          </cell>
          <cell r="U333">
            <v>1</v>
          </cell>
          <cell r="V333">
            <v>0</v>
          </cell>
          <cell r="W333">
            <v>0</v>
          </cell>
          <cell r="X333">
            <v>0</v>
          </cell>
          <cell r="Y333">
            <v>0</v>
          </cell>
          <cell r="Z333">
            <v>0</v>
          </cell>
          <cell r="AA333">
            <v>1</v>
          </cell>
          <cell r="AB333">
            <v>0</v>
          </cell>
          <cell r="AC333">
            <v>40985</v>
          </cell>
          <cell r="AD333">
            <v>1</v>
          </cell>
          <cell r="AE333">
            <v>0</v>
          </cell>
          <cell r="AF333">
            <v>0</v>
          </cell>
          <cell r="AG333">
            <v>0</v>
          </cell>
          <cell r="AH333">
            <v>0</v>
          </cell>
          <cell r="AI333">
            <v>0</v>
          </cell>
          <cell r="AJ333">
            <v>0</v>
          </cell>
          <cell r="AK333">
            <v>0</v>
          </cell>
          <cell r="AL333">
            <v>1</v>
          </cell>
          <cell r="AM333">
            <v>0</v>
          </cell>
          <cell r="AN333">
            <v>40985</v>
          </cell>
          <cell r="AO333">
            <v>1</v>
          </cell>
          <cell r="AP333">
            <v>0</v>
          </cell>
          <cell r="AQ333">
            <v>0</v>
          </cell>
          <cell r="AR333">
            <v>0</v>
          </cell>
          <cell r="AS333">
            <v>0</v>
          </cell>
          <cell r="AT333">
            <v>0</v>
          </cell>
          <cell r="AU333">
            <v>40985</v>
          </cell>
          <cell r="AV333">
            <v>0</v>
          </cell>
          <cell r="AW333">
            <v>0</v>
          </cell>
          <cell r="AX333">
            <v>1</v>
          </cell>
          <cell r="AY333">
            <v>0</v>
          </cell>
          <cell r="AZ333">
            <v>40985</v>
          </cell>
          <cell r="BA333">
            <v>0</v>
          </cell>
          <cell r="BB333">
            <v>0</v>
          </cell>
          <cell r="BC333">
            <v>0</v>
          </cell>
          <cell r="BD333">
            <v>0</v>
          </cell>
          <cell r="BE333">
            <v>1</v>
          </cell>
          <cell r="BF333">
            <v>0</v>
          </cell>
          <cell r="BG333">
            <v>0</v>
          </cell>
          <cell r="BH333">
            <v>0</v>
          </cell>
          <cell r="BI333">
            <v>40985</v>
          </cell>
          <cell r="BJ333">
            <v>0</v>
          </cell>
          <cell r="BK333">
            <v>0</v>
          </cell>
          <cell r="BL333">
            <v>0</v>
          </cell>
          <cell r="BM333">
            <v>0</v>
          </cell>
          <cell r="BN333">
            <v>1</v>
          </cell>
          <cell r="BO333">
            <v>0</v>
          </cell>
        </row>
        <row r="334">
          <cell r="A334">
            <v>40986</v>
          </cell>
          <cell r="B334">
            <v>0</v>
          </cell>
          <cell r="C334">
            <v>0</v>
          </cell>
          <cell r="D334">
            <v>1</v>
          </cell>
          <cell r="E334">
            <v>3</v>
          </cell>
          <cell r="F334">
            <v>0</v>
          </cell>
          <cell r="G334">
            <v>0</v>
          </cell>
          <cell r="H334">
            <v>0</v>
          </cell>
          <cell r="I334">
            <v>0</v>
          </cell>
          <cell r="J334">
            <v>1</v>
          </cell>
          <cell r="K334">
            <v>3</v>
          </cell>
          <cell r="L334">
            <v>40986</v>
          </cell>
          <cell r="M334">
            <v>1</v>
          </cell>
          <cell r="N334">
            <v>3</v>
          </cell>
          <cell r="O334">
            <v>0</v>
          </cell>
          <cell r="P334">
            <v>0</v>
          </cell>
          <cell r="Q334">
            <v>0</v>
          </cell>
          <cell r="R334">
            <v>0</v>
          </cell>
          <cell r="S334">
            <v>0</v>
          </cell>
          <cell r="T334">
            <v>0</v>
          </cell>
          <cell r="U334">
            <v>1</v>
          </cell>
          <cell r="V334">
            <v>3</v>
          </cell>
          <cell r="W334">
            <v>0</v>
          </cell>
          <cell r="X334">
            <v>0</v>
          </cell>
          <cell r="Y334">
            <v>0</v>
          </cell>
          <cell r="Z334">
            <v>0</v>
          </cell>
          <cell r="AA334">
            <v>1</v>
          </cell>
          <cell r="AB334">
            <v>3</v>
          </cell>
          <cell r="AC334">
            <v>40986</v>
          </cell>
          <cell r="AD334">
            <v>1</v>
          </cell>
          <cell r="AE334">
            <v>3</v>
          </cell>
          <cell r="AF334">
            <v>0</v>
          </cell>
          <cell r="AG334">
            <v>0</v>
          </cell>
          <cell r="AH334">
            <v>0</v>
          </cell>
          <cell r="AI334">
            <v>0</v>
          </cell>
          <cell r="AJ334">
            <v>0</v>
          </cell>
          <cell r="AK334">
            <v>0</v>
          </cell>
          <cell r="AL334">
            <v>1</v>
          </cell>
          <cell r="AM334">
            <v>3</v>
          </cell>
          <cell r="AN334">
            <v>40986</v>
          </cell>
          <cell r="AO334">
            <v>1</v>
          </cell>
          <cell r="AP334">
            <v>3</v>
          </cell>
          <cell r="AQ334">
            <v>0</v>
          </cell>
          <cell r="AR334">
            <v>0</v>
          </cell>
          <cell r="AS334">
            <v>0</v>
          </cell>
          <cell r="AT334">
            <v>0</v>
          </cell>
          <cell r="AU334">
            <v>40986</v>
          </cell>
          <cell r="AV334">
            <v>0</v>
          </cell>
          <cell r="AW334">
            <v>0</v>
          </cell>
          <cell r="AX334">
            <v>1</v>
          </cell>
          <cell r="AY334">
            <v>3</v>
          </cell>
          <cell r="AZ334">
            <v>40986</v>
          </cell>
          <cell r="BA334">
            <v>0</v>
          </cell>
          <cell r="BB334">
            <v>0</v>
          </cell>
          <cell r="BC334">
            <v>0</v>
          </cell>
          <cell r="BD334">
            <v>0</v>
          </cell>
          <cell r="BE334">
            <v>1</v>
          </cell>
          <cell r="BF334">
            <v>3</v>
          </cell>
          <cell r="BG334">
            <v>0</v>
          </cell>
          <cell r="BH334">
            <v>0</v>
          </cell>
          <cell r="BI334">
            <v>40986</v>
          </cell>
          <cell r="BJ334">
            <v>0</v>
          </cell>
          <cell r="BK334">
            <v>0</v>
          </cell>
          <cell r="BL334">
            <v>0</v>
          </cell>
          <cell r="BM334">
            <v>0</v>
          </cell>
          <cell r="BN334">
            <v>1</v>
          </cell>
          <cell r="BO334">
            <v>3</v>
          </cell>
        </row>
        <row r="335">
          <cell r="A335">
            <v>40986</v>
          </cell>
          <cell r="B335">
            <v>0</v>
          </cell>
          <cell r="C335">
            <v>0</v>
          </cell>
          <cell r="D335">
            <v>1</v>
          </cell>
          <cell r="E335">
            <v>0</v>
          </cell>
          <cell r="F335">
            <v>0</v>
          </cell>
          <cell r="G335">
            <v>0</v>
          </cell>
          <cell r="H335">
            <v>0</v>
          </cell>
          <cell r="I335">
            <v>0</v>
          </cell>
          <cell r="J335">
            <v>1</v>
          </cell>
          <cell r="K335">
            <v>0</v>
          </cell>
          <cell r="L335">
            <v>40986</v>
          </cell>
          <cell r="M335">
            <v>1</v>
          </cell>
          <cell r="N335">
            <v>0</v>
          </cell>
          <cell r="O335">
            <v>0</v>
          </cell>
          <cell r="P335">
            <v>0</v>
          </cell>
          <cell r="Q335">
            <v>0</v>
          </cell>
          <cell r="R335">
            <v>0</v>
          </cell>
          <cell r="S335">
            <v>0</v>
          </cell>
          <cell r="T335">
            <v>0</v>
          </cell>
          <cell r="U335">
            <v>1</v>
          </cell>
          <cell r="V335">
            <v>0</v>
          </cell>
          <cell r="W335">
            <v>0</v>
          </cell>
          <cell r="X335">
            <v>0</v>
          </cell>
          <cell r="Y335">
            <v>0</v>
          </cell>
          <cell r="Z335">
            <v>0</v>
          </cell>
          <cell r="AA335">
            <v>1</v>
          </cell>
          <cell r="AB335">
            <v>0</v>
          </cell>
          <cell r="AC335">
            <v>40986</v>
          </cell>
          <cell r="AD335">
            <v>1</v>
          </cell>
          <cell r="AE335">
            <v>0</v>
          </cell>
          <cell r="AF335">
            <v>0</v>
          </cell>
          <cell r="AG335">
            <v>0</v>
          </cell>
          <cell r="AH335">
            <v>0</v>
          </cell>
          <cell r="AI335">
            <v>0</v>
          </cell>
          <cell r="AJ335">
            <v>0</v>
          </cell>
          <cell r="AK335">
            <v>0</v>
          </cell>
          <cell r="AL335">
            <v>1</v>
          </cell>
          <cell r="AM335">
            <v>0</v>
          </cell>
          <cell r="AN335">
            <v>40986</v>
          </cell>
          <cell r="AO335">
            <v>1</v>
          </cell>
          <cell r="AP335">
            <v>0</v>
          </cell>
          <cell r="AQ335">
            <v>0</v>
          </cell>
          <cell r="AR335">
            <v>0</v>
          </cell>
          <cell r="AS335">
            <v>0</v>
          </cell>
          <cell r="AT335">
            <v>0</v>
          </cell>
          <cell r="AU335">
            <v>40986</v>
          </cell>
          <cell r="AV335">
            <v>0</v>
          </cell>
          <cell r="AW335">
            <v>0</v>
          </cell>
          <cell r="AX335">
            <v>1</v>
          </cell>
          <cell r="AY335">
            <v>0</v>
          </cell>
          <cell r="AZ335">
            <v>40986</v>
          </cell>
          <cell r="BA335">
            <v>0</v>
          </cell>
          <cell r="BB335">
            <v>0</v>
          </cell>
          <cell r="BC335">
            <v>0</v>
          </cell>
          <cell r="BD335">
            <v>0</v>
          </cell>
          <cell r="BE335">
            <v>1</v>
          </cell>
          <cell r="BF335">
            <v>0</v>
          </cell>
          <cell r="BG335">
            <v>0</v>
          </cell>
          <cell r="BH335">
            <v>0</v>
          </cell>
          <cell r="BI335">
            <v>40986</v>
          </cell>
          <cell r="BJ335">
            <v>0</v>
          </cell>
          <cell r="BK335">
            <v>0</v>
          </cell>
          <cell r="BL335">
            <v>0</v>
          </cell>
          <cell r="BM335">
            <v>0</v>
          </cell>
          <cell r="BN335">
            <v>1</v>
          </cell>
          <cell r="BO335">
            <v>0</v>
          </cell>
        </row>
        <row r="336">
          <cell r="A336">
            <v>40986</v>
          </cell>
          <cell r="B336">
            <v>0</v>
          </cell>
          <cell r="C336">
            <v>0</v>
          </cell>
          <cell r="D336">
            <v>1</v>
          </cell>
          <cell r="E336">
            <v>0</v>
          </cell>
          <cell r="F336">
            <v>0</v>
          </cell>
          <cell r="G336">
            <v>0</v>
          </cell>
          <cell r="H336">
            <v>0</v>
          </cell>
          <cell r="I336">
            <v>0</v>
          </cell>
          <cell r="J336">
            <v>1</v>
          </cell>
          <cell r="K336">
            <v>0</v>
          </cell>
          <cell r="L336">
            <v>40986</v>
          </cell>
          <cell r="M336">
            <v>1</v>
          </cell>
          <cell r="N336">
            <v>0</v>
          </cell>
          <cell r="O336">
            <v>0</v>
          </cell>
          <cell r="P336">
            <v>0</v>
          </cell>
          <cell r="Q336">
            <v>0</v>
          </cell>
          <cell r="R336">
            <v>0</v>
          </cell>
          <cell r="S336">
            <v>0</v>
          </cell>
          <cell r="T336">
            <v>0</v>
          </cell>
          <cell r="U336">
            <v>1</v>
          </cell>
          <cell r="V336">
            <v>0</v>
          </cell>
          <cell r="W336">
            <v>0</v>
          </cell>
          <cell r="X336">
            <v>0</v>
          </cell>
          <cell r="Y336">
            <v>0</v>
          </cell>
          <cell r="Z336">
            <v>0</v>
          </cell>
          <cell r="AA336">
            <v>1</v>
          </cell>
          <cell r="AB336">
            <v>0</v>
          </cell>
          <cell r="AC336">
            <v>40986</v>
          </cell>
          <cell r="AD336">
            <v>1</v>
          </cell>
          <cell r="AE336">
            <v>0</v>
          </cell>
          <cell r="AF336">
            <v>0</v>
          </cell>
          <cell r="AG336">
            <v>0</v>
          </cell>
          <cell r="AH336">
            <v>0</v>
          </cell>
          <cell r="AI336">
            <v>0</v>
          </cell>
          <cell r="AJ336">
            <v>0</v>
          </cell>
          <cell r="AK336">
            <v>0</v>
          </cell>
          <cell r="AL336">
            <v>1</v>
          </cell>
          <cell r="AM336">
            <v>0</v>
          </cell>
          <cell r="AN336">
            <v>40986</v>
          </cell>
          <cell r="AO336">
            <v>1</v>
          </cell>
          <cell r="AP336">
            <v>0</v>
          </cell>
          <cell r="AQ336">
            <v>0</v>
          </cell>
          <cell r="AR336">
            <v>0</v>
          </cell>
          <cell r="AS336">
            <v>0</v>
          </cell>
          <cell r="AT336">
            <v>0</v>
          </cell>
          <cell r="AU336">
            <v>40986</v>
          </cell>
          <cell r="AV336">
            <v>0</v>
          </cell>
          <cell r="AW336">
            <v>0</v>
          </cell>
          <cell r="AX336">
            <v>1</v>
          </cell>
          <cell r="AY336">
            <v>0</v>
          </cell>
          <cell r="AZ336">
            <v>40986</v>
          </cell>
          <cell r="BA336">
            <v>0</v>
          </cell>
          <cell r="BB336">
            <v>0</v>
          </cell>
          <cell r="BC336">
            <v>0</v>
          </cell>
          <cell r="BD336">
            <v>0</v>
          </cell>
          <cell r="BE336">
            <v>1</v>
          </cell>
          <cell r="BF336">
            <v>0</v>
          </cell>
          <cell r="BG336">
            <v>0</v>
          </cell>
          <cell r="BH336">
            <v>0</v>
          </cell>
          <cell r="BI336">
            <v>40986</v>
          </cell>
          <cell r="BJ336">
            <v>0</v>
          </cell>
          <cell r="BK336">
            <v>0</v>
          </cell>
          <cell r="BL336">
            <v>0</v>
          </cell>
          <cell r="BM336">
            <v>0</v>
          </cell>
          <cell r="BN336">
            <v>1</v>
          </cell>
          <cell r="BO336">
            <v>0</v>
          </cell>
        </row>
        <row r="337">
          <cell r="A337">
            <v>40987</v>
          </cell>
          <cell r="B337">
            <v>0</v>
          </cell>
          <cell r="C337">
            <v>0</v>
          </cell>
          <cell r="D337">
            <v>1</v>
          </cell>
          <cell r="E337">
            <v>3</v>
          </cell>
          <cell r="F337">
            <v>0</v>
          </cell>
          <cell r="G337">
            <v>0</v>
          </cell>
          <cell r="H337">
            <v>0</v>
          </cell>
          <cell r="I337">
            <v>0</v>
          </cell>
          <cell r="J337">
            <v>1</v>
          </cell>
          <cell r="K337">
            <v>3</v>
          </cell>
          <cell r="L337">
            <v>40987</v>
          </cell>
          <cell r="M337">
            <v>1</v>
          </cell>
          <cell r="N337">
            <v>3</v>
          </cell>
          <cell r="O337">
            <v>0</v>
          </cell>
          <cell r="P337">
            <v>0</v>
          </cell>
          <cell r="Q337">
            <v>0</v>
          </cell>
          <cell r="R337">
            <v>0</v>
          </cell>
          <cell r="S337">
            <v>0</v>
          </cell>
          <cell r="T337">
            <v>0</v>
          </cell>
          <cell r="U337">
            <v>1</v>
          </cell>
          <cell r="V337">
            <v>3</v>
          </cell>
          <cell r="W337">
            <v>0</v>
          </cell>
          <cell r="X337">
            <v>0</v>
          </cell>
          <cell r="Y337">
            <v>0</v>
          </cell>
          <cell r="Z337">
            <v>0</v>
          </cell>
          <cell r="AA337">
            <v>1</v>
          </cell>
          <cell r="AB337">
            <v>3</v>
          </cell>
          <cell r="AC337">
            <v>40987</v>
          </cell>
          <cell r="AD337">
            <v>1</v>
          </cell>
          <cell r="AE337">
            <v>3</v>
          </cell>
          <cell r="AF337">
            <v>0</v>
          </cell>
          <cell r="AG337">
            <v>0</v>
          </cell>
          <cell r="AH337">
            <v>0</v>
          </cell>
          <cell r="AI337">
            <v>0</v>
          </cell>
          <cell r="AJ337">
            <v>0</v>
          </cell>
          <cell r="AK337">
            <v>0</v>
          </cell>
          <cell r="AL337">
            <v>1</v>
          </cell>
          <cell r="AM337">
            <v>3</v>
          </cell>
          <cell r="AN337">
            <v>40987</v>
          </cell>
          <cell r="AO337">
            <v>1</v>
          </cell>
          <cell r="AP337">
            <v>3</v>
          </cell>
          <cell r="AQ337">
            <v>0</v>
          </cell>
          <cell r="AR337">
            <v>0</v>
          </cell>
          <cell r="AS337">
            <v>0</v>
          </cell>
          <cell r="AT337">
            <v>0</v>
          </cell>
          <cell r="AU337">
            <v>40987</v>
          </cell>
          <cell r="AV337">
            <v>0</v>
          </cell>
          <cell r="AW337">
            <v>0</v>
          </cell>
          <cell r="AX337">
            <v>1</v>
          </cell>
          <cell r="AY337">
            <v>3</v>
          </cell>
          <cell r="AZ337">
            <v>40987</v>
          </cell>
          <cell r="BA337">
            <v>0</v>
          </cell>
          <cell r="BB337">
            <v>0</v>
          </cell>
          <cell r="BC337">
            <v>0</v>
          </cell>
          <cell r="BD337">
            <v>0</v>
          </cell>
          <cell r="BE337">
            <v>1</v>
          </cell>
          <cell r="BF337">
            <v>3</v>
          </cell>
          <cell r="BG337">
            <v>0</v>
          </cell>
          <cell r="BH337">
            <v>0</v>
          </cell>
          <cell r="BI337">
            <v>40987</v>
          </cell>
          <cell r="BJ337">
            <v>0</v>
          </cell>
          <cell r="BK337">
            <v>0</v>
          </cell>
          <cell r="BL337">
            <v>0</v>
          </cell>
          <cell r="BM337">
            <v>0</v>
          </cell>
          <cell r="BN337">
            <v>1</v>
          </cell>
          <cell r="BO337">
            <v>3</v>
          </cell>
        </row>
        <row r="338">
          <cell r="A338">
            <v>40987</v>
          </cell>
          <cell r="B338">
            <v>0</v>
          </cell>
          <cell r="C338">
            <v>0</v>
          </cell>
          <cell r="D338">
            <v>1</v>
          </cell>
          <cell r="E338">
            <v>0</v>
          </cell>
          <cell r="F338">
            <v>0</v>
          </cell>
          <cell r="G338">
            <v>0</v>
          </cell>
          <cell r="H338">
            <v>0</v>
          </cell>
          <cell r="I338">
            <v>0</v>
          </cell>
          <cell r="J338">
            <v>1</v>
          </cell>
          <cell r="K338">
            <v>0</v>
          </cell>
          <cell r="L338">
            <v>40987</v>
          </cell>
          <cell r="M338">
            <v>1</v>
          </cell>
          <cell r="N338">
            <v>0</v>
          </cell>
          <cell r="O338">
            <v>0</v>
          </cell>
          <cell r="P338">
            <v>0</v>
          </cell>
          <cell r="Q338">
            <v>0</v>
          </cell>
          <cell r="R338">
            <v>0</v>
          </cell>
          <cell r="S338">
            <v>0</v>
          </cell>
          <cell r="T338">
            <v>0</v>
          </cell>
          <cell r="U338">
            <v>1</v>
          </cell>
          <cell r="V338">
            <v>0</v>
          </cell>
          <cell r="W338">
            <v>0</v>
          </cell>
          <cell r="X338">
            <v>0</v>
          </cell>
          <cell r="Y338">
            <v>0</v>
          </cell>
          <cell r="Z338">
            <v>0</v>
          </cell>
          <cell r="AA338">
            <v>1</v>
          </cell>
          <cell r="AB338">
            <v>0</v>
          </cell>
          <cell r="AC338">
            <v>40987</v>
          </cell>
          <cell r="AD338">
            <v>1</v>
          </cell>
          <cell r="AE338">
            <v>0</v>
          </cell>
          <cell r="AF338">
            <v>0</v>
          </cell>
          <cell r="AG338">
            <v>0</v>
          </cell>
          <cell r="AH338">
            <v>0</v>
          </cell>
          <cell r="AI338">
            <v>0</v>
          </cell>
          <cell r="AJ338">
            <v>0</v>
          </cell>
          <cell r="AK338">
            <v>0</v>
          </cell>
          <cell r="AL338">
            <v>1</v>
          </cell>
          <cell r="AM338">
            <v>0</v>
          </cell>
          <cell r="AN338">
            <v>40987</v>
          </cell>
          <cell r="AO338">
            <v>1</v>
          </cell>
          <cell r="AP338">
            <v>0</v>
          </cell>
          <cell r="AQ338">
            <v>0</v>
          </cell>
          <cell r="AR338">
            <v>0</v>
          </cell>
          <cell r="AS338">
            <v>0</v>
          </cell>
          <cell r="AT338">
            <v>0</v>
          </cell>
          <cell r="AU338">
            <v>40987</v>
          </cell>
          <cell r="AV338">
            <v>0</v>
          </cell>
          <cell r="AW338">
            <v>0</v>
          </cell>
          <cell r="AX338">
            <v>1</v>
          </cell>
          <cell r="AY338">
            <v>0</v>
          </cell>
          <cell r="AZ338">
            <v>40987</v>
          </cell>
          <cell r="BA338">
            <v>0</v>
          </cell>
          <cell r="BB338">
            <v>0</v>
          </cell>
          <cell r="BC338">
            <v>0</v>
          </cell>
          <cell r="BD338">
            <v>0</v>
          </cell>
          <cell r="BE338">
            <v>1</v>
          </cell>
          <cell r="BF338">
            <v>0</v>
          </cell>
          <cell r="BG338">
            <v>0</v>
          </cell>
          <cell r="BH338">
            <v>0</v>
          </cell>
          <cell r="BI338">
            <v>40987</v>
          </cell>
          <cell r="BJ338">
            <v>0</v>
          </cell>
          <cell r="BK338">
            <v>0</v>
          </cell>
          <cell r="BL338">
            <v>0</v>
          </cell>
          <cell r="BM338">
            <v>0</v>
          </cell>
          <cell r="BN338">
            <v>1</v>
          </cell>
          <cell r="BO338">
            <v>0</v>
          </cell>
        </row>
        <row r="339">
          <cell r="A339">
            <v>40987</v>
          </cell>
          <cell r="B339">
            <v>0</v>
          </cell>
          <cell r="C339">
            <v>0</v>
          </cell>
          <cell r="D339">
            <v>1</v>
          </cell>
          <cell r="E339">
            <v>0</v>
          </cell>
          <cell r="F339">
            <v>0</v>
          </cell>
          <cell r="G339">
            <v>0</v>
          </cell>
          <cell r="H339">
            <v>0</v>
          </cell>
          <cell r="I339">
            <v>0</v>
          </cell>
          <cell r="J339">
            <v>1</v>
          </cell>
          <cell r="K339">
            <v>0</v>
          </cell>
          <cell r="L339">
            <v>40987</v>
          </cell>
          <cell r="M339">
            <v>1</v>
          </cell>
          <cell r="N339">
            <v>0</v>
          </cell>
          <cell r="O339">
            <v>0</v>
          </cell>
          <cell r="P339">
            <v>0</v>
          </cell>
          <cell r="Q339">
            <v>0</v>
          </cell>
          <cell r="R339">
            <v>0</v>
          </cell>
          <cell r="S339">
            <v>0</v>
          </cell>
          <cell r="T339">
            <v>0</v>
          </cell>
          <cell r="U339">
            <v>1</v>
          </cell>
          <cell r="V339">
            <v>0</v>
          </cell>
          <cell r="W339">
            <v>0</v>
          </cell>
          <cell r="X339">
            <v>0</v>
          </cell>
          <cell r="Y339">
            <v>0</v>
          </cell>
          <cell r="Z339">
            <v>0</v>
          </cell>
          <cell r="AA339">
            <v>1</v>
          </cell>
          <cell r="AB339">
            <v>0</v>
          </cell>
          <cell r="AC339">
            <v>40987</v>
          </cell>
          <cell r="AD339">
            <v>1</v>
          </cell>
          <cell r="AE339">
            <v>0</v>
          </cell>
          <cell r="AF339">
            <v>0</v>
          </cell>
          <cell r="AG339">
            <v>0</v>
          </cell>
          <cell r="AH339">
            <v>0</v>
          </cell>
          <cell r="AI339">
            <v>0</v>
          </cell>
          <cell r="AJ339">
            <v>0</v>
          </cell>
          <cell r="AK339">
            <v>0</v>
          </cell>
          <cell r="AL339">
            <v>1</v>
          </cell>
          <cell r="AM339">
            <v>0</v>
          </cell>
          <cell r="AN339">
            <v>40987</v>
          </cell>
          <cell r="AO339">
            <v>1</v>
          </cell>
          <cell r="AP339">
            <v>0</v>
          </cell>
          <cell r="AQ339">
            <v>0</v>
          </cell>
          <cell r="AR339">
            <v>0</v>
          </cell>
          <cell r="AS339">
            <v>0</v>
          </cell>
          <cell r="AT339">
            <v>0</v>
          </cell>
          <cell r="AU339">
            <v>40987</v>
          </cell>
          <cell r="AV339">
            <v>0</v>
          </cell>
          <cell r="AW339">
            <v>0</v>
          </cell>
          <cell r="AX339">
            <v>1</v>
          </cell>
          <cell r="AY339">
            <v>0</v>
          </cell>
          <cell r="AZ339">
            <v>40987</v>
          </cell>
          <cell r="BA339">
            <v>0</v>
          </cell>
          <cell r="BB339">
            <v>0</v>
          </cell>
          <cell r="BC339">
            <v>0</v>
          </cell>
          <cell r="BD339">
            <v>0</v>
          </cell>
          <cell r="BE339">
            <v>1</v>
          </cell>
          <cell r="BF339">
            <v>0</v>
          </cell>
          <cell r="BG339">
            <v>0</v>
          </cell>
          <cell r="BH339">
            <v>0</v>
          </cell>
          <cell r="BI339">
            <v>40987</v>
          </cell>
          <cell r="BJ339">
            <v>0</v>
          </cell>
          <cell r="BK339">
            <v>0</v>
          </cell>
          <cell r="BL339">
            <v>0</v>
          </cell>
          <cell r="BM339">
            <v>0</v>
          </cell>
          <cell r="BN339">
            <v>1</v>
          </cell>
          <cell r="BO339">
            <v>0</v>
          </cell>
        </row>
        <row r="340">
          <cell r="A340">
            <v>40988</v>
          </cell>
          <cell r="B340">
            <v>0</v>
          </cell>
          <cell r="C340">
            <v>0</v>
          </cell>
          <cell r="D340">
            <v>1</v>
          </cell>
          <cell r="E340">
            <v>3</v>
          </cell>
          <cell r="F340">
            <v>0</v>
          </cell>
          <cell r="G340">
            <v>0</v>
          </cell>
          <cell r="H340">
            <v>0</v>
          </cell>
          <cell r="I340">
            <v>0</v>
          </cell>
          <cell r="J340">
            <v>1</v>
          </cell>
          <cell r="K340">
            <v>3</v>
          </cell>
          <cell r="L340">
            <v>40988</v>
          </cell>
          <cell r="M340">
            <v>1</v>
          </cell>
          <cell r="N340">
            <v>3</v>
          </cell>
          <cell r="O340">
            <v>0</v>
          </cell>
          <cell r="P340">
            <v>0</v>
          </cell>
          <cell r="Q340">
            <v>0</v>
          </cell>
          <cell r="R340">
            <v>0</v>
          </cell>
          <cell r="S340">
            <v>0</v>
          </cell>
          <cell r="T340">
            <v>0</v>
          </cell>
          <cell r="U340">
            <v>1</v>
          </cell>
          <cell r="V340">
            <v>3</v>
          </cell>
          <cell r="W340">
            <v>0</v>
          </cell>
          <cell r="X340">
            <v>0</v>
          </cell>
          <cell r="Y340">
            <v>0</v>
          </cell>
          <cell r="Z340">
            <v>0</v>
          </cell>
          <cell r="AA340">
            <v>1</v>
          </cell>
          <cell r="AB340">
            <v>3</v>
          </cell>
          <cell r="AC340">
            <v>40988</v>
          </cell>
          <cell r="AD340">
            <v>1</v>
          </cell>
          <cell r="AE340">
            <v>3</v>
          </cell>
          <cell r="AF340">
            <v>0</v>
          </cell>
          <cell r="AG340">
            <v>0</v>
          </cell>
          <cell r="AH340">
            <v>0</v>
          </cell>
          <cell r="AI340">
            <v>0</v>
          </cell>
          <cell r="AJ340">
            <v>0</v>
          </cell>
          <cell r="AK340">
            <v>0</v>
          </cell>
          <cell r="AL340">
            <v>1</v>
          </cell>
          <cell r="AM340">
            <v>3</v>
          </cell>
          <cell r="AN340">
            <v>40988</v>
          </cell>
          <cell r="AO340">
            <v>1</v>
          </cell>
          <cell r="AP340">
            <v>3</v>
          </cell>
          <cell r="AQ340">
            <v>0</v>
          </cell>
          <cell r="AR340">
            <v>0</v>
          </cell>
          <cell r="AS340">
            <v>0</v>
          </cell>
          <cell r="AT340">
            <v>0</v>
          </cell>
          <cell r="AU340">
            <v>40988</v>
          </cell>
          <cell r="AV340">
            <v>0</v>
          </cell>
          <cell r="AW340">
            <v>0</v>
          </cell>
          <cell r="AX340">
            <v>1</v>
          </cell>
          <cell r="AY340">
            <v>3</v>
          </cell>
          <cell r="AZ340">
            <v>40988</v>
          </cell>
          <cell r="BA340">
            <v>0</v>
          </cell>
          <cell r="BB340">
            <v>0</v>
          </cell>
          <cell r="BC340">
            <v>0</v>
          </cell>
          <cell r="BD340">
            <v>0</v>
          </cell>
          <cell r="BE340">
            <v>1</v>
          </cell>
          <cell r="BF340">
            <v>3</v>
          </cell>
          <cell r="BG340">
            <v>0</v>
          </cell>
          <cell r="BH340">
            <v>0</v>
          </cell>
          <cell r="BI340">
            <v>40988</v>
          </cell>
          <cell r="BJ340">
            <v>0</v>
          </cell>
          <cell r="BK340">
            <v>0</v>
          </cell>
          <cell r="BL340">
            <v>0</v>
          </cell>
          <cell r="BM340">
            <v>0</v>
          </cell>
          <cell r="BN340">
            <v>1</v>
          </cell>
          <cell r="BO340">
            <v>3</v>
          </cell>
        </row>
        <row r="341">
          <cell r="A341">
            <v>40988</v>
          </cell>
          <cell r="B341">
            <v>0</v>
          </cell>
          <cell r="C341">
            <v>0</v>
          </cell>
          <cell r="D341">
            <v>1</v>
          </cell>
          <cell r="E341">
            <v>0</v>
          </cell>
          <cell r="F341">
            <v>0</v>
          </cell>
          <cell r="G341">
            <v>0</v>
          </cell>
          <cell r="H341">
            <v>0</v>
          </cell>
          <cell r="I341">
            <v>0</v>
          </cell>
          <cell r="J341">
            <v>1</v>
          </cell>
          <cell r="K341">
            <v>0</v>
          </cell>
          <cell r="L341">
            <v>40988</v>
          </cell>
          <cell r="M341">
            <v>1</v>
          </cell>
          <cell r="N341">
            <v>0</v>
          </cell>
          <cell r="O341">
            <v>0</v>
          </cell>
          <cell r="P341">
            <v>0</v>
          </cell>
          <cell r="Q341">
            <v>0</v>
          </cell>
          <cell r="R341">
            <v>0</v>
          </cell>
          <cell r="S341">
            <v>0</v>
          </cell>
          <cell r="T341">
            <v>0</v>
          </cell>
          <cell r="U341">
            <v>1</v>
          </cell>
          <cell r="V341">
            <v>0</v>
          </cell>
          <cell r="W341">
            <v>0</v>
          </cell>
          <cell r="X341">
            <v>0</v>
          </cell>
          <cell r="Y341">
            <v>0</v>
          </cell>
          <cell r="Z341">
            <v>0</v>
          </cell>
          <cell r="AA341">
            <v>1</v>
          </cell>
          <cell r="AB341">
            <v>0</v>
          </cell>
          <cell r="AC341">
            <v>40988</v>
          </cell>
          <cell r="AD341">
            <v>1</v>
          </cell>
          <cell r="AE341">
            <v>0</v>
          </cell>
          <cell r="AF341">
            <v>0</v>
          </cell>
          <cell r="AG341">
            <v>0</v>
          </cell>
          <cell r="AH341">
            <v>0</v>
          </cell>
          <cell r="AI341">
            <v>0</v>
          </cell>
          <cell r="AJ341">
            <v>0</v>
          </cell>
          <cell r="AK341">
            <v>0</v>
          </cell>
          <cell r="AL341">
            <v>1</v>
          </cell>
          <cell r="AM341">
            <v>0</v>
          </cell>
          <cell r="AN341">
            <v>40988</v>
          </cell>
          <cell r="AO341">
            <v>1</v>
          </cell>
          <cell r="AP341">
            <v>0</v>
          </cell>
          <cell r="AQ341">
            <v>0</v>
          </cell>
          <cell r="AR341">
            <v>0</v>
          </cell>
          <cell r="AS341">
            <v>0</v>
          </cell>
          <cell r="AT341">
            <v>0</v>
          </cell>
          <cell r="AU341">
            <v>40988</v>
          </cell>
          <cell r="AV341">
            <v>0</v>
          </cell>
          <cell r="AW341">
            <v>0</v>
          </cell>
          <cell r="AX341">
            <v>1</v>
          </cell>
          <cell r="AY341">
            <v>0</v>
          </cell>
          <cell r="AZ341">
            <v>40988</v>
          </cell>
          <cell r="BA341">
            <v>0</v>
          </cell>
          <cell r="BB341">
            <v>0</v>
          </cell>
          <cell r="BC341">
            <v>0</v>
          </cell>
          <cell r="BD341">
            <v>0</v>
          </cell>
          <cell r="BE341">
            <v>1</v>
          </cell>
          <cell r="BF341">
            <v>0</v>
          </cell>
          <cell r="BG341">
            <v>0</v>
          </cell>
          <cell r="BH341">
            <v>0</v>
          </cell>
          <cell r="BI341">
            <v>40988</v>
          </cell>
          <cell r="BJ341">
            <v>0</v>
          </cell>
          <cell r="BK341">
            <v>0</v>
          </cell>
          <cell r="BL341">
            <v>0</v>
          </cell>
          <cell r="BM341">
            <v>0</v>
          </cell>
          <cell r="BN341">
            <v>1</v>
          </cell>
          <cell r="BO341">
            <v>0</v>
          </cell>
        </row>
        <row r="342">
          <cell r="A342">
            <v>40988</v>
          </cell>
          <cell r="B342">
            <v>0</v>
          </cell>
          <cell r="C342">
            <v>0</v>
          </cell>
          <cell r="D342">
            <v>1</v>
          </cell>
          <cell r="E342">
            <v>0</v>
          </cell>
          <cell r="F342">
            <v>0</v>
          </cell>
          <cell r="G342">
            <v>0</v>
          </cell>
          <cell r="H342">
            <v>0</v>
          </cell>
          <cell r="I342">
            <v>0</v>
          </cell>
          <cell r="J342">
            <v>1</v>
          </cell>
          <cell r="K342">
            <v>0</v>
          </cell>
          <cell r="L342">
            <v>40988</v>
          </cell>
          <cell r="M342">
            <v>1</v>
          </cell>
          <cell r="N342">
            <v>0</v>
          </cell>
          <cell r="O342">
            <v>0</v>
          </cell>
          <cell r="P342">
            <v>0</v>
          </cell>
          <cell r="Q342">
            <v>0</v>
          </cell>
          <cell r="R342">
            <v>0</v>
          </cell>
          <cell r="S342">
            <v>0</v>
          </cell>
          <cell r="T342">
            <v>0</v>
          </cell>
          <cell r="U342">
            <v>1</v>
          </cell>
          <cell r="V342">
            <v>0</v>
          </cell>
          <cell r="W342">
            <v>0</v>
          </cell>
          <cell r="X342">
            <v>0</v>
          </cell>
          <cell r="Y342">
            <v>0</v>
          </cell>
          <cell r="Z342">
            <v>0</v>
          </cell>
          <cell r="AA342">
            <v>1</v>
          </cell>
          <cell r="AB342">
            <v>0</v>
          </cell>
          <cell r="AC342">
            <v>40988</v>
          </cell>
          <cell r="AD342">
            <v>1</v>
          </cell>
          <cell r="AE342">
            <v>0</v>
          </cell>
          <cell r="AF342">
            <v>0</v>
          </cell>
          <cell r="AG342">
            <v>0</v>
          </cell>
          <cell r="AH342">
            <v>0</v>
          </cell>
          <cell r="AI342">
            <v>0</v>
          </cell>
          <cell r="AJ342">
            <v>0</v>
          </cell>
          <cell r="AK342">
            <v>0</v>
          </cell>
          <cell r="AL342">
            <v>1</v>
          </cell>
          <cell r="AM342">
            <v>0</v>
          </cell>
          <cell r="AN342">
            <v>40988</v>
          </cell>
          <cell r="AO342">
            <v>1</v>
          </cell>
          <cell r="AP342">
            <v>0</v>
          </cell>
          <cell r="AQ342">
            <v>0</v>
          </cell>
          <cell r="AR342">
            <v>0</v>
          </cell>
          <cell r="AS342">
            <v>0</v>
          </cell>
          <cell r="AT342">
            <v>0</v>
          </cell>
          <cell r="AU342">
            <v>40988</v>
          </cell>
          <cell r="AV342">
            <v>0</v>
          </cell>
          <cell r="AW342">
            <v>0</v>
          </cell>
          <cell r="AX342">
            <v>1</v>
          </cell>
          <cell r="AY342">
            <v>0</v>
          </cell>
          <cell r="AZ342">
            <v>40988</v>
          </cell>
          <cell r="BA342">
            <v>0</v>
          </cell>
          <cell r="BB342">
            <v>0</v>
          </cell>
          <cell r="BC342">
            <v>0</v>
          </cell>
          <cell r="BD342">
            <v>0</v>
          </cell>
          <cell r="BE342">
            <v>1</v>
          </cell>
          <cell r="BF342">
            <v>0</v>
          </cell>
          <cell r="BG342">
            <v>0</v>
          </cell>
          <cell r="BH342">
            <v>0</v>
          </cell>
          <cell r="BI342">
            <v>40988</v>
          </cell>
          <cell r="BJ342">
            <v>0</v>
          </cell>
          <cell r="BK342">
            <v>0</v>
          </cell>
          <cell r="BL342">
            <v>0</v>
          </cell>
          <cell r="BM342">
            <v>0</v>
          </cell>
          <cell r="BN342">
            <v>1</v>
          </cell>
          <cell r="BO342">
            <v>0</v>
          </cell>
        </row>
        <row r="343">
          <cell r="A343">
            <v>40989</v>
          </cell>
          <cell r="B343">
            <v>0</v>
          </cell>
          <cell r="C343">
            <v>0</v>
          </cell>
          <cell r="D343">
            <v>1</v>
          </cell>
          <cell r="E343">
            <v>3</v>
          </cell>
          <cell r="F343">
            <v>0</v>
          </cell>
          <cell r="G343">
            <v>0</v>
          </cell>
          <cell r="H343">
            <v>0</v>
          </cell>
          <cell r="I343">
            <v>0</v>
          </cell>
          <cell r="J343">
            <v>1</v>
          </cell>
          <cell r="K343">
            <v>3</v>
          </cell>
          <cell r="L343">
            <v>40989</v>
          </cell>
          <cell r="M343">
            <v>1</v>
          </cell>
          <cell r="N343">
            <v>3</v>
          </cell>
          <cell r="O343">
            <v>0</v>
          </cell>
          <cell r="P343">
            <v>0</v>
          </cell>
          <cell r="Q343">
            <v>0</v>
          </cell>
          <cell r="R343">
            <v>0</v>
          </cell>
          <cell r="S343">
            <v>0</v>
          </cell>
          <cell r="T343">
            <v>0</v>
          </cell>
          <cell r="U343">
            <v>1</v>
          </cell>
          <cell r="V343">
            <v>3</v>
          </cell>
          <cell r="W343">
            <v>0</v>
          </cell>
          <cell r="X343">
            <v>0</v>
          </cell>
          <cell r="Y343">
            <v>0</v>
          </cell>
          <cell r="Z343">
            <v>0</v>
          </cell>
          <cell r="AA343">
            <v>1</v>
          </cell>
          <cell r="AB343">
            <v>3</v>
          </cell>
          <cell r="AC343">
            <v>40989</v>
          </cell>
          <cell r="AD343">
            <v>1</v>
          </cell>
          <cell r="AE343">
            <v>3</v>
          </cell>
          <cell r="AF343">
            <v>0</v>
          </cell>
          <cell r="AG343">
            <v>0</v>
          </cell>
          <cell r="AH343">
            <v>0</v>
          </cell>
          <cell r="AI343">
            <v>0</v>
          </cell>
          <cell r="AJ343">
            <v>0</v>
          </cell>
          <cell r="AK343">
            <v>0</v>
          </cell>
          <cell r="AL343">
            <v>1</v>
          </cell>
          <cell r="AM343">
            <v>3</v>
          </cell>
          <cell r="AN343">
            <v>40989</v>
          </cell>
          <cell r="AO343">
            <v>1</v>
          </cell>
          <cell r="AP343">
            <v>3</v>
          </cell>
          <cell r="AQ343">
            <v>0</v>
          </cell>
          <cell r="AR343">
            <v>0</v>
          </cell>
          <cell r="AS343">
            <v>0</v>
          </cell>
          <cell r="AT343">
            <v>0</v>
          </cell>
          <cell r="AU343">
            <v>40989</v>
          </cell>
          <cell r="AV343">
            <v>0</v>
          </cell>
          <cell r="AW343">
            <v>0</v>
          </cell>
          <cell r="AX343">
            <v>1</v>
          </cell>
          <cell r="AY343">
            <v>3</v>
          </cell>
          <cell r="AZ343">
            <v>40989</v>
          </cell>
          <cell r="BA343">
            <v>0</v>
          </cell>
          <cell r="BB343">
            <v>0</v>
          </cell>
          <cell r="BC343">
            <v>0</v>
          </cell>
          <cell r="BD343">
            <v>0</v>
          </cell>
          <cell r="BE343">
            <v>1</v>
          </cell>
          <cell r="BF343">
            <v>3</v>
          </cell>
          <cell r="BG343">
            <v>0</v>
          </cell>
          <cell r="BH343">
            <v>0</v>
          </cell>
          <cell r="BI343">
            <v>40989</v>
          </cell>
          <cell r="BJ343">
            <v>0</v>
          </cell>
          <cell r="BK343">
            <v>0</v>
          </cell>
          <cell r="BL343">
            <v>0</v>
          </cell>
          <cell r="BM343">
            <v>0</v>
          </cell>
          <cell r="BN343">
            <v>1</v>
          </cell>
          <cell r="BO343">
            <v>3</v>
          </cell>
        </row>
        <row r="344">
          <cell r="A344">
            <v>40989</v>
          </cell>
          <cell r="B344">
            <v>0</v>
          </cell>
          <cell r="C344">
            <v>0</v>
          </cell>
          <cell r="D344">
            <v>1</v>
          </cell>
          <cell r="E344">
            <v>0</v>
          </cell>
          <cell r="F344">
            <v>0</v>
          </cell>
          <cell r="G344">
            <v>0</v>
          </cell>
          <cell r="H344">
            <v>0</v>
          </cell>
          <cell r="I344">
            <v>0</v>
          </cell>
          <cell r="J344">
            <v>1</v>
          </cell>
          <cell r="K344">
            <v>0</v>
          </cell>
          <cell r="L344">
            <v>40989</v>
          </cell>
          <cell r="M344">
            <v>1</v>
          </cell>
          <cell r="N344">
            <v>0</v>
          </cell>
          <cell r="O344">
            <v>0</v>
          </cell>
          <cell r="P344">
            <v>0</v>
          </cell>
          <cell r="Q344">
            <v>0</v>
          </cell>
          <cell r="R344">
            <v>0</v>
          </cell>
          <cell r="S344">
            <v>0</v>
          </cell>
          <cell r="T344">
            <v>0</v>
          </cell>
          <cell r="U344">
            <v>1</v>
          </cell>
          <cell r="V344">
            <v>0</v>
          </cell>
          <cell r="W344">
            <v>0</v>
          </cell>
          <cell r="X344">
            <v>0</v>
          </cell>
          <cell r="Y344">
            <v>0</v>
          </cell>
          <cell r="Z344">
            <v>0</v>
          </cell>
          <cell r="AA344">
            <v>1</v>
          </cell>
          <cell r="AB344">
            <v>0</v>
          </cell>
          <cell r="AC344">
            <v>40989</v>
          </cell>
          <cell r="AD344">
            <v>1</v>
          </cell>
          <cell r="AE344">
            <v>0</v>
          </cell>
          <cell r="AF344">
            <v>0</v>
          </cell>
          <cell r="AG344">
            <v>0</v>
          </cell>
          <cell r="AH344">
            <v>0</v>
          </cell>
          <cell r="AI344">
            <v>0</v>
          </cell>
          <cell r="AJ344">
            <v>0</v>
          </cell>
          <cell r="AK344">
            <v>0</v>
          </cell>
          <cell r="AL344">
            <v>1</v>
          </cell>
          <cell r="AM344">
            <v>0</v>
          </cell>
          <cell r="AN344">
            <v>40989</v>
          </cell>
          <cell r="AO344">
            <v>1</v>
          </cell>
          <cell r="AP344">
            <v>0</v>
          </cell>
          <cell r="AQ344">
            <v>0</v>
          </cell>
          <cell r="AR344">
            <v>0</v>
          </cell>
          <cell r="AS344">
            <v>0</v>
          </cell>
          <cell r="AT344">
            <v>0</v>
          </cell>
          <cell r="AU344">
            <v>40989</v>
          </cell>
          <cell r="AV344">
            <v>0</v>
          </cell>
          <cell r="AW344">
            <v>0</v>
          </cell>
          <cell r="AX344">
            <v>1</v>
          </cell>
          <cell r="AY344">
            <v>0</v>
          </cell>
          <cell r="AZ344">
            <v>40989</v>
          </cell>
          <cell r="BA344">
            <v>0</v>
          </cell>
          <cell r="BB344">
            <v>0</v>
          </cell>
          <cell r="BC344">
            <v>0</v>
          </cell>
          <cell r="BD344">
            <v>0</v>
          </cell>
          <cell r="BE344">
            <v>1</v>
          </cell>
          <cell r="BF344">
            <v>0</v>
          </cell>
          <cell r="BG344">
            <v>0</v>
          </cell>
          <cell r="BH344">
            <v>0</v>
          </cell>
          <cell r="BI344">
            <v>40989</v>
          </cell>
          <cell r="BJ344">
            <v>0</v>
          </cell>
          <cell r="BK344">
            <v>0</v>
          </cell>
          <cell r="BL344">
            <v>0</v>
          </cell>
          <cell r="BM344">
            <v>0</v>
          </cell>
          <cell r="BN344">
            <v>1</v>
          </cell>
          <cell r="BO344">
            <v>0</v>
          </cell>
        </row>
        <row r="345">
          <cell r="A345">
            <v>40989</v>
          </cell>
          <cell r="B345">
            <v>0</v>
          </cell>
          <cell r="C345">
            <v>0</v>
          </cell>
          <cell r="D345">
            <v>1</v>
          </cell>
          <cell r="E345">
            <v>0</v>
          </cell>
          <cell r="F345">
            <v>0</v>
          </cell>
          <cell r="G345">
            <v>0</v>
          </cell>
          <cell r="H345">
            <v>0</v>
          </cell>
          <cell r="I345">
            <v>0</v>
          </cell>
          <cell r="J345">
            <v>1</v>
          </cell>
          <cell r="K345">
            <v>0</v>
          </cell>
          <cell r="L345">
            <v>40989</v>
          </cell>
          <cell r="M345">
            <v>1</v>
          </cell>
          <cell r="N345">
            <v>0</v>
          </cell>
          <cell r="O345">
            <v>0</v>
          </cell>
          <cell r="P345">
            <v>0</v>
          </cell>
          <cell r="Q345">
            <v>0</v>
          </cell>
          <cell r="R345">
            <v>0</v>
          </cell>
          <cell r="S345">
            <v>0</v>
          </cell>
          <cell r="T345">
            <v>0</v>
          </cell>
          <cell r="U345">
            <v>1</v>
          </cell>
          <cell r="V345">
            <v>0</v>
          </cell>
          <cell r="W345">
            <v>0</v>
          </cell>
          <cell r="X345">
            <v>0</v>
          </cell>
          <cell r="Y345">
            <v>0</v>
          </cell>
          <cell r="Z345">
            <v>0</v>
          </cell>
          <cell r="AA345">
            <v>1</v>
          </cell>
          <cell r="AB345">
            <v>0</v>
          </cell>
          <cell r="AC345">
            <v>40989</v>
          </cell>
          <cell r="AD345">
            <v>1</v>
          </cell>
          <cell r="AE345">
            <v>0</v>
          </cell>
          <cell r="AF345">
            <v>0</v>
          </cell>
          <cell r="AG345">
            <v>0</v>
          </cell>
          <cell r="AH345">
            <v>0</v>
          </cell>
          <cell r="AI345">
            <v>0</v>
          </cell>
          <cell r="AJ345">
            <v>0</v>
          </cell>
          <cell r="AK345">
            <v>0</v>
          </cell>
          <cell r="AL345">
            <v>1</v>
          </cell>
          <cell r="AM345">
            <v>0</v>
          </cell>
          <cell r="AN345">
            <v>40989</v>
          </cell>
          <cell r="AO345">
            <v>1</v>
          </cell>
          <cell r="AP345">
            <v>0</v>
          </cell>
          <cell r="AQ345">
            <v>0</v>
          </cell>
          <cell r="AR345">
            <v>0</v>
          </cell>
          <cell r="AS345">
            <v>0</v>
          </cell>
          <cell r="AT345">
            <v>0</v>
          </cell>
          <cell r="AU345">
            <v>40989</v>
          </cell>
          <cell r="AV345">
            <v>0</v>
          </cell>
          <cell r="AW345">
            <v>0</v>
          </cell>
          <cell r="AX345">
            <v>1</v>
          </cell>
          <cell r="AY345">
            <v>0</v>
          </cell>
          <cell r="AZ345">
            <v>40989</v>
          </cell>
          <cell r="BA345">
            <v>0</v>
          </cell>
          <cell r="BB345">
            <v>0</v>
          </cell>
          <cell r="BC345">
            <v>0</v>
          </cell>
          <cell r="BD345">
            <v>0</v>
          </cell>
          <cell r="BE345">
            <v>1</v>
          </cell>
          <cell r="BF345">
            <v>0</v>
          </cell>
          <cell r="BG345">
            <v>0</v>
          </cell>
          <cell r="BH345">
            <v>0</v>
          </cell>
          <cell r="BI345">
            <v>40989</v>
          </cell>
          <cell r="BJ345">
            <v>0</v>
          </cell>
          <cell r="BK345">
            <v>0</v>
          </cell>
          <cell r="BL345">
            <v>0</v>
          </cell>
          <cell r="BM345">
            <v>0</v>
          </cell>
          <cell r="BN345">
            <v>1</v>
          </cell>
          <cell r="BO345">
            <v>0</v>
          </cell>
        </row>
        <row r="346">
          <cell r="A346">
            <v>40990</v>
          </cell>
          <cell r="B346">
            <v>0</v>
          </cell>
          <cell r="C346">
            <v>0</v>
          </cell>
          <cell r="D346">
            <v>1</v>
          </cell>
          <cell r="E346">
            <v>3</v>
          </cell>
          <cell r="F346">
            <v>0</v>
          </cell>
          <cell r="G346">
            <v>0</v>
          </cell>
          <cell r="H346">
            <v>0</v>
          </cell>
          <cell r="I346">
            <v>0</v>
          </cell>
          <cell r="J346">
            <v>1</v>
          </cell>
          <cell r="K346">
            <v>3</v>
          </cell>
          <cell r="L346">
            <v>40990</v>
          </cell>
          <cell r="M346">
            <v>1</v>
          </cell>
          <cell r="N346">
            <v>3</v>
          </cell>
          <cell r="O346">
            <v>0</v>
          </cell>
          <cell r="P346">
            <v>0</v>
          </cell>
          <cell r="Q346">
            <v>0</v>
          </cell>
          <cell r="R346">
            <v>1</v>
          </cell>
          <cell r="S346">
            <v>0</v>
          </cell>
          <cell r="T346">
            <v>0</v>
          </cell>
          <cell r="U346">
            <v>1</v>
          </cell>
          <cell r="V346">
            <v>3</v>
          </cell>
          <cell r="W346">
            <v>0</v>
          </cell>
          <cell r="X346">
            <v>0</v>
          </cell>
          <cell r="Y346">
            <v>0</v>
          </cell>
          <cell r="Z346">
            <v>1</v>
          </cell>
          <cell r="AA346">
            <v>1</v>
          </cell>
          <cell r="AB346">
            <v>3</v>
          </cell>
          <cell r="AC346">
            <v>40990</v>
          </cell>
          <cell r="AD346">
            <v>1</v>
          </cell>
          <cell r="AE346">
            <v>3</v>
          </cell>
          <cell r="AF346">
            <v>0</v>
          </cell>
          <cell r="AG346">
            <v>0</v>
          </cell>
          <cell r="AH346">
            <v>0</v>
          </cell>
          <cell r="AI346">
            <v>0</v>
          </cell>
          <cell r="AJ346">
            <v>0</v>
          </cell>
          <cell r="AK346">
            <v>0</v>
          </cell>
          <cell r="AL346">
            <v>1</v>
          </cell>
          <cell r="AM346">
            <v>3</v>
          </cell>
          <cell r="AN346">
            <v>40990</v>
          </cell>
          <cell r="AO346">
            <v>1</v>
          </cell>
          <cell r="AP346">
            <v>3</v>
          </cell>
          <cell r="AQ346">
            <v>0</v>
          </cell>
          <cell r="AR346">
            <v>0</v>
          </cell>
          <cell r="AS346">
            <v>0</v>
          </cell>
          <cell r="AT346">
            <v>0</v>
          </cell>
          <cell r="AU346">
            <v>40990</v>
          </cell>
          <cell r="AV346">
            <v>0</v>
          </cell>
          <cell r="AW346">
            <v>0</v>
          </cell>
          <cell r="AX346">
            <v>1</v>
          </cell>
          <cell r="AY346">
            <v>3</v>
          </cell>
          <cell r="AZ346">
            <v>40990</v>
          </cell>
          <cell r="BA346">
            <v>0</v>
          </cell>
          <cell r="BB346">
            <v>0</v>
          </cell>
          <cell r="BC346">
            <v>0</v>
          </cell>
          <cell r="BD346">
            <v>0</v>
          </cell>
          <cell r="BE346">
            <v>1</v>
          </cell>
          <cell r="BF346">
            <v>3</v>
          </cell>
          <cell r="BG346">
            <v>0</v>
          </cell>
          <cell r="BH346">
            <v>0</v>
          </cell>
          <cell r="BI346">
            <v>40990</v>
          </cell>
          <cell r="BJ346">
            <v>0</v>
          </cell>
          <cell r="BK346">
            <v>0</v>
          </cell>
          <cell r="BL346">
            <v>0</v>
          </cell>
          <cell r="BM346">
            <v>0</v>
          </cell>
          <cell r="BN346">
            <v>1</v>
          </cell>
          <cell r="BO346">
            <v>3</v>
          </cell>
        </row>
        <row r="347">
          <cell r="A347">
            <v>40990</v>
          </cell>
          <cell r="B347">
            <v>0</v>
          </cell>
          <cell r="C347">
            <v>0</v>
          </cell>
          <cell r="D347">
            <v>1</v>
          </cell>
          <cell r="E347">
            <v>0</v>
          </cell>
          <cell r="F347">
            <v>0</v>
          </cell>
          <cell r="G347">
            <v>0</v>
          </cell>
          <cell r="H347">
            <v>0</v>
          </cell>
          <cell r="I347">
            <v>0</v>
          </cell>
          <cell r="J347">
            <v>1</v>
          </cell>
          <cell r="K347">
            <v>0</v>
          </cell>
          <cell r="L347">
            <v>40990</v>
          </cell>
          <cell r="M347">
            <v>1</v>
          </cell>
          <cell r="N347">
            <v>0</v>
          </cell>
          <cell r="O347">
            <v>0</v>
          </cell>
          <cell r="P347">
            <v>0</v>
          </cell>
          <cell r="Q347">
            <v>0</v>
          </cell>
          <cell r="R347">
            <v>0</v>
          </cell>
          <cell r="S347">
            <v>0</v>
          </cell>
          <cell r="T347">
            <v>0</v>
          </cell>
          <cell r="U347">
            <v>1</v>
          </cell>
          <cell r="V347">
            <v>0</v>
          </cell>
          <cell r="W347">
            <v>0</v>
          </cell>
          <cell r="X347">
            <v>0</v>
          </cell>
          <cell r="Y347">
            <v>0</v>
          </cell>
          <cell r="Z347">
            <v>0</v>
          </cell>
          <cell r="AA347">
            <v>1</v>
          </cell>
          <cell r="AB347">
            <v>0</v>
          </cell>
          <cell r="AC347">
            <v>40990</v>
          </cell>
          <cell r="AD347">
            <v>1</v>
          </cell>
          <cell r="AE347">
            <v>0</v>
          </cell>
          <cell r="AF347">
            <v>0</v>
          </cell>
          <cell r="AG347">
            <v>0</v>
          </cell>
          <cell r="AH347">
            <v>0</v>
          </cell>
          <cell r="AI347">
            <v>0</v>
          </cell>
          <cell r="AJ347">
            <v>0</v>
          </cell>
          <cell r="AK347">
            <v>0</v>
          </cell>
          <cell r="AL347">
            <v>1</v>
          </cell>
          <cell r="AM347">
            <v>0</v>
          </cell>
          <cell r="AN347">
            <v>40990</v>
          </cell>
          <cell r="AO347">
            <v>1</v>
          </cell>
          <cell r="AP347">
            <v>0</v>
          </cell>
          <cell r="AQ347">
            <v>0</v>
          </cell>
          <cell r="AR347">
            <v>0</v>
          </cell>
          <cell r="AS347">
            <v>0</v>
          </cell>
          <cell r="AT347">
            <v>0</v>
          </cell>
          <cell r="AU347">
            <v>40990</v>
          </cell>
          <cell r="AV347">
            <v>0</v>
          </cell>
          <cell r="AW347">
            <v>0</v>
          </cell>
          <cell r="AX347">
            <v>1</v>
          </cell>
          <cell r="AY347">
            <v>0</v>
          </cell>
          <cell r="AZ347">
            <v>40990</v>
          </cell>
          <cell r="BA347">
            <v>0</v>
          </cell>
          <cell r="BB347">
            <v>0</v>
          </cell>
          <cell r="BC347">
            <v>0</v>
          </cell>
          <cell r="BD347">
            <v>0</v>
          </cell>
          <cell r="BE347">
            <v>1</v>
          </cell>
          <cell r="BF347">
            <v>0</v>
          </cell>
          <cell r="BG347">
            <v>0</v>
          </cell>
          <cell r="BH347">
            <v>0</v>
          </cell>
          <cell r="BI347">
            <v>40990</v>
          </cell>
          <cell r="BJ347">
            <v>0</v>
          </cell>
          <cell r="BK347">
            <v>0</v>
          </cell>
          <cell r="BL347">
            <v>0</v>
          </cell>
          <cell r="BM347">
            <v>0</v>
          </cell>
          <cell r="BN347">
            <v>1</v>
          </cell>
          <cell r="BO347">
            <v>0</v>
          </cell>
        </row>
        <row r="348">
          <cell r="A348">
            <v>40990</v>
          </cell>
          <cell r="B348">
            <v>0</v>
          </cell>
          <cell r="C348">
            <v>0</v>
          </cell>
          <cell r="D348">
            <v>1</v>
          </cell>
          <cell r="E348">
            <v>0</v>
          </cell>
          <cell r="F348">
            <v>0</v>
          </cell>
          <cell r="G348">
            <v>0</v>
          </cell>
          <cell r="H348">
            <v>0</v>
          </cell>
          <cell r="I348">
            <v>0</v>
          </cell>
          <cell r="J348">
            <v>1</v>
          </cell>
          <cell r="K348">
            <v>0</v>
          </cell>
          <cell r="L348">
            <v>40990</v>
          </cell>
          <cell r="M348">
            <v>1</v>
          </cell>
          <cell r="N348">
            <v>0</v>
          </cell>
          <cell r="O348">
            <v>0</v>
          </cell>
          <cell r="P348">
            <v>0</v>
          </cell>
          <cell r="Q348">
            <v>1</v>
          </cell>
          <cell r="R348">
            <v>0</v>
          </cell>
          <cell r="S348">
            <v>0</v>
          </cell>
          <cell r="T348">
            <v>0</v>
          </cell>
          <cell r="U348">
            <v>1</v>
          </cell>
          <cell r="V348">
            <v>0</v>
          </cell>
          <cell r="W348">
            <v>0</v>
          </cell>
          <cell r="X348">
            <v>0</v>
          </cell>
          <cell r="Y348">
            <v>1</v>
          </cell>
          <cell r="Z348">
            <v>0</v>
          </cell>
          <cell r="AA348">
            <v>1</v>
          </cell>
          <cell r="AB348">
            <v>0</v>
          </cell>
          <cell r="AC348">
            <v>40990</v>
          </cell>
          <cell r="AD348">
            <v>1</v>
          </cell>
          <cell r="AE348">
            <v>0</v>
          </cell>
          <cell r="AF348">
            <v>0</v>
          </cell>
          <cell r="AG348">
            <v>0</v>
          </cell>
          <cell r="AH348">
            <v>0</v>
          </cell>
          <cell r="AI348">
            <v>0</v>
          </cell>
          <cell r="AJ348">
            <v>0</v>
          </cell>
          <cell r="AK348">
            <v>0</v>
          </cell>
          <cell r="AL348">
            <v>1</v>
          </cell>
          <cell r="AM348">
            <v>0</v>
          </cell>
          <cell r="AN348">
            <v>40990</v>
          </cell>
          <cell r="AO348">
            <v>1</v>
          </cell>
          <cell r="AP348">
            <v>0</v>
          </cell>
          <cell r="AQ348">
            <v>0</v>
          </cell>
          <cell r="AR348">
            <v>0</v>
          </cell>
          <cell r="AS348">
            <v>0</v>
          </cell>
          <cell r="AT348">
            <v>0</v>
          </cell>
          <cell r="AU348">
            <v>40990</v>
          </cell>
          <cell r="AV348">
            <v>0</v>
          </cell>
          <cell r="AW348">
            <v>0</v>
          </cell>
          <cell r="AX348">
            <v>1</v>
          </cell>
          <cell r="AY348">
            <v>0</v>
          </cell>
          <cell r="AZ348">
            <v>40990</v>
          </cell>
          <cell r="BA348">
            <v>0</v>
          </cell>
          <cell r="BB348">
            <v>0</v>
          </cell>
          <cell r="BC348">
            <v>0</v>
          </cell>
          <cell r="BD348">
            <v>0</v>
          </cell>
          <cell r="BE348">
            <v>1</v>
          </cell>
          <cell r="BF348">
            <v>0</v>
          </cell>
          <cell r="BG348">
            <v>0</v>
          </cell>
          <cell r="BH348">
            <v>0</v>
          </cell>
          <cell r="BI348">
            <v>40990</v>
          </cell>
          <cell r="BJ348">
            <v>0</v>
          </cell>
          <cell r="BK348">
            <v>0</v>
          </cell>
          <cell r="BL348">
            <v>0</v>
          </cell>
          <cell r="BM348">
            <v>0</v>
          </cell>
          <cell r="BN348">
            <v>1</v>
          </cell>
          <cell r="BO348">
            <v>0</v>
          </cell>
        </row>
        <row r="349">
          <cell r="A349">
            <v>40991</v>
          </cell>
          <cell r="B349">
            <v>0</v>
          </cell>
          <cell r="C349">
            <v>0</v>
          </cell>
          <cell r="D349">
            <v>0</v>
          </cell>
          <cell r="E349">
            <v>2</v>
          </cell>
          <cell r="F349">
            <v>0</v>
          </cell>
          <cell r="G349">
            <v>0</v>
          </cell>
          <cell r="H349">
            <v>0</v>
          </cell>
          <cell r="I349">
            <v>0</v>
          </cell>
          <cell r="J349">
            <v>0</v>
          </cell>
          <cell r="K349">
            <v>2</v>
          </cell>
          <cell r="L349">
            <v>40991</v>
          </cell>
          <cell r="M349">
            <v>0</v>
          </cell>
          <cell r="N349">
            <v>2</v>
          </cell>
          <cell r="O349">
            <v>0</v>
          </cell>
          <cell r="P349">
            <v>0</v>
          </cell>
          <cell r="Q349">
            <v>0</v>
          </cell>
          <cell r="R349">
            <v>2</v>
          </cell>
          <cell r="S349">
            <v>0</v>
          </cell>
          <cell r="T349">
            <v>0</v>
          </cell>
          <cell r="U349">
            <v>0</v>
          </cell>
          <cell r="V349">
            <v>2</v>
          </cell>
          <cell r="W349">
            <v>0</v>
          </cell>
          <cell r="X349">
            <v>0</v>
          </cell>
          <cell r="Y349">
            <v>0</v>
          </cell>
          <cell r="Z349">
            <v>2</v>
          </cell>
          <cell r="AA349">
            <v>0</v>
          </cell>
          <cell r="AB349">
            <v>2</v>
          </cell>
          <cell r="AC349">
            <v>40991</v>
          </cell>
          <cell r="AD349">
            <v>0</v>
          </cell>
          <cell r="AE349">
            <v>2</v>
          </cell>
          <cell r="AF349">
            <v>0</v>
          </cell>
          <cell r="AG349">
            <v>0</v>
          </cell>
          <cell r="AH349">
            <v>0</v>
          </cell>
          <cell r="AI349">
            <v>0</v>
          </cell>
          <cell r="AJ349">
            <v>0</v>
          </cell>
          <cell r="AK349">
            <v>0</v>
          </cell>
          <cell r="AL349">
            <v>0</v>
          </cell>
          <cell r="AM349">
            <v>2</v>
          </cell>
          <cell r="AN349">
            <v>40991</v>
          </cell>
          <cell r="AO349">
            <v>1</v>
          </cell>
          <cell r="AP349">
            <v>2</v>
          </cell>
          <cell r="AQ349">
            <v>0</v>
          </cell>
          <cell r="AR349">
            <v>0</v>
          </cell>
          <cell r="AS349">
            <v>0</v>
          </cell>
          <cell r="AT349">
            <v>0</v>
          </cell>
          <cell r="AU349">
            <v>40991</v>
          </cell>
          <cell r="AV349">
            <v>0</v>
          </cell>
          <cell r="AW349">
            <v>0</v>
          </cell>
          <cell r="AX349">
            <v>1</v>
          </cell>
          <cell r="AY349">
            <v>2</v>
          </cell>
          <cell r="AZ349">
            <v>40991</v>
          </cell>
          <cell r="BA349">
            <v>0</v>
          </cell>
          <cell r="BB349">
            <v>0</v>
          </cell>
          <cell r="BC349">
            <v>0</v>
          </cell>
          <cell r="BD349">
            <v>0</v>
          </cell>
          <cell r="BE349">
            <v>0</v>
          </cell>
          <cell r="BF349">
            <v>2</v>
          </cell>
          <cell r="BG349">
            <v>0</v>
          </cell>
          <cell r="BH349">
            <v>0</v>
          </cell>
          <cell r="BI349">
            <v>40991</v>
          </cell>
          <cell r="BJ349">
            <v>0</v>
          </cell>
          <cell r="BK349">
            <v>0</v>
          </cell>
          <cell r="BL349">
            <v>0</v>
          </cell>
          <cell r="BM349">
            <v>0</v>
          </cell>
          <cell r="BN349">
            <v>0</v>
          </cell>
          <cell r="BO349">
            <v>2</v>
          </cell>
        </row>
        <row r="350">
          <cell r="A350">
            <v>40991</v>
          </cell>
          <cell r="B350">
            <v>0</v>
          </cell>
          <cell r="C350">
            <v>0</v>
          </cell>
          <cell r="D350">
            <v>1</v>
          </cell>
          <cell r="E350">
            <v>0</v>
          </cell>
          <cell r="F350">
            <v>0</v>
          </cell>
          <cell r="G350">
            <v>0</v>
          </cell>
          <cell r="H350">
            <v>0</v>
          </cell>
          <cell r="I350">
            <v>0</v>
          </cell>
          <cell r="J350">
            <v>1</v>
          </cell>
          <cell r="K350">
            <v>0</v>
          </cell>
          <cell r="L350">
            <v>40991</v>
          </cell>
          <cell r="M350">
            <v>1</v>
          </cell>
          <cell r="N350">
            <v>0</v>
          </cell>
          <cell r="O350">
            <v>0</v>
          </cell>
          <cell r="P350">
            <v>0</v>
          </cell>
          <cell r="Q350">
            <v>1</v>
          </cell>
          <cell r="R350">
            <v>0</v>
          </cell>
          <cell r="S350">
            <v>0</v>
          </cell>
          <cell r="T350">
            <v>0</v>
          </cell>
          <cell r="U350">
            <v>1</v>
          </cell>
          <cell r="V350">
            <v>0</v>
          </cell>
          <cell r="W350">
            <v>0</v>
          </cell>
          <cell r="X350">
            <v>0</v>
          </cell>
          <cell r="Y350">
            <v>1</v>
          </cell>
          <cell r="Z350">
            <v>0</v>
          </cell>
          <cell r="AA350">
            <v>1</v>
          </cell>
          <cell r="AB350">
            <v>0</v>
          </cell>
          <cell r="AC350">
            <v>40991</v>
          </cell>
          <cell r="AD350">
            <v>1</v>
          </cell>
          <cell r="AE350">
            <v>0</v>
          </cell>
          <cell r="AF350">
            <v>0</v>
          </cell>
          <cell r="AG350">
            <v>0</v>
          </cell>
          <cell r="AH350">
            <v>0</v>
          </cell>
          <cell r="AI350">
            <v>0</v>
          </cell>
          <cell r="AJ350">
            <v>0</v>
          </cell>
          <cell r="AK350">
            <v>0</v>
          </cell>
          <cell r="AL350">
            <v>1</v>
          </cell>
          <cell r="AM350">
            <v>0</v>
          </cell>
          <cell r="AN350">
            <v>40991</v>
          </cell>
          <cell r="AO350">
            <v>0</v>
          </cell>
          <cell r="AP350">
            <v>0</v>
          </cell>
          <cell r="AQ350">
            <v>0</v>
          </cell>
          <cell r="AR350">
            <v>0</v>
          </cell>
          <cell r="AS350">
            <v>0</v>
          </cell>
          <cell r="AT350">
            <v>0</v>
          </cell>
          <cell r="AU350">
            <v>40991</v>
          </cell>
          <cell r="AV350">
            <v>0</v>
          </cell>
          <cell r="AW350">
            <v>0</v>
          </cell>
          <cell r="AX350">
            <v>0</v>
          </cell>
          <cell r="AY350">
            <v>0</v>
          </cell>
          <cell r="AZ350">
            <v>40991</v>
          </cell>
          <cell r="BA350">
            <v>0</v>
          </cell>
          <cell r="BB350">
            <v>0</v>
          </cell>
          <cell r="BC350">
            <v>0</v>
          </cell>
          <cell r="BD350">
            <v>0</v>
          </cell>
          <cell r="BE350">
            <v>1</v>
          </cell>
          <cell r="BF350">
            <v>0</v>
          </cell>
          <cell r="BG350">
            <v>0</v>
          </cell>
          <cell r="BH350">
            <v>0</v>
          </cell>
          <cell r="BI350">
            <v>40991</v>
          </cell>
          <cell r="BJ350">
            <v>0</v>
          </cell>
          <cell r="BK350">
            <v>0</v>
          </cell>
          <cell r="BL350">
            <v>0</v>
          </cell>
          <cell r="BM350">
            <v>0</v>
          </cell>
          <cell r="BN350">
            <v>1</v>
          </cell>
          <cell r="BO350">
            <v>0</v>
          </cell>
        </row>
        <row r="351">
          <cell r="A351">
            <v>40991</v>
          </cell>
          <cell r="B351">
            <v>0</v>
          </cell>
          <cell r="C351">
            <v>0</v>
          </cell>
          <cell r="D351">
            <v>1</v>
          </cell>
          <cell r="E351">
            <v>0</v>
          </cell>
          <cell r="F351">
            <v>0</v>
          </cell>
          <cell r="G351">
            <v>0</v>
          </cell>
          <cell r="H351">
            <v>0</v>
          </cell>
          <cell r="I351">
            <v>0</v>
          </cell>
          <cell r="J351">
            <v>1</v>
          </cell>
          <cell r="K351">
            <v>0</v>
          </cell>
          <cell r="L351">
            <v>40991</v>
          </cell>
          <cell r="M351">
            <v>1</v>
          </cell>
          <cell r="N351">
            <v>0</v>
          </cell>
          <cell r="O351">
            <v>0</v>
          </cell>
          <cell r="P351">
            <v>0</v>
          </cell>
          <cell r="Q351">
            <v>1</v>
          </cell>
          <cell r="R351">
            <v>0</v>
          </cell>
          <cell r="S351">
            <v>0</v>
          </cell>
          <cell r="T351">
            <v>0</v>
          </cell>
          <cell r="U351">
            <v>1</v>
          </cell>
          <cell r="V351">
            <v>0</v>
          </cell>
          <cell r="W351">
            <v>0</v>
          </cell>
          <cell r="X351">
            <v>0</v>
          </cell>
          <cell r="Y351">
            <v>1</v>
          </cell>
          <cell r="Z351">
            <v>0</v>
          </cell>
          <cell r="AA351">
            <v>1</v>
          </cell>
          <cell r="AB351">
            <v>0</v>
          </cell>
          <cell r="AC351">
            <v>40991</v>
          </cell>
          <cell r="AD351">
            <v>1</v>
          </cell>
          <cell r="AE351">
            <v>0</v>
          </cell>
          <cell r="AF351">
            <v>0</v>
          </cell>
          <cell r="AG351">
            <v>0</v>
          </cell>
          <cell r="AH351">
            <v>0</v>
          </cell>
          <cell r="AI351">
            <v>0</v>
          </cell>
          <cell r="AJ351">
            <v>0</v>
          </cell>
          <cell r="AK351">
            <v>0</v>
          </cell>
          <cell r="AL351">
            <v>1</v>
          </cell>
          <cell r="AM351">
            <v>0</v>
          </cell>
          <cell r="AN351">
            <v>40991</v>
          </cell>
          <cell r="AO351">
            <v>1</v>
          </cell>
          <cell r="AP351">
            <v>0</v>
          </cell>
          <cell r="AQ351">
            <v>0</v>
          </cell>
          <cell r="AR351">
            <v>0</v>
          </cell>
          <cell r="AS351">
            <v>0</v>
          </cell>
          <cell r="AT351">
            <v>0</v>
          </cell>
          <cell r="AU351">
            <v>40991</v>
          </cell>
          <cell r="AV351">
            <v>0</v>
          </cell>
          <cell r="AW351">
            <v>0</v>
          </cell>
          <cell r="AX351">
            <v>1</v>
          </cell>
          <cell r="AY351">
            <v>0</v>
          </cell>
          <cell r="AZ351">
            <v>40991</v>
          </cell>
          <cell r="BA351">
            <v>0</v>
          </cell>
          <cell r="BB351">
            <v>0</v>
          </cell>
          <cell r="BC351">
            <v>0</v>
          </cell>
          <cell r="BD351">
            <v>0</v>
          </cell>
          <cell r="BE351">
            <v>1</v>
          </cell>
          <cell r="BF351">
            <v>0</v>
          </cell>
          <cell r="BG351">
            <v>0</v>
          </cell>
          <cell r="BH351">
            <v>0</v>
          </cell>
          <cell r="BI351">
            <v>40991</v>
          </cell>
          <cell r="BJ351">
            <v>0</v>
          </cell>
          <cell r="BK351">
            <v>0</v>
          </cell>
          <cell r="BL351">
            <v>0</v>
          </cell>
          <cell r="BM351">
            <v>0</v>
          </cell>
          <cell r="BN351">
            <v>1</v>
          </cell>
          <cell r="BO351">
            <v>0</v>
          </cell>
        </row>
        <row r="352">
          <cell r="A352">
            <v>40992</v>
          </cell>
          <cell r="B352">
            <v>0</v>
          </cell>
          <cell r="C352">
            <v>0</v>
          </cell>
          <cell r="D352">
            <v>1</v>
          </cell>
          <cell r="E352">
            <v>3</v>
          </cell>
          <cell r="F352">
            <v>0</v>
          </cell>
          <cell r="G352">
            <v>0</v>
          </cell>
          <cell r="H352">
            <v>0</v>
          </cell>
          <cell r="I352">
            <v>0</v>
          </cell>
          <cell r="J352">
            <v>1</v>
          </cell>
          <cell r="K352">
            <v>3</v>
          </cell>
          <cell r="L352">
            <v>40992</v>
          </cell>
          <cell r="M352">
            <v>1</v>
          </cell>
          <cell r="N352">
            <v>3</v>
          </cell>
          <cell r="O352">
            <v>0</v>
          </cell>
          <cell r="P352">
            <v>0</v>
          </cell>
          <cell r="Q352">
            <v>1</v>
          </cell>
          <cell r="R352">
            <v>3</v>
          </cell>
          <cell r="S352">
            <v>0</v>
          </cell>
          <cell r="T352">
            <v>0</v>
          </cell>
          <cell r="U352">
            <v>0</v>
          </cell>
          <cell r="V352">
            <v>0</v>
          </cell>
          <cell r="W352">
            <v>0</v>
          </cell>
          <cell r="X352">
            <v>0</v>
          </cell>
          <cell r="Y352">
            <v>1</v>
          </cell>
          <cell r="Z352">
            <v>3</v>
          </cell>
          <cell r="AA352">
            <v>0</v>
          </cell>
          <cell r="AB352">
            <v>0</v>
          </cell>
          <cell r="AC352">
            <v>40992</v>
          </cell>
          <cell r="AD352">
            <v>1</v>
          </cell>
          <cell r="AE352">
            <v>3</v>
          </cell>
          <cell r="AF352">
            <v>0</v>
          </cell>
          <cell r="AG352">
            <v>0</v>
          </cell>
          <cell r="AH352">
            <v>0</v>
          </cell>
          <cell r="AI352">
            <v>0</v>
          </cell>
          <cell r="AJ352">
            <v>0</v>
          </cell>
          <cell r="AK352">
            <v>0</v>
          </cell>
          <cell r="AL352">
            <v>1</v>
          </cell>
          <cell r="AM352">
            <v>3</v>
          </cell>
          <cell r="AN352">
            <v>40992</v>
          </cell>
          <cell r="AO352">
            <v>1</v>
          </cell>
          <cell r="AP352">
            <v>3</v>
          </cell>
          <cell r="AQ352">
            <v>0</v>
          </cell>
          <cell r="AR352">
            <v>0</v>
          </cell>
          <cell r="AS352">
            <v>0</v>
          </cell>
          <cell r="AT352">
            <v>0</v>
          </cell>
          <cell r="AU352">
            <v>40992</v>
          </cell>
          <cell r="AV352">
            <v>0</v>
          </cell>
          <cell r="AW352">
            <v>0</v>
          </cell>
          <cell r="AX352">
            <v>1</v>
          </cell>
          <cell r="AY352">
            <v>3</v>
          </cell>
          <cell r="AZ352">
            <v>40992</v>
          </cell>
          <cell r="BA352">
            <v>0</v>
          </cell>
          <cell r="BB352">
            <v>0</v>
          </cell>
          <cell r="BC352">
            <v>0</v>
          </cell>
          <cell r="BD352">
            <v>0</v>
          </cell>
          <cell r="BE352">
            <v>1</v>
          </cell>
          <cell r="BF352">
            <v>3</v>
          </cell>
          <cell r="BG352">
            <v>0</v>
          </cell>
          <cell r="BH352">
            <v>0</v>
          </cell>
          <cell r="BI352">
            <v>40992</v>
          </cell>
          <cell r="BJ352">
            <v>0</v>
          </cell>
          <cell r="BK352">
            <v>0</v>
          </cell>
          <cell r="BL352">
            <v>0</v>
          </cell>
          <cell r="BM352">
            <v>0</v>
          </cell>
          <cell r="BN352">
            <v>1</v>
          </cell>
          <cell r="BO352">
            <v>3</v>
          </cell>
        </row>
        <row r="353">
          <cell r="A353">
            <v>40992</v>
          </cell>
          <cell r="B353">
            <v>0</v>
          </cell>
          <cell r="C353">
            <v>0</v>
          </cell>
          <cell r="D353">
            <v>1</v>
          </cell>
          <cell r="E353">
            <v>0</v>
          </cell>
          <cell r="F353">
            <v>0</v>
          </cell>
          <cell r="G353">
            <v>0</v>
          </cell>
          <cell r="H353">
            <v>0</v>
          </cell>
          <cell r="I353">
            <v>0</v>
          </cell>
          <cell r="J353">
            <v>1</v>
          </cell>
          <cell r="K353">
            <v>0</v>
          </cell>
          <cell r="L353">
            <v>40992</v>
          </cell>
          <cell r="M353">
            <v>1</v>
          </cell>
          <cell r="N353">
            <v>0</v>
          </cell>
          <cell r="O353">
            <v>0</v>
          </cell>
          <cell r="P353">
            <v>0</v>
          </cell>
          <cell r="Q353">
            <v>1</v>
          </cell>
          <cell r="R353">
            <v>0</v>
          </cell>
          <cell r="S353">
            <v>0</v>
          </cell>
          <cell r="T353">
            <v>0</v>
          </cell>
          <cell r="U353">
            <v>0</v>
          </cell>
          <cell r="V353">
            <v>0</v>
          </cell>
          <cell r="W353">
            <v>0</v>
          </cell>
          <cell r="X353">
            <v>0</v>
          </cell>
          <cell r="Y353">
            <v>1</v>
          </cell>
          <cell r="Z353">
            <v>0</v>
          </cell>
          <cell r="AA353">
            <v>0</v>
          </cell>
          <cell r="AB353">
            <v>0</v>
          </cell>
          <cell r="AC353">
            <v>40992</v>
          </cell>
          <cell r="AD353">
            <v>1</v>
          </cell>
          <cell r="AE353">
            <v>0</v>
          </cell>
          <cell r="AF353">
            <v>0</v>
          </cell>
          <cell r="AG353">
            <v>0</v>
          </cell>
          <cell r="AH353">
            <v>0</v>
          </cell>
          <cell r="AI353">
            <v>0</v>
          </cell>
          <cell r="AJ353">
            <v>0</v>
          </cell>
          <cell r="AK353">
            <v>0</v>
          </cell>
          <cell r="AL353">
            <v>1</v>
          </cell>
          <cell r="AM353">
            <v>0</v>
          </cell>
          <cell r="AN353">
            <v>40992</v>
          </cell>
          <cell r="AO353">
            <v>1</v>
          </cell>
          <cell r="AP353">
            <v>0</v>
          </cell>
          <cell r="AQ353">
            <v>0</v>
          </cell>
          <cell r="AR353">
            <v>0</v>
          </cell>
          <cell r="AS353">
            <v>0</v>
          </cell>
          <cell r="AT353">
            <v>0</v>
          </cell>
          <cell r="AU353">
            <v>40992</v>
          </cell>
          <cell r="AV353">
            <v>0</v>
          </cell>
          <cell r="AW353">
            <v>0</v>
          </cell>
          <cell r="AX353">
            <v>1</v>
          </cell>
          <cell r="AY353">
            <v>0</v>
          </cell>
          <cell r="AZ353">
            <v>40992</v>
          </cell>
          <cell r="BA353">
            <v>0</v>
          </cell>
          <cell r="BB353">
            <v>0</v>
          </cell>
          <cell r="BC353">
            <v>0</v>
          </cell>
          <cell r="BD353">
            <v>0</v>
          </cell>
          <cell r="BE353">
            <v>1</v>
          </cell>
          <cell r="BF353">
            <v>0</v>
          </cell>
          <cell r="BG353">
            <v>0</v>
          </cell>
          <cell r="BH353">
            <v>0</v>
          </cell>
          <cell r="BI353">
            <v>40992</v>
          </cell>
          <cell r="BJ353">
            <v>0</v>
          </cell>
          <cell r="BK353">
            <v>0</v>
          </cell>
          <cell r="BL353">
            <v>0</v>
          </cell>
          <cell r="BM353">
            <v>0</v>
          </cell>
          <cell r="BN353">
            <v>1</v>
          </cell>
          <cell r="BO353">
            <v>0</v>
          </cell>
        </row>
        <row r="354">
          <cell r="A354">
            <v>40992</v>
          </cell>
          <cell r="B354">
            <v>0</v>
          </cell>
          <cell r="C354">
            <v>0</v>
          </cell>
          <cell r="D354">
            <v>1</v>
          </cell>
          <cell r="E354">
            <v>0</v>
          </cell>
          <cell r="F354">
            <v>0</v>
          </cell>
          <cell r="G354">
            <v>0</v>
          </cell>
          <cell r="H354">
            <v>0</v>
          </cell>
          <cell r="I354">
            <v>0</v>
          </cell>
          <cell r="J354">
            <v>1</v>
          </cell>
          <cell r="K354">
            <v>0</v>
          </cell>
          <cell r="L354">
            <v>40992</v>
          </cell>
          <cell r="M354">
            <v>1</v>
          </cell>
          <cell r="N354">
            <v>0</v>
          </cell>
          <cell r="O354">
            <v>0</v>
          </cell>
          <cell r="P354">
            <v>0</v>
          </cell>
          <cell r="Q354">
            <v>1</v>
          </cell>
          <cell r="R354">
            <v>0</v>
          </cell>
          <cell r="S354">
            <v>0</v>
          </cell>
          <cell r="T354">
            <v>0</v>
          </cell>
          <cell r="U354">
            <v>0</v>
          </cell>
          <cell r="V354">
            <v>0</v>
          </cell>
          <cell r="W354">
            <v>0</v>
          </cell>
          <cell r="X354">
            <v>0</v>
          </cell>
          <cell r="Y354">
            <v>1</v>
          </cell>
          <cell r="Z354">
            <v>0</v>
          </cell>
          <cell r="AA354">
            <v>0</v>
          </cell>
          <cell r="AB354">
            <v>0</v>
          </cell>
          <cell r="AC354">
            <v>40992</v>
          </cell>
          <cell r="AD354">
            <v>1</v>
          </cell>
          <cell r="AE354">
            <v>0</v>
          </cell>
          <cell r="AF354">
            <v>0</v>
          </cell>
          <cell r="AG354">
            <v>0</v>
          </cell>
          <cell r="AH354">
            <v>0</v>
          </cell>
          <cell r="AI354">
            <v>0</v>
          </cell>
          <cell r="AJ354">
            <v>0</v>
          </cell>
          <cell r="AK354">
            <v>0</v>
          </cell>
          <cell r="AL354">
            <v>1</v>
          </cell>
          <cell r="AM354">
            <v>0</v>
          </cell>
          <cell r="AN354">
            <v>40992</v>
          </cell>
          <cell r="AO354">
            <v>1</v>
          </cell>
          <cell r="AP354">
            <v>0</v>
          </cell>
          <cell r="AQ354">
            <v>0</v>
          </cell>
          <cell r="AR354">
            <v>0</v>
          </cell>
          <cell r="AS354">
            <v>0</v>
          </cell>
          <cell r="AT354">
            <v>0</v>
          </cell>
          <cell r="AU354">
            <v>40992</v>
          </cell>
          <cell r="AV354">
            <v>0</v>
          </cell>
          <cell r="AW354">
            <v>0</v>
          </cell>
          <cell r="AX354">
            <v>1</v>
          </cell>
          <cell r="AY354">
            <v>0</v>
          </cell>
          <cell r="AZ354">
            <v>40992</v>
          </cell>
          <cell r="BA354">
            <v>0</v>
          </cell>
          <cell r="BB354">
            <v>0</v>
          </cell>
          <cell r="BC354">
            <v>0</v>
          </cell>
          <cell r="BD354">
            <v>0</v>
          </cell>
          <cell r="BE354">
            <v>1</v>
          </cell>
          <cell r="BF354">
            <v>0</v>
          </cell>
          <cell r="BG354">
            <v>0</v>
          </cell>
          <cell r="BH354">
            <v>0</v>
          </cell>
          <cell r="BI354">
            <v>40992</v>
          </cell>
          <cell r="BJ354">
            <v>0</v>
          </cell>
          <cell r="BK354">
            <v>0</v>
          </cell>
          <cell r="BL354">
            <v>0</v>
          </cell>
          <cell r="BM354">
            <v>0</v>
          </cell>
          <cell r="BN354">
            <v>1</v>
          </cell>
          <cell r="BO354">
            <v>0</v>
          </cell>
        </row>
        <row r="355">
          <cell r="A355">
            <v>40993</v>
          </cell>
          <cell r="B355">
            <v>0</v>
          </cell>
          <cell r="C355">
            <v>0</v>
          </cell>
          <cell r="D355">
            <v>1</v>
          </cell>
          <cell r="E355">
            <v>3</v>
          </cell>
          <cell r="F355">
            <v>0</v>
          </cell>
          <cell r="G355">
            <v>0</v>
          </cell>
          <cell r="H355">
            <v>0</v>
          </cell>
          <cell r="I355">
            <v>0</v>
          </cell>
          <cell r="J355">
            <v>1</v>
          </cell>
          <cell r="K355">
            <v>3</v>
          </cell>
          <cell r="L355">
            <v>40993</v>
          </cell>
          <cell r="M355">
            <v>1</v>
          </cell>
          <cell r="N355">
            <v>3</v>
          </cell>
          <cell r="O355">
            <v>0</v>
          </cell>
          <cell r="P355">
            <v>0</v>
          </cell>
          <cell r="Q355">
            <v>1</v>
          </cell>
          <cell r="R355">
            <v>3</v>
          </cell>
          <cell r="S355">
            <v>0</v>
          </cell>
          <cell r="T355">
            <v>0</v>
          </cell>
          <cell r="U355">
            <v>0</v>
          </cell>
          <cell r="V355">
            <v>0</v>
          </cell>
          <cell r="W355">
            <v>0</v>
          </cell>
          <cell r="X355">
            <v>0</v>
          </cell>
          <cell r="Y355">
            <v>1</v>
          </cell>
          <cell r="Z355">
            <v>3</v>
          </cell>
          <cell r="AA355">
            <v>0</v>
          </cell>
          <cell r="AB355">
            <v>0</v>
          </cell>
          <cell r="AC355">
            <v>40993</v>
          </cell>
          <cell r="AD355">
            <v>1</v>
          </cell>
          <cell r="AE355">
            <v>3</v>
          </cell>
          <cell r="AF355">
            <v>0</v>
          </cell>
          <cell r="AG355">
            <v>0</v>
          </cell>
          <cell r="AH355">
            <v>0</v>
          </cell>
          <cell r="AI355">
            <v>0</v>
          </cell>
          <cell r="AJ355">
            <v>0</v>
          </cell>
          <cell r="AK355">
            <v>0</v>
          </cell>
          <cell r="AL355">
            <v>1</v>
          </cell>
          <cell r="AM355">
            <v>3</v>
          </cell>
          <cell r="AN355">
            <v>40993</v>
          </cell>
          <cell r="AO355">
            <v>1</v>
          </cell>
          <cell r="AP355">
            <v>3</v>
          </cell>
          <cell r="AQ355">
            <v>0</v>
          </cell>
          <cell r="AR355">
            <v>0</v>
          </cell>
          <cell r="AS355">
            <v>0</v>
          </cell>
          <cell r="AT355">
            <v>0</v>
          </cell>
          <cell r="AU355">
            <v>40993</v>
          </cell>
          <cell r="AV355">
            <v>0</v>
          </cell>
          <cell r="AW355">
            <v>0</v>
          </cell>
          <cell r="AX355">
            <v>1</v>
          </cell>
          <cell r="AY355">
            <v>3</v>
          </cell>
          <cell r="AZ355">
            <v>40993</v>
          </cell>
          <cell r="BA355">
            <v>0</v>
          </cell>
          <cell r="BB355">
            <v>0</v>
          </cell>
          <cell r="BC355">
            <v>0</v>
          </cell>
          <cell r="BD355">
            <v>0</v>
          </cell>
          <cell r="BE355">
            <v>1</v>
          </cell>
          <cell r="BF355">
            <v>3</v>
          </cell>
          <cell r="BG355">
            <v>0</v>
          </cell>
          <cell r="BH355">
            <v>0</v>
          </cell>
          <cell r="BI355">
            <v>40993</v>
          </cell>
          <cell r="BJ355">
            <v>0</v>
          </cell>
          <cell r="BK355">
            <v>0</v>
          </cell>
          <cell r="BL355">
            <v>0</v>
          </cell>
          <cell r="BM355">
            <v>0</v>
          </cell>
          <cell r="BN355">
            <v>1</v>
          </cell>
          <cell r="BO355">
            <v>3</v>
          </cell>
        </row>
        <row r="356">
          <cell r="A356">
            <v>40993</v>
          </cell>
          <cell r="B356">
            <v>0</v>
          </cell>
          <cell r="C356">
            <v>0</v>
          </cell>
          <cell r="D356">
            <v>1</v>
          </cell>
          <cell r="E356">
            <v>0</v>
          </cell>
          <cell r="F356">
            <v>0</v>
          </cell>
          <cell r="G356">
            <v>0</v>
          </cell>
          <cell r="H356">
            <v>0</v>
          </cell>
          <cell r="I356">
            <v>0</v>
          </cell>
          <cell r="J356">
            <v>1</v>
          </cell>
          <cell r="K356">
            <v>0</v>
          </cell>
          <cell r="L356">
            <v>40993</v>
          </cell>
          <cell r="M356">
            <v>1</v>
          </cell>
          <cell r="N356">
            <v>0</v>
          </cell>
          <cell r="O356">
            <v>0</v>
          </cell>
          <cell r="P356">
            <v>0</v>
          </cell>
          <cell r="Q356">
            <v>1</v>
          </cell>
          <cell r="R356">
            <v>0</v>
          </cell>
          <cell r="S356">
            <v>0</v>
          </cell>
          <cell r="T356">
            <v>0</v>
          </cell>
          <cell r="U356">
            <v>0</v>
          </cell>
          <cell r="V356">
            <v>0</v>
          </cell>
          <cell r="W356">
            <v>0</v>
          </cell>
          <cell r="X356">
            <v>0</v>
          </cell>
          <cell r="Y356">
            <v>1</v>
          </cell>
          <cell r="Z356">
            <v>0</v>
          </cell>
          <cell r="AA356">
            <v>0</v>
          </cell>
          <cell r="AB356">
            <v>0</v>
          </cell>
          <cell r="AC356">
            <v>40993</v>
          </cell>
          <cell r="AD356">
            <v>1</v>
          </cell>
          <cell r="AE356">
            <v>0</v>
          </cell>
          <cell r="AF356">
            <v>0</v>
          </cell>
          <cell r="AG356">
            <v>0</v>
          </cell>
          <cell r="AH356">
            <v>0</v>
          </cell>
          <cell r="AI356">
            <v>0</v>
          </cell>
          <cell r="AJ356">
            <v>0</v>
          </cell>
          <cell r="AK356">
            <v>0</v>
          </cell>
          <cell r="AL356">
            <v>1</v>
          </cell>
          <cell r="AM356">
            <v>0</v>
          </cell>
          <cell r="AN356">
            <v>40993</v>
          </cell>
          <cell r="AO356">
            <v>1</v>
          </cell>
          <cell r="AP356">
            <v>0</v>
          </cell>
          <cell r="AQ356">
            <v>0</v>
          </cell>
          <cell r="AR356">
            <v>0</v>
          </cell>
          <cell r="AS356">
            <v>0</v>
          </cell>
          <cell r="AT356">
            <v>0</v>
          </cell>
          <cell r="AU356">
            <v>40993</v>
          </cell>
          <cell r="AV356">
            <v>0</v>
          </cell>
          <cell r="AW356">
            <v>0</v>
          </cell>
          <cell r="AX356">
            <v>1</v>
          </cell>
          <cell r="AY356">
            <v>0</v>
          </cell>
          <cell r="AZ356">
            <v>40993</v>
          </cell>
          <cell r="BA356">
            <v>0</v>
          </cell>
          <cell r="BB356">
            <v>0</v>
          </cell>
          <cell r="BC356">
            <v>0</v>
          </cell>
          <cell r="BD356">
            <v>0</v>
          </cell>
          <cell r="BE356">
            <v>1</v>
          </cell>
          <cell r="BF356">
            <v>0</v>
          </cell>
          <cell r="BG356">
            <v>0</v>
          </cell>
          <cell r="BH356">
            <v>0</v>
          </cell>
          <cell r="BI356">
            <v>40993</v>
          </cell>
          <cell r="BJ356">
            <v>0</v>
          </cell>
          <cell r="BK356">
            <v>0</v>
          </cell>
          <cell r="BL356">
            <v>0</v>
          </cell>
          <cell r="BM356">
            <v>0</v>
          </cell>
          <cell r="BN356">
            <v>1</v>
          </cell>
          <cell r="BO356">
            <v>0</v>
          </cell>
        </row>
        <row r="357">
          <cell r="A357">
            <v>40993</v>
          </cell>
          <cell r="B357">
            <v>0</v>
          </cell>
          <cell r="C357">
            <v>0</v>
          </cell>
          <cell r="D357">
            <v>1</v>
          </cell>
          <cell r="E357">
            <v>0</v>
          </cell>
          <cell r="F357">
            <v>0</v>
          </cell>
          <cell r="G357">
            <v>0</v>
          </cell>
          <cell r="H357">
            <v>0</v>
          </cell>
          <cell r="I357">
            <v>0</v>
          </cell>
          <cell r="J357">
            <v>1</v>
          </cell>
          <cell r="K357">
            <v>0</v>
          </cell>
          <cell r="L357">
            <v>40993</v>
          </cell>
          <cell r="M357">
            <v>1</v>
          </cell>
          <cell r="N357">
            <v>0</v>
          </cell>
          <cell r="O357">
            <v>0</v>
          </cell>
          <cell r="P357">
            <v>0</v>
          </cell>
          <cell r="Q357">
            <v>1</v>
          </cell>
          <cell r="R357">
            <v>0</v>
          </cell>
          <cell r="S357">
            <v>0</v>
          </cell>
          <cell r="T357">
            <v>0</v>
          </cell>
          <cell r="U357">
            <v>0</v>
          </cell>
          <cell r="V357">
            <v>0</v>
          </cell>
          <cell r="W357">
            <v>0</v>
          </cell>
          <cell r="X357">
            <v>0</v>
          </cell>
          <cell r="Y357">
            <v>1</v>
          </cell>
          <cell r="Z357">
            <v>0</v>
          </cell>
          <cell r="AA357">
            <v>0</v>
          </cell>
          <cell r="AB357">
            <v>0</v>
          </cell>
          <cell r="AC357">
            <v>40993</v>
          </cell>
          <cell r="AD357">
            <v>1</v>
          </cell>
          <cell r="AE357">
            <v>0</v>
          </cell>
          <cell r="AF357">
            <v>0</v>
          </cell>
          <cell r="AG357">
            <v>0</v>
          </cell>
          <cell r="AH357">
            <v>0</v>
          </cell>
          <cell r="AI357">
            <v>0</v>
          </cell>
          <cell r="AJ357">
            <v>0</v>
          </cell>
          <cell r="AK357">
            <v>0</v>
          </cell>
          <cell r="AL357">
            <v>1</v>
          </cell>
          <cell r="AM357">
            <v>0</v>
          </cell>
          <cell r="AN357">
            <v>40993</v>
          </cell>
          <cell r="AO357">
            <v>1</v>
          </cell>
          <cell r="AP357">
            <v>0</v>
          </cell>
          <cell r="AQ357">
            <v>0</v>
          </cell>
          <cell r="AR357">
            <v>0</v>
          </cell>
          <cell r="AS357">
            <v>0</v>
          </cell>
          <cell r="AT357">
            <v>0</v>
          </cell>
          <cell r="AU357">
            <v>40993</v>
          </cell>
          <cell r="AV357">
            <v>0</v>
          </cell>
          <cell r="AW357">
            <v>0</v>
          </cell>
          <cell r="AX357">
            <v>1</v>
          </cell>
          <cell r="AY357">
            <v>0</v>
          </cell>
          <cell r="AZ357">
            <v>40993</v>
          </cell>
          <cell r="BA357">
            <v>0</v>
          </cell>
          <cell r="BB357">
            <v>0</v>
          </cell>
          <cell r="BC357">
            <v>0</v>
          </cell>
          <cell r="BD357">
            <v>0</v>
          </cell>
          <cell r="BE357">
            <v>1</v>
          </cell>
          <cell r="BF357">
            <v>0</v>
          </cell>
          <cell r="BG357">
            <v>0</v>
          </cell>
          <cell r="BH357">
            <v>0</v>
          </cell>
          <cell r="BI357">
            <v>40993</v>
          </cell>
          <cell r="BJ357">
            <v>0</v>
          </cell>
          <cell r="BK357">
            <v>0</v>
          </cell>
          <cell r="BL357">
            <v>0</v>
          </cell>
          <cell r="BM357">
            <v>0</v>
          </cell>
          <cell r="BN357">
            <v>1</v>
          </cell>
          <cell r="BO357">
            <v>0</v>
          </cell>
        </row>
        <row r="358">
          <cell r="A358">
            <v>40994</v>
          </cell>
          <cell r="B358">
            <v>0</v>
          </cell>
          <cell r="C358">
            <v>0</v>
          </cell>
          <cell r="D358">
            <v>1</v>
          </cell>
          <cell r="E358">
            <v>3</v>
          </cell>
          <cell r="F358">
            <v>0</v>
          </cell>
          <cell r="G358">
            <v>0</v>
          </cell>
          <cell r="H358">
            <v>0</v>
          </cell>
          <cell r="I358">
            <v>0</v>
          </cell>
          <cell r="J358">
            <v>1</v>
          </cell>
          <cell r="K358">
            <v>3</v>
          </cell>
          <cell r="L358">
            <v>40994</v>
          </cell>
          <cell r="M358">
            <v>1</v>
          </cell>
          <cell r="N358">
            <v>3</v>
          </cell>
          <cell r="O358">
            <v>0</v>
          </cell>
          <cell r="P358">
            <v>0</v>
          </cell>
          <cell r="Q358">
            <v>1</v>
          </cell>
          <cell r="R358">
            <v>3</v>
          </cell>
          <cell r="S358">
            <v>0</v>
          </cell>
          <cell r="T358">
            <v>0</v>
          </cell>
          <cell r="U358">
            <v>0</v>
          </cell>
          <cell r="V358">
            <v>0</v>
          </cell>
          <cell r="W358">
            <v>0</v>
          </cell>
          <cell r="X358">
            <v>0</v>
          </cell>
          <cell r="Y358">
            <v>1</v>
          </cell>
          <cell r="Z358">
            <v>3</v>
          </cell>
          <cell r="AA358">
            <v>0</v>
          </cell>
          <cell r="AB358">
            <v>0</v>
          </cell>
          <cell r="AC358">
            <v>40994</v>
          </cell>
          <cell r="AD358">
            <v>1</v>
          </cell>
          <cell r="AE358">
            <v>3</v>
          </cell>
          <cell r="AF358">
            <v>0</v>
          </cell>
          <cell r="AG358">
            <v>0</v>
          </cell>
          <cell r="AH358">
            <v>0</v>
          </cell>
          <cell r="AI358">
            <v>0</v>
          </cell>
          <cell r="AJ358">
            <v>0</v>
          </cell>
          <cell r="AK358">
            <v>0</v>
          </cell>
          <cell r="AL358">
            <v>1</v>
          </cell>
          <cell r="AM358">
            <v>3</v>
          </cell>
          <cell r="AN358">
            <v>40994</v>
          </cell>
          <cell r="AO358">
            <v>1</v>
          </cell>
          <cell r="AP358">
            <v>3</v>
          </cell>
          <cell r="AQ358">
            <v>0</v>
          </cell>
          <cell r="AR358">
            <v>0</v>
          </cell>
          <cell r="AS358">
            <v>0</v>
          </cell>
          <cell r="AT358">
            <v>0</v>
          </cell>
          <cell r="AU358">
            <v>40994</v>
          </cell>
          <cell r="AV358">
            <v>0</v>
          </cell>
          <cell r="AW358">
            <v>0</v>
          </cell>
          <cell r="AX358">
            <v>1</v>
          </cell>
          <cell r="AY358">
            <v>3</v>
          </cell>
          <cell r="AZ358">
            <v>40994</v>
          </cell>
          <cell r="BA358">
            <v>0</v>
          </cell>
          <cell r="BB358">
            <v>0</v>
          </cell>
          <cell r="BC358">
            <v>0</v>
          </cell>
          <cell r="BD358">
            <v>0</v>
          </cell>
          <cell r="BE358">
            <v>1</v>
          </cell>
          <cell r="BF358">
            <v>3</v>
          </cell>
          <cell r="BG358">
            <v>0</v>
          </cell>
          <cell r="BH358">
            <v>0</v>
          </cell>
          <cell r="BI358">
            <v>40994</v>
          </cell>
          <cell r="BJ358">
            <v>0</v>
          </cell>
          <cell r="BK358">
            <v>0</v>
          </cell>
          <cell r="BL358">
            <v>0</v>
          </cell>
          <cell r="BM358">
            <v>0</v>
          </cell>
          <cell r="BN358">
            <v>1</v>
          </cell>
          <cell r="BO358">
            <v>3</v>
          </cell>
        </row>
        <row r="359">
          <cell r="A359">
            <v>40994</v>
          </cell>
          <cell r="B359">
            <v>0</v>
          </cell>
          <cell r="C359">
            <v>0</v>
          </cell>
          <cell r="D359">
            <v>1</v>
          </cell>
          <cell r="E359">
            <v>0</v>
          </cell>
          <cell r="F359">
            <v>0</v>
          </cell>
          <cell r="G359">
            <v>0</v>
          </cell>
          <cell r="H359">
            <v>0</v>
          </cell>
          <cell r="I359">
            <v>0</v>
          </cell>
          <cell r="J359">
            <v>1</v>
          </cell>
          <cell r="K359">
            <v>0</v>
          </cell>
          <cell r="L359">
            <v>40994</v>
          </cell>
          <cell r="M359">
            <v>1</v>
          </cell>
          <cell r="N359">
            <v>0</v>
          </cell>
          <cell r="O359">
            <v>0</v>
          </cell>
          <cell r="P359">
            <v>0</v>
          </cell>
          <cell r="Q359">
            <v>1</v>
          </cell>
          <cell r="R359">
            <v>0</v>
          </cell>
          <cell r="S359">
            <v>0</v>
          </cell>
          <cell r="T359">
            <v>0</v>
          </cell>
          <cell r="U359">
            <v>0</v>
          </cell>
          <cell r="V359">
            <v>0</v>
          </cell>
          <cell r="W359">
            <v>0</v>
          </cell>
          <cell r="X359">
            <v>0</v>
          </cell>
          <cell r="Y359">
            <v>1</v>
          </cell>
          <cell r="Z359">
            <v>0</v>
          </cell>
          <cell r="AA359">
            <v>0</v>
          </cell>
          <cell r="AB359">
            <v>0</v>
          </cell>
          <cell r="AC359">
            <v>40994</v>
          </cell>
          <cell r="AD359">
            <v>1</v>
          </cell>
          <cell r="AE359">
            <v>0</v>
          </cell>
          <cell r="AF359">
            <v>0</v>
          </cell>
          <cell r="AG359">
            <v>0</v>
          </cell>
          <cell r="AH359">
            <v>0</v>
          </cell>
          <cell r="AI359">
            <v>0</v>
          </cell>
          <cell r="AJ359">
            <v>0</v>
          </cell>
          <cell r="AK359">
            <v>0</v>
          </cell>
          <cell r="AL359">
            <v>1</v>
          </cell>
          <cell r="AM359">
            <v>0</v>
          </cell>
          <cell r="AN359">
            <v>40994</v>
          </cell>
          <cell r="AO359">
            <v>1</v>
          </cell>
          <cell r="AP359">
            <v>0</v>
          </cell>
          <cell r="AQ359">
            <v>0</v>
          </cell>
          <cell r="AR359">
            <v>0</v>
          </cell>
          <cell r="AS359">
            <v>0</v>
          </cell>
          <cell r="AT359">
            <v>0</v>
          </cell>
          <cell r="AU359">
            <v>40994</v>
          </cell>
          <cell r="AV359">
            <v>0</v>
          </cell>
          <cell r="AW359">
            <v>0</v>
          </cell>
          <cell r="AX359">
            <v>1</v>
          </cell>
          <cell r="AY359">
            <v>0</v>
          </cell>
          <cell r="AZ359">
            <v>40994</v>
          </cell>
          <cell r="BA359">
            <v>0</v>
          </cell>
          <cell r="BB359">
            <v>0</v>
          </cell>
          <cell r="BC359">
            <v>0</v>
          </cell>
          <cell r="BD359">
            <v>0</v>
          </cell>
          <cell r="BE359">
            <v>1</v>
          </cell>
          <cell r="BF359">
            <v>0</v>
          </cell>
          <cell r="BG359">
            <v>0</v>
          </cell>
          <cell r="BH359">
            <v>0</v>
          </cell>
          <cell r="BI359">
            <v>40994</v>
          </cell>
          <cell r="BJ359">
            <v>0</v>
          </cell>
          <cell r="BK359">
            <v>0</v>
          </cell>
          <cell r="BL359">
            <v>0</v>
          </cell>
          <cell r="BM359">
            <v>0</v>
          </cell>
          <cell r="BN359">
            <v>1</v>
          </cell>
          <cell r="BO359">
            <v>0</v>
          </cell>
        </row>
        <row r="360">
          <cell r="A360">
            <v>40994</v>
          </cell>
          <cell r="B360">
            <v>0</v>
          </cell>
          <cell r="C360">
            <v>0</v>
          </cell>
          <cell r="D360">
            <v>1</v>
          </cell>
          <cell r="E360">
            <v>0</v>
          </cell>
          <cell r="F360">
            <v>0</v>
          </cell>
          <cell r="G360">
            <v>0</v>
          </cell>
          <cell r="H360">
            <v>0</v>
          </cell>
          <cell r="I360">
            <v>0</v>
          </cell>
          <cell r="J360">
            <v>1</v>
          </cell>
          <cell r="K360">
            <v>0</v>
          </cell>
          <cell r="L360">
            <v>40994</v>
          </cell>
          <cell r="M360">
            <v>1</v>
          </cell>
          <cell r="N360">
            <v>0</v>
          </cell>
          <cell r="O360">
            <v>0</v>
          </cell>
          <cell r="P360">
            <v>0</v>
          </cell>
          <cell r="Q360">
            <v>1</v>
          </cell>
          <cell r="R360">
            <v>0</v>
          </cell>
          <cell r="S360">
            <v>0</v>
          </cell>
          <cell r="T360">
            <v>0</v>
          </cell>
          <cell r="U360">
            <v>0</v>
          </cell>
          <cell r="V360">
            <v>0</v>
          </cell>
          <cell r="W360">
            <v>0</v>
          </cell>
          <cell r="X360">
            <v>0</v>
          </cell>
          <cell r="Y360">
            <v>1</v>
          </cell>
          <cell r="Z360">
            <v>0</v>
          </cell>
          <cell r="AA360">
            <v>0</v>
          </cell>
          <cell r="AB360">
            <v>0</v>
          </cell>
          <cell r="AC360">
            <v>40994</v>
          </cell>
          <cell r="AD360">
            <v>1</v>
          </cell>
          <cell r="AE360">
            <v>0</v>
          </cell>
          <cell r="AF360">
            <v>0</v>
          </cell>
          <cell r="AG360">
            <v>0</v>
          </cell>
          <cell r="AH360">
            <v>0</v>
          </cell>
          <cell r="AI360">
            <v>0</v>
          </cell>
          <cell r="AJ360">
            <v>0</v>
          </cell>
          <cell r="AK360">
            <v>0</v>
          </cell>
          <cell r="AL360">
            <v>1</v>
          </cell>
          <cell r="AM360">
            <v>0</v>
          </cell>
          <cell r="AN360">
            <v>40994</v>
          </cell>
          <cell r="AO360">
            <v>1</v>
          </cell>
          <cell r="AP360">
            <v>0</v>
          </cell>
          <cell r="AQ360">
            <v>0</v>
          </cell>
          <cell r="AR360">
            <v>0</v>
          </cell>
          <cell r="AS360">
            <v>0</v>
          </cell>
          <cell r="AT360">
            <v>0</v>
          </cell>
          <cell r="AU360">
            <v>40994</v>
          </cell>
          <cell r="AV360">
            <v>0</v>
          </cell>
          <cell r="AW360">
            <v>0</v>
          </cell>
          <cell r="AX360">
            <v>1</v>
          </cell>
          <cell r="AY360">
            <v>0</v>
          </cell>
          <cell r="AZ360">
            <v>40994</v>
          </cell>
          <cell r="BA360">
            <v>0</v>
          </cell>
          <cell r="BB360">
            <v>0</v>
          </cell>
          <cell r="BC360">
            <v>0</v>
          </cell>
          <cell r="BD360">
            <v>0</v>
          </cell>
          <cell r="BE360">
            <v>1</v>
          </cell>
          <cell r="BF360">
            <v>0</v>
          </cell>
          <cell r="BG360">
            <v>0</v>
          </cell>
          <cell r="BH360">
            <v>0</v>
          </cell>
          <cell r="BI360">
            <v>40994</v>
          </cell>
          <cell r="BJ360">
            <v>0</v>
          </cell>
          <cell r="BK360">
            <v>0</v>
          </cell>
          <cell r="BL360">
            <v>0</v>
          </cell>
          <cell r="BM360">
            <v>0</v>
          </cell>
          <cell r="BN360">
            <v>1</v>
          </cell>
          <cell r="BO360">
            <v>0</v>
          </cell>
        </row>
        <row r="361">
          <cell r="A361">
            <v>40995</v>
          </cell>
          <cell r="B361">
            <v>0</v>
          </cell>
          <cell r="C361">
            <v>0</v>
          </cell>
          <cell r="D361">
            <v>1</v>
          </cell>
          <cell r="E361">
            <v>3</v>
          </cell>
          <cell r="F361">
            <v>0</v>
          </cell>
          <cell r="G361">
            <v>0</v>
          </cell>
          <cell r="H361">
            <v>0</v>
          </cell>
          <cell r="I361">
            <v>0</v>
          </cell>
          <cell r="J361">
            <v>1</v>
          </cell>
          <cell r="K361">
            <v>3</v>
          </cell>
          <cell r="L361">
            <v>40995</v>
          </cell>
          <cell r="M361">
            <v>1</v>
          </cell>
          <cell r="N361">
            <v>3</v>
          </cell>
          <cell r="O361">
            <v>0</v>
          </cell>
          <cell r="P361">
            <v>0</v>
          </cell>
          <cell r="Q361">
            <v>1</v>
          </cell>
          <cell r="R361">
            <v>3</v>
          </cell>
          <cell r="S361">
            <v>0</v>
          </cell>
          <cell r="T361">
            <v>0</v>
          </cell>
          <cell r="U361">
            <v>0</v>
          </cell>
          <cell r="V361">
            <v>0</v>
          </cell>
          <cell r="W361">
            <v>0</v>
          </cell>
          <cell r="X361">
            <v>0</v>
          </cell>
          <cell r="Y361">
            <v>1</v>
          </cell>
          <cell r="Z361">
            <v>3</v>
          </cell>
          <cell r="AA361">
            <v>0</v>
          </cell>
          <cell r="AB361">
            <v>0</v>
          </cell>
          <cell r="AC361">
            <v>40995</v>
          </cell>
          <cell r="AD361">
            <v>1</v>
          </cell>
          <cell r="AE361">
            <v>2</v>
          </cell>
          <cell r="AF361">
            <v>0</v>
          </cell>
          <cell r="AG361">
            <v>0</v>
          </cell>
          <cell r="AH361">
            <v>0</v>
          </cell>
          <cell r="AI361">
            <v>0</v>
          </cell>
          <cell r="AJ361">
            <v>0</v>
          </cell>
          <cell r="AK361">
            <v>0</v>
          </cell>
          <cell r="AL361">
            <v>1</v>
          </cell>
          <cell r="AM361">
            <v>2</v>
          </cell>
          <cell r="AN361">
            <v>40995</v>
          </cell>
          <cell r="AO361">
            <v>1</v>
          </cell>
          <cell r="AP361">
            <v>2</v>
          </cell>
          <cell r="AQ361">
            <v>0</v>
          </cell>
          <cell r="AR361">
            <v>0</v>
          </cell>
          <cell r="AS361">
            <v>0</v>
          </cell>
          <cell r="AT361">
            <v>0</v>
          </cell>
          <cell r="AU361">
            <v>40995</v>
          </cell>
          <cell r="AV361">
            <v>0</v>
          </cell>
          <cell r="AW361">
            <v>0</v>
          </cell>
          <cell r="AX361">
            <v>1</v>
          </cell>
          <cell r="AY361">
            <v>2</v>
          </cell>
          <cell r="AZ361">
            <v>40995</v>
          </cell>
          <cell r="BA361">
            <v>0</v>
          </cell>
          <cell r="BB361">
            <v>0</v>
          </cell>
          <cell r="BC361">
            <v>0</v>
          </cell>
          <cell r="BD361">
            <v>0</v>
          </cell>
          <cell r="BE361">
            <v>1</v>
          </cell>
          <cell r="BF361">
            <v>2</v>
          </cell>
          <cell r="BG361">
            <v>0</v>
          </cell>
          <cell r="BH361">
            <v>0</v>
          </cell>
          <cell r="BI361">
            <v>40995</v>
          </cell>
          <cell r="BJ361">
            <v>0</v>
          </cell>
          <cell r="BK361">
            <v>0</v>
          </cell>
          <cell r="BL361">
            <v>0</v>
          </cell>
          <cell r="BM361">
            <v>0</v>
          </cell>
          <cell r="BN361">
            <v>1</v>
          </cell>
          <cell r="BO361">
            <v>2</v>
          </cell>
        </row>
        <row r="362">
          <cell r="A362">
            <v>40995</v>
          </cell>
          <cell r="B362">
            <v>0</v>
          </cell>
          <cell r="C362">
            <v>0</v>
          </cell>
          <cell r="D362">
            <v>1</v>
          </cell>
          <cell r="E362">
            <v>0</v>
          </cell>
          <cell r="F362">
            <v>0</v>
          </cell>
          <cell r="G362">
            <v>0</v>
          </cell>
          <cell r="H362">
            <v>0</v>
          </cell>
          <cell r="I362">
            <v>0</v>
          </cell>
          <cell r="J362">
            <v>1</v>
          </cell>
          <cell r="K362">
            <v>0</v>
          </cell>
          <cell r="L362">
            <v>40995</v>
          </cell>
          <cell r="M362">
            <v>1</v>
          </cell>
          <cell r="N362">
            <v>0</v>
          </cell>
          <cell r="O362">
            <v>0</v>
          </cell>
          <cell r="P362">
            <v>0</v>
          </cell>
          <cell r="Q362">
            <v>1</v>
          </cell>
          <cell r="R362">
            <v>0</v>
          </cell>
          <cell r="S362">
            <v>0</v>
          </cell>
          <cell r="T362">
            <v>0</v>
          </cell>
          <cell r="U362">
            <v>0</v>
          </cell>
          <cell r="V362">
            <v>0</v>
          </cell>
          <cell r="W362">
            <v>0</v>
          </cell>
          <cell r="X362">
            <v>0</v>
          </cell>
          <cell r="Y362">
            <v>1</v>
          </cell>
          <cell r="Z362">
            <v>0</v>
          </cell>
          <cell r="AA362">
            <v>0</v>
          </cell>
          <cell r="AB362">
            <v>0</v>
          </cell>
          <cell r="AC362">
            <v>40995</v>
          </cell>
          <cell r="AD362">
            <v>0</v>
          </cell>
          <cell r="AE362">
            <v>0</v>
          </cell>
          <cell r="AF362">
            <v>0</v>
          </cell>
          <cell r="AG362">
            <v>0</v>
          </cell>
          <cell r="AH362">
            <v>0</v>
          </cell>
          <cell r="AI362">
            <v>0</v>
          </cell>
          <cell r="AJ362">
            <v>0</v>
          </cell>
          <cell r="AK362">
            <v>0</v>
          </cell>
          <cell r="AL362">
            <v>0</v>
          </cell>
          <cell r="AM362">
            <v>0</v>
          </cell>
          <cell r="AN362">
            <v>40995</v>
          </cell>
          <cell r="AO362">
            <v>0</v>
          </cell>
          <cell r="AP362">
            <v>0</v>
          </cell>
          <cell r="AQ362">
            <v>0</v>
          </cell>
          <cell r="AR362">
            <v>0</v>
          </cell>
          <cell r="AS362">
            <v>0</v>
          </cell>
          <cell r="AT362">
            <v>0</v>
          </cell>
          <cell r="AU362">
            <v>40995</v>
          </cell>
          <cell r="AV362">
            <v>0</v>
          </cell>
          <cell r="AW362">
            <v>0</v>
          </cell>
          <cell r="AX362">
            <v>0</v>
          </cell>
          <cell r="AY362">
            <v>0</v>
          </cell>
          <cell r="AZ362">
            <v>40995</v>
          </cell>
          <cell r="BA362">
            <v>0</v>
          </cell>
          <cell r="BB362">
            <v>0</v>
          </cell>
          <cell r="BC362">
            <v>0</v>
          </cell>
          <cell r="BD362">
            <v>0</v>
          </cell>
          <cell r="BE362">
            <v>0</v>
          </cell>
          <cell r="BF362">
            <v>0</v>
          </cell>
          <cell r="BG362">
            <v>0</v>
          </cell>
          <cell r="BH362">
            <v>0</v>
          </cell>
          <cell r="BI362">
            <v>40995</v>
          </cell>
          <cell r="BJ362">
            <v>0</v>
          </cell>
          <cell r="BK362">
            <v>0</v>
          </cell>
          <cell r="BL362">
            <v>0</v>
          </cell>
          <cell r="BM362">
            <v>0</v>
          </cell>
          <cell r="BN362">
            <v>0</v>
          </cell>
          <cell r="BO362">
            <v>0</v>
          </cell>
        </row>
        <row r="363">
          <cell r="A363">
            <v>40995</v>
          </cell>
          <cell r="B363">
            <v>0</v>
          </cell>
          <cell r="C363">
            <v>0</v>
          </cell>
          <cell r="D363">
            <v>1</v>
          </cell>
          <cell r="E363">
            <v>0</v>
          </cell>
          <cell r="F363">
            <v>0</v>
          </cell>
          <cell r="G363">
            <v>0</v>
          </cell>
          <cell r="H363">
            <v>0</v>
          </cell>
          <cell r="I363">
            <v>0</v>
          </cell>
          <cell r="J363">
            <v>1</v>
          </cell>
          <cell r="K363">
            <v>0</v>
          </cell>
          <cell r="L363">
            <v>40995</v>
          </cell>
          <cell r="M363">
            <v>1</v>
          </cell>
          <cell r="N363">
            <v>0</v>
          </cell>
          <cell r="O363">
            <v>0</v>
          </cell>
          <cell r="P363">
            <v>0</v>
          </cell>
          <cell r="Q363">
            <v>1</v>
          </cell>
          <cell r="R363">
            <v>0</v>
          </cell>
          <cell r="S363">
            <v>0</v>
          </cell>
          <cell r="T363">
            <v>0</v>
          </cell>
          <cell r="U363">
            <v>0</v>
          </cell>
          <cell r="V363">
            <v>0</v>
          </cell>
          <cell r="W363">
            <v>0</v>
          </cell>
          <cell r="X363">
            <v>0</v>
          </cell>
          <cell r="Y363">
            <v>1</v>
          </cell>
          <cell r="Z363">
            <v>0</v>
          </cell>
          <cell r="AA363">
            <v>0</v>
          </cell>
          <cell r="AB363">
            <v>0</v>
          </cell>
          <cell r="AC363">
            <v>40995</v>
          </cell>
          <cell r="AD363">
            <v>1</v>
          </cell>
          <cell r="AE363">
            <v>0</v>
          </cell>
          <cell r="AF363">
            <v>0</v>
          </cell>
          <cell r="AG363">
            <v>0</v>
          </cell>
          <cell r="AH363">
            <v>0</v>
          </cell>
          <cell r="AI363">
            <v>0</v>
          </cell>
          <cell r="AJ363">
            <v>0</v>
          </cell>
          <cell r="AK363">
            <v>0</v>
          </cell>
          <cell r="AL363">
            <v>1</v>
          </cell>
          <cell r="AM363">
            <v>0</v>
          </cell>
          <cell r="AN363">
            <v>40995</v>
          </cell>
          <cell r="AO363">
            <v>1</v>
          </cell>
          <cell r="AP363">
            <v>0</v>
          </cell>
          <cell r="AQ363">
            <v>0</v>
          </cell>
          <cell r="AR363">
            <v>0</v>
          </cell>
          <cell r="AS363">
            <v>0</v>
          </cell>
          <cell r="AT363">
            <v>0</v>
          </cell>
          <cell r="AU363">
            <v>40995</v>
          </cell>
          <cell r="AV363">
            <v>0</v>
          </cell>
          <cell r="AW363">
            <v>0</v>
          </cell>
          <cell r="AX363">
            <v>1</v>
          </cell>
          <cell r="AY363">
            <v>0</v>
          </cell>
          <cell r="AZ363">
            <v>40995</v>
          </cell>
          <cell r="BA363">
            <v>0</v>
          </cell>
          <cell r="BB363">
            <v>0</v>
          </cell>
          <cell r="BC363">
            <v>0</v>
          </cell>
          <cell r="BD363">
            <v>0</v>
          </cell>
          <cell r="BE363">
            <v>1</v>
          </cell>
          <cell r="BF363">
            <v>0</v>
          </cell>
          <cell r="BG363">
            <v>0</v>
          </cell>
          <cell r="BH363">
            <v>0</v>
          </cell>
          <cell r="BI363">
            <v>40995</v>
          </cell>
          <cell r="BJ363">
            <v>0</v>
          </cell>
          <cell r="BK363">
            <v>0</v>
          </cell>
          <cell r="BL363">
            <v>0</v>
          </cell>
          <cell r="BM363">
            <v>0</v>
          </cell>
          <cell r="BN363">
            <v>1</v>
          </cell>
          <cell r="BO363">
            <v>0</v>
          </cell>
        </row>
        <row r="364">
          <cell r="A364">
            <v>40996</v>
          </cell>
          <cell r="B364">
            <v>0</v>
          </cell>
          <cell r="C364">
            <v>0</v>
          </cell>
          <cell r="D364">
            <v>0</v>
          </cell>
          <cell r="E364">
            <v>1</v>
          </cell>
          <cell r="F364">
            <v>0</v>
          </cell>
          <cell r="G364">
            <v>0</v>
          </cell>
          <cell r="H364">
            <v>0</v>
          </cell>
          <cell r="I364">
            <v>0</v>
          </cell>
          <cell r="J364">
            <v>0</v>
          </cell>
          <cell r="K364">
            <v>1</v>
          </cell>
          <cell r="L364">
            <v>40996</v>
          </cell>
          <cell r="M364">
            <v>0</v>
          </cell>
          <cell r="N364">
            <v>1</v>
          </cell>
          <cell r="O364">
            <v>0</v>
          </cell>
          <cell r="P364">
            <v>0</v>
          </cell>
          <cell r="Q364">
            <v>0</v>
          </cell>
          <cell r="R364">
            <v>0</v>
          </cell>
          <cell r="S364">
            <v>0</v>
          </cell>
          <cell r="T364">
            <v>1</v>
          </cell>
          <cell r="U364">
            <v>0</v>
          </cell>
          <cell r="V364">
            <v>0</v>
          </cell>
          <cell r="W364">
            <v>0</v>
          </cell>
          <cell r="X364">
            <v>0</v>
          </cell>
          <cell r="Y364">
            <v>0</v>
          </cell>
          <cell r="Z364">
            <v>1</v>
          </cell>
          <cell r="AA364">
            <v>0</v>
          </cell>
          <cell r="AB364">
            <v>0</v>
          </cell>
          <cell r="AC364">
            <v>40996</v>
          </cell>
          <cell r="AD364">
            <v>0</v>
          </cell>
          <cell r="AE364">
            <v>1</v>
          </cell>
          <cell r="AF364">
            <v>0</v>
          </cell>
          <cell r="AG364">
            <v>0</v>
          </cell>
          <cell r="AH364">
            <v>0</v>
          </cell>
          <cell r="AI364">
            <v>0</v>
          </cell>
          <cell r="AJ364">
            <v>0</v>
          </cell>
          <cell r="AK364">
            <v>0</v>
          </cell>
          <cell r="AL364">
            <v>0</v>
          </cell>
          <cell r="AM364">
            <v>1</v>
          </cell>
          <cell r="AN364">
            <v>40996</v>
          </cell>
          <cell r="AO364">
            <v>0</v>
          </cell>
          <cell r="AP364">
            <v>1</v>
          </cell>
          <cell r="AQ364">
            <v>0</v>
          </cell>
          <cell r="AR364">
            <v>0</v>
          </cell>
          <cell r="AS364">
            <v>0</v>
          </cell>
          <cell r="AT364">
            <v>0</v>
          </cell>
          <cell r="AU364">
            <v>40996</v>
          </cell>
          <cell r="AV364">
            <v>0</v>
          </cell>
          <cell r="AW364">
            <v>0</v>
          </cell>
          <cell r="AX364">
            <v>0</v>
          </cell>
          <cell r="AY364">
            <v>1</v>
          </cell>
          <cell r="AZ364">
            <v>40996</v>
          </cell>
          <cell r="BA364">
            <v>0</v>
          </cell>
          <cell r="BB364">
            <v>0</v>
          </cell>
          <cell r="BC364">
            <v>0</v>
          </cell>
          <cell r="BD364">
            <v>0</v>
          </cell>
          <cell r="BE364">
            <v>0</v>
          </cell>
          <cell r="BF364">
            <v>1</v>
          </cell>
          <cell r="BG364">
            <v>0</v>
          </cell>
          <cell r="BH364">
            <v>0</v>
          </cell>
          <cell r="BI364">
            <v>40996</v>
          </cell>
          <cell r="BJ364">
            <v>0</v>
          </cell>
          <cell r="BK364">
            <v>0</v>
          </cell>
          <cell r="BL364">
            <v>0</v>
          </cell>
          <cell r="BM364">
            <v>0</v>
          </cell>
          <cell r="BN364">
            <v>0</v>
          </cell>
          <cell r="BO364">
            <v>1</v>
          </cell>
        </row>
        <row r="365">
          <cell r="A365">
            <v>40996</v>
          </cell>
          <cell r="B365">
            <v>0</v>
          </cell>
          <cell r="C365">
            <v>0</v>
          </cell>
          <cell r="D365">
            <v>0</v>
          </cell>
          <cell r="E365">
            <v>0</v>
          </cell>
          <cell r="F365">
            <v>0</v>
          </cell>
          <cell r="G365">
            <v>0</v>
          </cell>
          <cell r="H365">
            <v>0</v>
          </cell>
          <cell r="I365">
            <v>0</v>
          </cell>
          <cell r="J365">
            <v>0</v>
          </cell>
          <cell r="K365">
            <v>0</v>
          </cell>
          <cell r="L365">
            <v>40996</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40996</v>
          </cell>
          <cell r="AD365">
            <v>0</v>
          </cell>
          <cell r="AE365">
            <v>0</v>
          </cell>
          <cell r="AF365">
            <v>0</v>
          </cell>
          <cell r="AG365">
            <v>0</v>
          </cell>
          <cell r="AH365">
            <v>0</v>
          </cell>
          <cell r="AI365">
            <v>0</v>
          </cell>
          <cell r="AJ365">
            <v>0</v>
          </cell>
          <cell r="AK365">
            <v>0</v>
          </cell>
          <cell r="AL365">
            <v>0</v>
          </cell>
          <cell r="AM365">
            <v>0</v>
          </cell>
          <cell r="AN365">
            <v>40996</v>
          </cell>
          <cell r="AO365">
            <v>0</v>
          </cell>
          <cell r="AP365">
            <v>0</v>
          </cell>
          <cell r="AQ365">
            <v>0</v>
          </cell>
          <cell r="AR365">
            <v>0</v>
          </cell>
          <cell r="AS365">
            <v>0</v>
          </cell>
          <cell r="AT365">
            <v>0</v>
          </cell>
          <cell r="AU365">
            <v>40996</v>
          </cell>
          <cell r="AV365">
            <v>0</v>
          </cell>
          <cell r="AW365">
            <v>0</v>
          </cell>
          <cell r="AX365">
            <v>0</v>
          </cell>
          <cell r="AY365">
            <v>0</v>
          </cell>
          <cell r="AZ365">
            <v>40996</v>
          </cell>
          <cell r="BA365">
            <v>0</v>
          </cell>
          <cell r="BB365">
            <v>0</v>
          </cell>
          <cell r="BC365">
            <v>0</v>
          </cell>
          <cell r="BD365">
            <v>0</v>
          </cell>
          <cell r="BE365">
            <v>0</v>
          </cell>
          <cell r="BF365">
            <v>0</v>
          </cell>
          <cell r="BG365">
            <v>0</v>
          </cell>
          <cell r="BH365">
            <v>0</v>
          </cell>
          <cell r="BI365">
            <v>40996</v>
          </cell>
          <cell r="BJ365">
            <v>0</v>
          </cell>
          <cell r="BK365">
            <v>0</v>
          </cell>
          <cell r="BL365">
            <v>0</v>
          </cell>
          <cell r="BM365">
            <v>0</v>
          </cell>
          <cell r="BN365">
            <v>0</v>
          </cell>
          <cell r="BO365">
            <v>0</v>
          </cell>
        </row>
        <row r="366">
          <cell r="A366">
            <v>40996</v>
          </cell>
          <cell r="B366">
            <v>0</v>
          </cell>
          <cell r="C366">
            <v>0</v>
          </cell>
          <cell r="D366">
            <v>1</v>
          </cell>
          <cell r="E366">
            <v>0</v>
          </cell>
          <cell r="F366">
            <v>0</v>
          </cell>
          <cell r="G366">
            <v>0</v>
          </cell>
          <cell r="H366">
            <v>0</v>
          </cell>
          <cell r="I366">
            <v>0</v>
          </cell>
          <cell r="J366">
            <v>1</v>
          </cell>
          <cell r="K366">
            <v>0</v>
          </cell>
          <cell r="L366">
            <v>40996</v>
          </cell>
          <cell r="M366">
            <v>1</v>
          </cell>
          <cell r="N366">
            <v>0</v>
          </cell>
          <cell r="O366">
            <v>0</v>
          </cell>
          <cell r="P366">
            <v>0</v>
          </cell>
          <cell r="Q366">
            <v>0</v>
          </cell>
          <cell r="R366">
            <v>0</v>
          </cell>
          <cell r="S366">
            <v>1</v>
          </cell>
          <cell r="T366">
            <v>0</v>
          </cell>
          <cell r="U366">
            <v>0</v>
          </cell>
          <cell r="V366">
            <v>0</v>
          </cell>
          <cell r="W366">
            <v>0</v>
          </cell>
          <cell r="X366">
            <v>0</v>
          </cell>
          <cell r="Y366">
            <v>1</v>
          </cell>
          <cell r="Z366">
            <v>0</v>
          </cell>
          <cell r="AA366">
            <v>0</v>
          </cell>
          <cell r="AB366">
            <v>0</v>
          </cell>
          <cell r="AC366">
            <v>40996</v>
          </cell>
          <cell r="AD366">
            <v>1</v>
          </cell>
          <cell r="AE366">
            <v>0</v>
          </cell>
          <cell r="AF366">
            <v>0</v>
          </cell>
          <cell r="AG366">
            <v>0</v>
          </cell>
          <cell r="AH366">
            <v>0</v>
          </cell>
          <cell r="AI366">
            <v>0</v>
          </cell>
          <cell r="AJ366">
            <v>0</v>
          </cell>
          <cell r="AK366">
            <v>0</v>
          </cell>
          <cell r="AL366">
            <v>1</v>
          </cell>
          <cell r="AM366">
            <v>0</v>
          </cell>
          <cell r="AN366">
            <v>40996</v>
          </cell>
          <cell r="AO366">
            <v>1</v>
          </cell>
          <cell r="AP366">
            <v>0</v>
          </cell>
          <cell r="AQ366">
            <v>0</v>
          </cell>
          <cell r="AR366">
            <v>0</v>
          </cell>
          <cell r="AS366">
            <v>0</v>
          </cell>
          <cell r="AT366">
            <v>0</v>
          </cell>
          <cell r="AU366">
            <v>40996</v>
          </cell>
          <cell r="AV366">
            <v>0</v>
          </cell>
          <cell r="AW366">
            <v>0</v>
          </cell>
          <cell r="AX366">
            <v>1</v>
          </cell>
          <cell r="AY366">
            <v>0</v>
          </cell>
          <cell r="AZ366">
            <v>40996</v>
          </cell>
          <cell r="BA366">
            <v>0</v>
          </cell>
          <cell r="BB366">
            <v>0</v>
          </cell>
          <cell r="BC366">
            <v>0</v>
          </cell>
          <cell r="BD366">
            <v>0</v>
          </cell>
          <cell r="BE366">
            <v>1</v>
          </cell>
          <cell r="BF366">
            <v>0</v>
          </cell>
          <cell r="BG366">
            <v>0</v>
          </cell>
          <cell r="BH366">
            <v>0</v>
          </cell>
          <cell r="BI366">
            <v>40996</v>
          </cell>
          <cell r="BJ366">
            <v>0</v>
          </cell>
          <cell r="BK366">
            <v>0</v>
          </cell>
          <cell r="BL366">
            <v>0</v>
          </cell>
          <cell r="BM366">
            <v>0</v>
          </cell>
          <cell r="BN366">
            <v>1</v>
          </cell>
          <cell r="BO366">
            <v>0</v>
          </cell>
        </row>
        <row r="367">
          <cell r="A367">
            <v>40997</v>
          </cell>
          <cell r="B367">
            <v>0</v>
          </cell>
          <cell r="C367">
            <v>0</v>
          </cell>
          <cell r="D367">
            <v>1</v>
          </cell>
          <cell r="E367">
            <v>2</v>
          </cell>
          <cell r="F367">
            <v>0</v>
          </cell>
          <cell r="G367">
            <v>0</v>
          </cell>
          <cell r="H367">
            <v>0</v>
          </cell>
          <cell r="I367">
            <v>0</v>
          </cell>
          <cell r="J367">
            <v>1</v>
          </cell>
          <cell r="K367">
            <v>2</v>
          </cell>
          <cell r="L367">
            <v>40997</v>
          </cell>
          <cell r="M367">
            <v>1</v>
          </cell>
          <cell r="N367">
            <v>2</v>
          </cell>
          <cell r="O367">
            <v>0</v>
          </cell>
          <cell r="P367">
            <v>0</v>
          </cell>
          <cell r="Q367">
            <v>0</v>
          </cell>
          <cell r="R367">
            <v>0</v>
          </cell>
          <cell r="S367">
            <v>1</v>
          </cell>
          <cell r="T367">
            <v>2</v>
          </cell>
          <cell r="U367">
            <v>0</v>
          </cell>
          <cell r="V367">
            <v>0</v>
          </cell>
          <cell r="W367">
            <v>0</v>
          </cell>
          <cell r="X367">
            <v>0</v>
          </cell>
          <cell r="Y367">
            <v>0</v>
          </cell>
          <cell r="Z367">
            <v>1</v>
          </cell>
          <cell r="AA367">
            <v>1</v>
          </cell>
          <cell r="AB367">
            <v>1</v>
          </cell>
          <cell r="AC367">
            <v>40997</v>
          </cell>
          <cell r="AD367">
            <v>1</v>
          </cell>
          <cell r="AE367">
            <v>2</v>
          </cell>
          <cell r="AF367">
            <v>0</v>
          </cell>
          <cell r="AG367">
            <v>0</v>
          </cell>
          <cell r="AH367">
            <v>0</v>
          </cell>
          <cell r="AI367">
            <v>0</v>
          </cell>
          <cell r="AJ367">
            <v>0</v>
          </cell>
          <cell r="AK367">
            <v>0</v>
          </cell>
          <cell r="AL367">
            <v>1</v>
          </cell>
          <cell r="AM367">
            <v>2</v>
          </cell>
          <cell r="AN367">
            <v>40997</v>
          </cell>
          <cell r="AO367">
            <v>1</v>
          </cell>
          <cell r="AP367">
            <v>2</v>
          </cell>
          <cell r="AQ367">
            <v>0</v>
          </cell>
          <cell r="AR367">
            <v>0</v>
          </cell>
          <cell r="AS367">
            <v>0</v>
          </cell>
          <cell r="AT367">
            <v>0</v>
          </cell>
          <cell r="AU367">
            <v>40997</v>
          </cell>
          <cell r="AV367">
            <v>0</v>
          </cell>
          <cell r="AW367">
            <v>0</v>
          </cell>
          <cell r="AX367">
            <v>1</v>
          </cell>
          <cell r="AY367">
            <v>2</v>
          </cell>
          <cell r="AZ367">
            <v>40997</v>
          </cell>
          <cell r="BA367">
            <v>0</v>
          </cell>
          <cell r="BB367">
            <v>0</v>
          </cell>
          <cell r="BC367">
            <v>0</v>
          </cell>
          <cell r="BD367">
            <v>0</v>
          </cell>
          <cell r="BE367">
            <v>1</v>
          </cell>
          <cell r="BF367">
            <v>2</v>
          </cell>
          <cell r="BG367">
            <v>0</v>
          </cell>
          <cell r="BH367">
            <v>0</v>
          </cell>
          <cell r="BI367">
            <v>40997</v>
          </cell>
          <cell r="BJ367">
            <v>0</v>
          </cell>
          <cell r="BK367">
            <v>0</v>
          </cell>
          <cell r="BL367">
            <v>0</v>
          </cell>
          <cell r="BM367">
            <v>0</v>
          </cell>
          <cell r="BN367">
            <v>1</v>
          </cell>
          <cell r="BO367">
            <v>2</v>
          </cell>
        </row>
        <row r="368">
          <cell r="A368">
            <v>40997</v>
          </cell>
          <cell r="B368">
            <v>0</v>
          </cell>
          <cell r="C368">
            <v>0</v>
          </cell>
          <cell r="D368">
            <v>0</v>
          </cell>
          <cell r="E368">
            <v>0</v>
          </cell>
          <cell r="F368">
            <v>0</v>
          </cell>
          <cell r="G368">
            <v>0</v>
          </cell>
          <cell r="H368">
            <v>0</v>
          </cell>
          <cell r="I368">
            <v>0</v>
          </cell>
          <cell r="J368">
            <v>0</v>
          </cell>
          <cell r="K368">
            <v>0</v>
          </cell>
          <cell r="L368">
            <v>40997</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40997</v>
          </cell>
          <cell r="AD368">
            <v>0</v>
          </cell>
          <cell r="AE368">
            <v>0</v>
          </cell>
          <cell r="AF368">
            <v>0</v>
          </cell>
          <cell r="AG368">
            <v>0</v>
          </cell>
          <cell r="AH368">
            <v>0</v>
          </cell>
          <cell r="AI368">
            <v>0</v>
          </cell>
          <cell r="AJ368">
            <v>0</v>
          </cell>
          <cell r="AK368">
            <v>0</v>
          </cell>
          <cell r="AL368">
            <v>0</v>
          </cell>
          <cell r="AM368">
            <v>0</v>
          </cell>
          <cell r="AN368">
            <v>40997</v>
          </cell>
          <cell r="AO368">
            <v>0</v>
          </cell>
          <cell r="AP368">
            <v>0</v>
          </cell>
          <cell r="AQ368">
            <v>0</v>
          </cell>
          <cell r="AR368">
            <v>0</v>
          </cell>
          <cell r="AS368">
            <v>0</v>
          </cell>
          <cell r="AT368">
            <v>0</v>
          </cell>
          <cell r="AU368">
            <v>40997</v>
          </cell>
          <cell r="AV368">
            <v>0</v>
          </cell>
          <cell r="AW368">
            <v>0</v>
          </cell>
          <cell r="AX368">
            <v>0</v>
          </cell>
          <cell r="AY368">
            <v>0</v>
          </cell>
          <cell r="AZ368">
            <v>40997</v>
          </cell>
          <cell r="BA368">
            <v>0</v>
          </cell>
          <cell r="BB368">
            <v>0</v>
          </cell>
          <cell r="BC368">
            <v>0</v>
          </cell>
          <cell r="BD368">
            <v>0</v>
          </cell>
          <cell r="BE368">
            <v>0</v>
          </cell>
          <cell r="BF368">
            <v>0</v>
          </cell>
          <cell r="BG368">
            <v>0</v>
          </cell>
          <cell r="BH368">
            <v>0</v>
          </cell>
          <cell r="BI368">
            <v>40997</v>
          </cell>
          <cell r="BJ368">
            <v>0</v>
          </cell>
          <cell r="BK368">
            <v>0</v>
          </cell>
          <cell r="BL368">
            <v>0</v>
          </cell>
          <cell r="BM368">
            <v>0</v>
          </cell>
          <cell r="BN368">
            <v>0</v>
          </cell>
          <cell r="BO368">
            <v>0</v>
          </cell>
        </row>
        <row r="369">
          <cell r="A369">
            <v>40997</v>
          </cell>
          <cell r="B369">
            <v>0</v>
          </cell>
          <cell r="C369">
            <v>0</v>
          </cell>
          <cell r="D369">
            <v>1</v>
          </cell>
          <cell r="E369">
            <v>0</v>
          </cell>
          <cell r="F369">
            <v>0</v>
          </cell>
          <cell r="G369">
            <v>0</v>
          </cell>
          <cell r="H369">
            <v>0</v>
          </cell>
          <cell r="I369">
            <v>0</v>
          </cell>
          <cell r="J369">
            <v>1</v>
          </cell>
          <cell r="K369">
            <v>0</v>
          </cell>
          <cell r="L369">
            <v>40997</v>
          </cell>
          <cell r="M369">
            <v>1</v>
          </cell>
          <cell r="N369">
            <v>0</v>
          </cell>
          <cell r="O369">
            <v>0</v>
          </cell>
          <cell r="P369">
            <v>0</v>
          </cell>
          <cell r="Q369">
            <v>0</v>
          </cell>
          <cell r="R369">
            <v>0</v>
          </cell>
          <cell r="S369">
            <v>1</v>
          </cell>
          <cell r="T369">
            <v>0</v>
          </cell>
          <cell r="U369">
            <v>0</v>
          </cell>
          <cell r="V369">
            <v>0</v>
          </cell>
          <cell r="W369">
            <v>0</v>
          </cell>
          <cell r="X369">
            <v>0</v>
          </cell>
          <cell r="Y369">
            <v>1</v>
          </cell>
          <cell r="Z369">
            <v>0</v>
          </cell>
          <cell r="AA369">
            <v>0</v>
          </cell>
          <cell r="AB369">
            <v>0</v>
          </cell>
          <cell r="AC369">
            <v>40997</v>
          </cell>
          <cell r="AD369">
            <v>1</v>
          </cell>
          <cell r="AE369">
            <v>0</v>
          </cell>
          <cell r="AF369">
            <v>0</v>
          </cell>
          <cell r="AG369">
            <v>0</v>
          </cell>
          <cell r="AH369">
            <v>0</v>
          </cell>
          <cell r="AI369">
            <v>0</v>
          </cell>
          <cell r="AJ369">
            <v>0</v>
          </cell>
          <cell r="AK369">
            <v>0</v>
          </cell>
          <cell r="AL369">
            <v>1</v>
          </cell>
          <cell r="AM369">
            <v>0</v>
          </cell>
          <cell r="AN369">
            <v>40997</v>
          </cell>
          <cell r="AO369">
            <v>1</v>
          </cell>
          <cell r="AP369">
            <v>0</v>
          </cell>
          <cell r="AQ369">
            <v>0</v>
          </cell>
          <cell r="AR369">
            <v>0</v>
          </cell>
          <cell r="AS369">
            <v>0</v>
          </cell>
          <cell r="AT369">
            <v>0</v>
          </cell>
          <cell r="AU369">
            <v>40997</v>
          </cell>
          <cell r="AV369">
            <v>0</v>
          </cell>
          <cell r="AW369">
            <v>0</v>
          </cell>
          <cell r="AX369">
            <v>1</v>
          </cell>
          <cell r="AY369">
            <v>0</v>
          </cell>
          <cell r="AZ369">
            <v>40997</v>
          </cell>
          <cell r="BA369">
            <v>0</v>
          </cell>
          <cell r="BB369">
            <v>0</v>
          </cell>
          <cell r="BC369">
            <v>0</v>
          </cell>
          <cell r="BD369">
            <v>0</v>
          </cell>
          <cell r="BE369">
            <v>1</v>
          </cell>
          <cell r="BF369">
            <v>0</v>
          </cell>
          <cell r="BG369">
            <v>0</v>
          </cell>
          <cell r="BH369">
            <v>0</v>
          </cell>
          <cell r="BI369">
            <v>40997</v>
          </cell>
          <cell r="BJ369">
            <v>0</v>
          </cell>
          <cell r="BK369">
            <v>0</v>
          </cell>
          <cell r="BL369">
            <v>0</v>
          </cell>
          <cell r="BM369">
            <v>0</v>
          </cell>
          <cell r="BN369">
            <v>1</v>
          </cell>
          <cell r="BO369">
            <v>0</v>
          </cell>
        </row>
        <row r="370">
          <cell r="A370">
            <v>40998</v>
          </cell>
          <cell r="B370">
            <v>0</v>
          </cell>
          <cell r="C370">
            <v>0</v>
          </cell>
          <cell r="D370">
            <v>1</v>
          </cell>
          <cell r="E370">
            <v>3</v>
          </cell>
          <cell r="F370">
            <v>0</v>
          </cell>
          <cell r="G370">
            <v>0</v>
          </cell>
          <cell r="H370">
            <v>0</v>
          </cell>
          <cell r="I370">
            <v>0</v>
          </cell>
          <cell r="J370">
            <v>1</v>
          </cell>
          <cell r="K370">
            <v>3</v>
          </cell>
          <cell r="L370">
            <v>40998</v>
          </cell>
          <cell r="M370">
            <v>1</v>
          </cell>
          <cell r="N370">
            <v>3</v>
          </cell>
          <cell r="O370">
            <v>0</v>
          </cell>
          <cell r="P370">
            <v>0</v>
          </cell>
          <cell r="Q370">
            <v>0</v>
          </cell>
          <cell r="R370">
            <v>0</v>
          </cell>
          <cell r="S370">
            <v>1</v>
          </cell>
          <cell r="T370">
            <v>3</v>
          </cell>
          <cell r="U370">
            <v>0</v>
          </cell>
          <cell r="V370">
            <v>0</v>
          </cell>
          <cell r="W370">
            <v>0</v>
          </cell>
          <cell r="X370">
            <v>0</v>
          </cell>
          <cell r="Y370">
            <v>0</v>
          </cell>
          <cell r="Z370">
            <v>0</v>
          </cell>
          <cell r="AA370">
            <v>1</v>
          </cell>
          <cell r="AB370">
            <v>3</v>
          </cell>
          <cell r="AC370">
            <v>40998</v>
          </cell>
          <cell r="AD370">
            <v>1</v>
          </cell>
          <cell r="AE370">
            <v>3</v>
          </cell>
          <cell r="AF370">
            <v>0</v>
          </cell>
          <cell r="AG370">
            <v>0</v>
          </cell>
          <cell r="AH370">
            <v>0</v>
          </cell>
          <cell r="AI370">
            <v>0</v>
          </cell>
          <cell r="AJ370">
            <v>0</v>
          </cell>
          <cell r="AK370">
            <v>0</v>
          </cell>
          <cell r="AL370">
            <v>1</v>
          </cell>
          <cell r="AM370">
            <v>3</v>
          </cell>
          <cell r="AN370">
            <v>40998</v>
          </cell>
          <cell r="AO370">
            <v>1</v>
          </cell>
          <cell r="AP370">
            <v>3</v>
          </cell>
          <cell r="AQ370">
            <v>0</v>
          </cell>
          <cell r="AR370">
            <v>0</v>
          </cell>
          <cell r="AS370">
            <v>0</v>
          </cell>
          <cell r="AT370">
            <v>0</v>
          </cell>
          <cell r="AU370">
            <v>40998</v>
          </cell>
          <cell r="AV370">
            <v>0</v>
          </cell>
          <cell r="AW370">
            <v>0</v>
          </cell>
          <cell r="AX370">
            <v>1</v>
          </cell>
          <cell r="AY370">
            <v>3</v>
          </cell>
          <cell r="AZ370">
            <v>40998</v>
          </cell>
          <cell r="BA370">
            <v>0</v>
          </cell>
          <cell r="BB370">
            <v>0</v>
          </cell>
          <cell r="BC370">
            <v>0</v>
          </cell>
          <cell r="BD370">
            <v>0</v>
          </cell>
          <cell r="BE370">
            <v>1</v>
          </cell>
          <cell r="BF370">
            <v>3</v>
          </cell>
          <cell r="BG370">
            <v>0</v>
          </cell>
          <cell r="BH370">
            <v>0</v>
          </cell>
          <cell r="BI370">
            <v>40998</v>
          </cell>
          <cell r="BJ370">
            <v>0</v>
          </cell>
          <cell r="BK370">
            <v>0</v>
          </cell>
          <cell r="BL370">
            <v>0</v>
          </cell>
          <cell r="BM370">
            <v>0</v>
          </cell>
          <cell r="BN370">
            <v>1</v>
          </cell>
          <cell r="BO370">
            <v>3</v>
          </cell>
        </row>
        <row r="371">
          <cell r="A371">
            <v>40998</v>
          </cell>
          <cell r="B371">
            <v>0</v>
          </cell>
          <cell r="C371">
            <v>0</v>
          </cell>
          <cell r="D371">
            <v>1</v>
          </cell>
          <cell r="E371">
            <v>0</v>
          </cell>
          <cell r="F371">
            <v>0</v>
          </cell>
          <cell r="G371">
            <v>0</v>
          </cell>
          <cell r="H371">
            <v>0</v>
          </cell>
          <cell r="I371">
            <v>0</v>
          </cell>
          <cell r="J371">
            <v>1</v>
          </cell>
          <cell r="K371">
            <v>0</v>
          </cell>
          <cell r="L371">
            <v>40998</v>
          </cell>
          <cell r="M371">
            <v>1</v>
          </cell>
          <cell r="N371">
            <v>0</v>
          </cell>
          <cell r="O371">
            <v>0</v>
          </cell>
          <cell r="P371">
            <v>0</v>
          </cell>
          <cell r="Q371">
            <v>0</v>
          </cell>
          <cell r="R371">
            <v>0</v>
          </cell>
          <cell r="S371">
            <v>1</v>
          </cell>
          <cell r="T371">
            <v>0</v>
          </cell>
          <cell r="U371">
            <v>0</v>
          </cell>
          <cell r="V371">
            <v>0</v>
          </cell>
          <cell r="W371">
            <v>0</v>
          </cell>
          <cell r="X371">
            <v>0</v>
          </cell>
          <cell r="Y371">
            <v>0</v>
          </cell>
          <cell r="Z371">
            <v>0</v>
          </cell>
          <cell r="AA371">
            <v>1</v>
          </cell>
          <cell r="AB371">
            <v>0</v>
          </cell>
          <cell r="AC371">
            <v>40998</v>
          </cell>
          <cell r="AD371">
            <v>1</v>
          </cell>
          <cell r="AE371">
            <v>0</v>
          </cell>
          <cell r="AF371">
            <v>0</v>
          </cell>
          <cell r="AG371">
            <v>0</v>
          </cell>
          <cell r="AH371">
            <v>0</v>
          </cell>
          <cell r="AI371">
            <v>0</v>
          </cell>
          <cell r="AJ371">
            <v>0</v>
          </cell>
          <cell r="AK371">
            <v>0</v>
          </cell>
          <cell r="AL371">
            <v>1</v>
          </cell>
          <cell r="AM371">
            <v>0</v>
          </cell>
          <cell r="AN371">
            <v>40998</v>
          </cell>
          <cell r="AO371">
            <v>1</v>
          </cell>
          <cell r="AP371">
            <v>0</v>
          </cell>
          <cell r="AQ371">
            <v>0</v>
          </cell>
          <cell r="AR371">
            <v>0</v>
          </cell>
          <cell r="AS371">
            <v>0</v>
          </cell>
          <cell r="AT371">
            <v>0</v>
          </cell>
          <cell r="AU371">
            <v>40998</v>
          </cell>
          <cell r="AV371">
            <v>0</v>
          </cell>
          <cell r="AW371">
            <v>0</v>
          </cell>
          <cell r="AX371">
            <v>1</v>
          </cell>
          <cell r="AY371">
            <v>0</v>
          </cell>
          <cell r="AZ371">
            <v>40998</v>
          </cell>
          <cell r="BA371">
            <v>0</v>
          </cell>
          <cell r="BB371">
            <v>0</v>
          </cell>
          <cell r="BC371">
            <v>0</v>
          </cell>
          <cell r="BD371">
            <v>0</v>
          </cell>
          <cell r="BE371">
            <v>1</v>
          </cell>
          <cell r="BF371">
            <v>0</v>
          </cell>
          <cell r="BG371">
            <v>0</v>
          </cell>
          <cell r="BH371">
            <v>0</v>
          </cell>
          <cell r="BI371">
            <v>40998</v>
          </cell>
          <cell r="BJ371">
            <v>0</v>
          </cell>
          <cell r="BK371">
            <v>0</v>
          </cell>
          <cell r="BL371">
            <v>0</v>
          </cell>
          <cell r="BM371">
            <v>0</v>
          </cell>
          <cell r="BN371">
            <v>1</v>
          </cell>
          <cell r="BO371">
            <v>0</v>
          </cell>
        </row>
        <row r="372">
          <cell r="A372">
            <v>40998</v>
          </cell>
          <cell r="B372">
            <v>0</v>
          </cell>
          <cell r="C372">
            <v>0</v>
          </cell>
          <cell r="D372">
            <v>1</v>
          </cell>
          <cell r="E372">
            <v>0</v>
          </cell>
          <cell r="F372">
            <v>0</v>
          </cell>
          <cell r="G372">
            <v>0</v>
          </cell>
          <cell r="H372">
            <v>0</v>
          </cell>
          <cell r="I372">
            <v>0</v>
          </cell>
          <cell r="J372">
            <v>1</v>
          </cell>
          <cell r="K372">
            <v>0</v>
          </cell>
          <cell r="L372">
            <v>40998</v>
          </cell>
          <cell r="M372">
            <v>1</v>
          </cell>
          <cell r="N372">
            <v>0</v>
          </cell>
          <cell r="O372">
            <v>0</v>
          </cell>
          <cell r="P372">
            <v>0</v>
          </cell>
          <cell r="Q372">
            <v>0</v>
          </cell>
          <cell r="R372">
            <v>0</v>
          </cell>
          <cell r="S372">
            <v>1</v>
          </cell>
          <cell r="T372">
            <v>0</v>
          </cell>
          <cell r="U372">
            <v>0</v>
          </cell>
          <cell r="V372">
            <v>0</v>
          </cell>
          <cell r="W372">
            <v>0</v>
          </cell>
          <cell r="X372">
            <v>0</v>
          </cell>
          <cell r="Y372">
            <v>0</v>
          </cell>
          <cell r="Z372">
            <v>0</v>
          </cell>
          <cell r="AA372">
            <v>1</v>
          </cell>
          <cell r="AB372">
            <v>0</v>
          </cell>
          <cell r="AC372">
            <v>40998</v>
          </cell>
          <cell r="AD372">
            <v>1</v>
          </cell>
          <cell r="AE372">
            <v>0</v>
          </cell>
          <cell r="AF372">
            <v>0</v>
          </cell>
          <cell r="AG372">
            <v>0</v>
          </cell>
          <cell r="AH372">
            <v>0</v>
          </cell>
          <cell r="AI372">
            <v>0</v>
          </cell>
          <cell r="AJ372">
            <v>0</v>
          </cell>
          <cell r="AK372">
            <v>0</v>
          </cell>
          <cell r="AL372">
            <v>1</v>
          </cell>
          <cell r="AM372">
            <v>0</v>
          </cell>
          <cell r="AN372">
            <v>40998</v>
          </cell>
          <cell r="AO372">
            <v>1</v>
          </cell>
          <cell r="AP372">
            <v>0</v>
          </cell>
          <cell r="AQ372">
            <v>0</v>
          </cell>
          <cell r="AR372">
            <v>0</v>
          </cell>
          <cell r="AS372">
            <v>0</v>
          </cell>
          <cell r="AT372">
            <v>0</v>
          </cell>
          <cell r="AU372">
            <v>40998</v>
          </cell>
          <cell r="AV372">
            <v>0</v>
          </cell>
          <cell r="AW372">
            <v>0</v>
          </cell>
          <cell r="AX372">
            <v>1</v>
          </cell>
          <cell r="AY372">
            <v>0</v>
          </cell>
          <cell r="AZ372">
            <v>40998</v>
          </cell>
          <cell r="BA372">
            <v>0</v>
          </cell>
          <cell r="BB372">
            <v>0</v>
          </cell>
          <cell r="BC372">
            <v>0</v>
          </cell>
          <cell r="BD372">
            <v>0</v>
          </cell>
          <cell r="BE372">
            <v>1</v>
          </cell>
          <cell r="BF372">
            <v>0</v>
          </cell>
          <cell r="BG372">
            <v>0</v>
          </cell>
          <cell r="BH372">
            <v>0</v>
          </cell>
          <cell r="BI372">
            <v>40998</v>
          </cell>
          <cell r="BJ372">
            <v>0</v>
          </cell>
          <cell r="BK372">
            <v>0</v>
          </cell>
          <cell r="BL372">
            <v>0</v>
          </cell>
          <cell r="BM372">
            <v>0</v>
          </cell>
          <cell r="BN372">
            <v>1</v>
          </cell>
          <cell r="BO372">
            <v>0</v>
          </cell>
        </row>
        <row r="373">
          <cell r="A373">
            <v>40999</v>
          </cell>
          <cell r="B373">
            <v>0</v>
          </cell>
          <cell r="C373">
            <v>0</v>
          </cell>
          <cell r="D373">
            <v>1</v>
          </cell>
          <cell r="E373">
            <v>3</v>
          </cell>
          <cell r="F373">
            <v>0</v>
          </cell>
          <cell r="G373">
            <v>0</v>
          </cell>
          <cell r="H373">
            <v>0</v>
          </cell>
          <cell r="I373">
            <v>0</v>
          </cell>
          <cell r="J373">
            <v>1</v>
          </cell>
          <cell r="K373">
            <v>3</v>
          </cell>
          <cell r="L373">
            <v>40999</v>
          </cell>
          <cell r="M373">
            <v>1</v>
          </cell>
          <cell r="N373">
            <v>3</v>
          </cell>
          <cell r="O373">
            <v>0</v>
          </cell>
          <cell r="P373">
            <v>0</v>
          </cell>
          <cell r="Q373">
            <v>0</v>
          </cell>
          <cell r="R373">
            <v>0</v>
          </cell>
          <cell r="S373">
            <v>1</v>
          </cell>
          <cell r="T373">
            <v>3</v>
          </cell>
          <cell r="U373">
            <v>0</v>
          </cell>
          <cell r="V373">
            <v>0</v>
          </cell>
          <cell r="W373">
            <v>0</v>
          </cell>
          <cell r="X373">
            <v>0</v>
          </cell>
          <cell r="Y373">
            <v>0</v>
          </cell>
          <cell r="Z373">
            <v>0</v>
          </cell>
          <cell r="AA373">
            <v>1</v>
          </cell>
          <cell r="AB373">
            <v>3</v>
          </cell>
          <cell r="AC373">
            <v>40999</v>
          </cell>
          <cell r="AD373">
            <v>1</v>
          </cell>
          <cell r="AE373">
            <v>3</v>
          </cell>
          <cell r="AF373">
            <v>0</v>
          </cell>
          <cell r="AG373">
            <v>0</v>
          </cell>
          <cell r="AH373">
            <v>0</v>
          </cell>
          <cell r="AI373">
            <v>0</v>
          </cell>
          <cell r="AJ373">
            <v>0</v>
          </cell>
          <cell r="AK373">
            <v>0</v>
          </cell>
          <cell r="AL373">
            <v>1</v>
          </cell>
          <cell r="AM373">
            <v>3</v>
          </cell>
          <cell r="AN373">
            <v>40999</v>
          </cell>
          <cell r="AO373">
            <v>1</v>
          </cell>
          <cell r="AP373">
            <v>3</v>
          </cell>
          <cell r="AQ373">
            <v>0</v>
          </cell>
          <cell r="AR373">
            <v>0</v>
          </cell>
          <cell r="AS373">
            <v>0</v>
          </cell>
          <cell r="AT373">
            <v>0</v>
          </cell>
          <cell r="AU373">
            <v>40999</v>
          </cell>
          <cell r="AV373">
            <v>0</v>
          </cell>
          <cell r="AW373">
            <v>0</v>
          </cell>
          <cell r="AX373">
            <v>1</v>
          </cell>
          <cell r="AY373">
            <v>3</v>
          </cell>
          <cell r="AZ373">
            <v>40999</v>
          </cell>
          <cell r="BA373">
            <v>0</v>
          </cell>
          <cell r="BB373">
            <v>0</v>
          </cell>
          <cell r="BC373">
            <v>0</v>
          </cell>
          <cell r="BD373">
            <v>0</v>
          </cell>
          <cell r="BE373">
            <v>1</v>
          </cell>
          <cell r="BF373">
            <v>3</v>
          </cell>
          <cell r="BG373">
            <v>0</v>
          </cell>
          <cell r="BH373">
            <v>0</v>
          </cell>
          <cell r="BI373">
            <v>40999</v>
          </cell>
          <cell r="BJ373">
            <v>0</v>
          </cell>
          <cell r="BK373">
            <v>0</v>
          </cell>
          <cell r="BL373">
            <v>0</v>
          </cell>
          <cell r="BM373">
            <v>0</v>
          </cell>
          <cell r="BN373">
            <v>1</v>
          </cell>
          <cell r="BO373">
            <v>3</v>
          </cell>
        </row>
        <row r="374">
          <cell r="A374">
            <v>40999</v>
          </cell>
          <cell r="B374">
            <v>0</v>
          </cell>
          <cell r="C374">
            <v>0</v>
          </cell>
          <cell r="D374">
            <v>1</v>
          </cell>
          <cell r="E374">
            <v>0</v>
          </cell>
          <cell r="F374">
            <v>0</v>
          </cell>
          <cell r="G374">
            <v>0</v>
          </cell>
          <cell r="H374">
            <v>0</v>
          </cell>
          <cell r="I374">
            <v>0</v>
          </cell>
          <cell r="J374">
            <v>1</v>
          </cell>
          <cell r="K374">
            <v>0</v>
          </cell>
          <cell r="L374">
            <v>40999</v>
          </cell>
          <cell r="M374">
            <v>1</v>
          </cell>
          <cell r="N374">
            <v>0</v>
          </cell>
          <cell r="O374">
            <v>0</v>
          </cell>
          <cell r="P374">
            <v>0</v>
          </cell>
          <cell r="Q374">
            <v>0</v>
          </cell>
          <cell r="R374">
            <v>0</v>
          </cell>
          <cell r="S374">
            <v>1</v>
          </cell>
          <cell r="T374">
            <v>0</v>
          </cell>
          <cell r="U374">
            <v>0</v>
          </cell>
          <cell r="V374">
            <v>0</v>
          </cell>
          <cell r="W374">
            <v>0</v>
          </cell>
          <cell r="X374">
            <v>0</v>
          </cell>
          <cell r="Y374">
            <v>0</v>
          </cell>
          <cell r="Z374">
            <v>0</v>
          </cell>
          <cell r="AA374">
            <v>1</v>
          </cell>
          <cell r="AB374">
            <v>0</v>
          </cell>
          <cell r="AC374">
            <v>40999</v>
          </cell>
          <cell r="AD374">
            <v>1</v>
          </cell>
          <cell r="AE374">
            <v>0</v>
          </cell>
          <cell r="AF374">
            <v>0</v>
          </cell>
          <cell r="AG374">
            <v>0</v>
          </cell>
          <cell r="AH374">
            <v>0</v>
          </cell>
          <cell r="AI374">
            <v>0</v>
          </cell>
          <cell r="AJ374">
            <v>0</v>
          </cell>
          <cell r="AK374">
            <v>0</v>
          </cell>
          <cell r="AL374">
            <v>1</v>
          </cell>
          <cell r="AM374">
            <v>0</v>
          </cell>
          <cell r="AN374">
            <v>40999</v>
          </cell>
          <cell r="AO374">
            <v>1</v>
          </cell>
          <cell r="AP374">
            <v>0</v>
          </cell>
          <cell r="AQ374">
            <v>0</v>
          </cell>
          <cell r="AR374">
            <v>0</v>
          </cell>
          <cell r="AS374">
            <v>0</v>
          </cell>
          <cell r="AT374">
            <v>0</v>
          </cell>
          <cell r="AU374">
            <v>40999</v>
          </cell>
          <cell r="AV374">
            <v>0</v>
          </cell>
          <cell r="AW374">
            <v>0</v>
          </cell>
          <cell r="AX374">
            <v>1</v>
          </cell>
          <cell r="AY374">
            <v>0</v>
          </cell>
          <cell r="AZ374">
            <v>40999</v>
          </cell>
          <cell r="BA374">
            <v>0</v>
          </cell>
          <cell r="BB374">
            <v>0</v>
          </cell>
          <cell r="BC374">
            <v>0</v>
          </cell>
          <cell r="BD374">
            <v>0</v>
          </cell>
          <cell r="BE374">
            <v>1</v>
          </cell>
          <cell r="BF374">
            <v>0</v>
          </cell>
          <cell r="BG374">
            <v>0</v>
          </cell>
          <cell r="BH374">
            <v>0</v>
          </cell>
          <cell r="BI374">
            <v>40999</v>
          </cell>
          <cell r="BJ374">
            <v>0</v>
          </cell>
          <cell r="BK374">
            <v>0</v>
          </cell>
          <cell r="BL374">
            <v>0</v>
          </cell>
          <cell r="BM374">
            <v>0</v>
          </cell>
          <cell r="BN374">
            <v>1</v>
          </cell>
          <cell r="BO374">
            <v>0</v>
          </cell>
        </row>
        <row r="375">
          <cell r="A375">
            <v>40999</v>
          </cell>
          <cell r="B375">
            <v>0</v>
          </cell>
          <cell r="C375">
            <v>0</v>
          </cell>
          <cell r="D375">
            <v>1</v>
          </cell>
          <cell r="E375">
            <v>0</v>
          </cell>
          <cell r="F375">
            <v>0</v>
          </cell>
          <cell r="G375">
            <v>0</v>
          </cell>
          <cell r="H375">
            <v>0</v>
          </cell>
          <cell r="I375">
            <v>0</v>
          </cell>
          <cell r="J375">
            <v>1</v>
          </cell>
          <cell r="K375">
            <v>0</v>
          </cell>
          <cell r="L375">
            <v>40999</v>
          </cell>
          <cell r="M375">
            <v>1</v>
          </cell>
          <cell r="N375">
            <v>0</v>
          </cell>
          <cell r="O375">
            <v>0</v>
          </cell>
          <cell r="P375">
            <v>0</v>
          </cell>
          <cell r="Q375">
            <v>0</v>
          </cell>
          <cell r="R375">
            <v>0</v>
          </cell>
          <cell r="S375">
            <v>1</v>
          </cell>
          <cell r="T375">
            <v>0</v>
          </cell>
          <cell r="U375">
            <v>0</v>
          </cell>
          <cell r="V375">
            <v>0</v>
          </cell>
          <cell r="W375">
            <v>0</v>
          </cell>
          <cell r="X375">
            <v>0</v>
          </cell>
          <cell r="Y375">
            <v>0</v>
          </cell>
          <cell r="Z375">
            <v>0</v>
          </cell>
          <cell r="AA375">
            <v>1</v>
          </cell>
          <cell r="AB375">
            <v>0</v>
          </cell>
          <cell r="AC375">
            <v>40999</v>
          </cell>
          <cell r="AD375">
            <v>1</v>
          </cell>
          <cell r="AE375">
            <v>0</v>
          </cell>
          <cell r="AF375">
            <v>0</v>
          </cell>
          <cell r="AG375">
            <v>0</v>
          </cell>
          <cell r="AH375">
            <v>0</v>
          </cell>
          <cell r="AI375">
            <v>0</v>
          </cell>
          <cell r="AJ375">
            <v>0</v>
          </cell>
          <cell r="AK375">
            <v>0</v>
          </cell>
          <cell r="AL375">
            <v>1</v>
          </cell>
          <cell r="AM375">
            <v>0</v>
          </cell>
          <cell r="AN375">
            <v>40999</v>
          </cell>
          <cell r="AO375">
            <v>1</v>
          </cell>
          <cell r="AP375">
            <v>0</v>
          </cell>
          <cell r="AQ375">
            <v>0</v>
          </cell>
          <cell r="AR375">
            <v>0</v>
          </cell>
          <cell r="AS375">
            <v>0</v>
          </cell>
          <cell r="AT375">
            <v>0</v>
          </cell>
          <cell r="AU375">
            <v>40999</v>
          </cell>
          <cell r="AV375">
            <v>0</v>
          </cell>
          <cell r="AW375">
            <v>0</v>
          </cell>
          <cell r="AX375">
            <v>1</v>
          </cell>
          <cell r="AY375">
            <v>0</v>
          </cell>
          <cell r="AZ375">
            <v>40999</v>
          </cell>
          <cell r="BA375">
            <v>0</v>
          </cell>
          <cell r="BB375">
            <v>0</v>
          </cell>
          <cell r="BC375">
            <v>0</v>
          </cell>
          <cell r="BD375">
            <v>0</v>
          </cell>
          <cell r="BE375">
            <v>1</v>
          </cell>
          <cell r="BF375">
            <v>0</v>
          </cell>
          <cell r="BG375">
            <v>0</v>
          </cell>
          <cell r="BH375">
            <v>0</v>
          </cell>
          <cell r="BI375">
            <v>40999</v>
          </cell>
          <cell r="BJ375">
            <v>0</v>
          </cell>
          <cell r="BK375">
            <v>0</v>
          </cell>
          <cell r="BL375">
            <v>0</v>
          </cell>
          <cell r="BM375">
            <v>0</v>
          </cell>
          <cell r="BN375">
            <v>1</v>
          </cell>
          <cell r="BO375">
            <v>0</v>
          </cell>
        </row>
        <row r="376">
          <cell r="A376">
            <v>41000</v>
          </cell>
          <cell r="B376">
            <v>0</v>
          </cell>
          <cell r="C376">
            <v>0</v>
          </cell>
          <cell r="D376">
            <v>1</v>
          </cell>
          <cell r="E376">
            <v>3</v>
          </cell>
          <cell r="F376">
            <v>0</v>
          </cell>
          <cell r="G376">
            <v>0</v>
          </cell>
          <cell r="H376">
            <v>0</v>
          </cell>
          <cell r="I376">
            <v>0</v>
          </cell>
          <cell r="J376">
            <v>1</v>
          </cell>
          <cell r="K376">
            <v>3</v>
          </cell>
          <cell r="L376">
            <v>41000</v>
          </cell>
          <cell r="M376">
            <v>1</v>
          </cell>
          <cell r="N376">
            <v>3</v>
          </cell>
          <cell r="O376">
            <v>0</v>
          </cell>
          <cell r="P376">
            <v>0</v>
          </cell>
          <cell r="Q376">
            <v>0</v>
          </cell>
          <cell r="R376">
            <v>0</v>
          </cell>
          <cell r="S376">
            <v>1</v>
          </cell>
          <cell r="T376">
            <v>3</v>
          </cell>
          <cell r="U376">
            <v>0</v>
          </cell>
          <cell r="V376">
            <v>0</v>
          </cell>
          <cell r="W376">
            <v>0</v>
          </cell>
          <cell r="X376">
            <v>0</v>
          </cell>
          <cell r="Y376">
            <v>0</v>
          </cell>
          <cell r="Z376">
            <v>0</v>
          </cell>
          <cell r="AA376">
            <v>1</v>
          </cell>
          <cell r="AB376">
            <v>3</v>
          </cell>
          <cell r="AC376">
            <v>41000</v>
          </cell>
          <cell r="AD376">
            <v>1</v>
          </cell>
          <cell r="AE376">
            <v>3</v>
          </cell>
          <cell r="AF376">
            <v>0</v>
          </cell>
          <cell r="AG376">
            <v>0</v>
          </cell>
          <cell r="AH376">
            <v>0</v>
          </cell>
          <cell r="AI376">
            <v>0</v>
          </cell>
          <cell r="AJ376">
            <v>0</v>
          </cell>
          <cell r="AK376">
            <v>0</v>
          </cell>
          <cell r="AL376">
            <v>1</v>
          </cell>
          <cell r="AM376">
            <v>3</v>
          </cell>
          <cell r="AN376">
            <v>41000</v>
          </cell>
          <cell r="AO376">
            <v>1</v>
          </cell>
          <cell r="AP376">
            <v>3</v>
          </cell>
          <cell r="AQ376">
            <v>0</v>
          </cell>
          <cell r="AR376">
            <v>0</v>
          </cell>
          <cell r="AS376">
            <v>0</v>
          </cell>
          <cell r="AT376">
            <v>0</v>
          </cell>
          <cell r="AU376">
            <v>41000</v>
          </cell>
          <cell r="AV376">
            <v>0</v>
          </cell>
          <cell r="AW376">
            <v>0</v>
          </cell>
          <cell r="AX376">
            <v>1</v>
          </cell>
          <cell r="AY376">
            <v>3</v>
          </cell>
          <cell r="AZ376">
            <v>41000</v>
          </cell>
          <cell r="BA376">
            <v>0</v>
          </cell>
          <cell r="BB376">
            <v>0</v>
          </cell>
          <cell r="BC376">
            <v>0</v>
          </cell>
          <cell r="BD376">
            <v>0</v>
          </cell>
          <cell r="BE376">
            <v>1</v>
          </cell>
          <cell r="BF376">
            <v>3</v>
          </cell>
          <cell r="BG376">
            <v>0</v>
          </cell>
          <cell r="BH376">
            <v>0</v>
          </cell>
          <cell r="BI376">
            <v>41000</v>
          </cell>
          <cell r="BJ376">
            <v>0</v>
          </cell>
          <cell r="BK376">
            <v>0</v>
          </cell>
          <cell r="BL376">
            <v>0</v>
          </cell>
          <cell r="BM376">
            <v>0</v>
          </cell>
          <cell r="BN376">
            <v>1</v>
          </cell>
          <cell r="BO376">
            <v>3</v>
          </cell>
        </row>
        <row r="377">
          <cell r="A377">
            <v>41000</v>
          </cell>
          <cell r="B377">
            <v>0</v>
          </cell>
          <cell r="C377">
            <v>0</v>
          </cell>
          <cell r="D377">
            <v>1</v>
          </cell>
          <cell r="E377">
            <v>0</v>
          </cell>
          <cell r="F377">
            <v>0</v>
          </cell>
          <cell r="G377">
            <v>0</v>
          </cell>
          <cell r="H377">
            <v>0</v>
          </cell>
          <cell r="I377">
            <v>0</v>
          </cell>
          <cell r="J377">
            <v>1</v>
          </cell>
          <cell r="K377">
            <v>0</v>
          </cell>
          <cell r="L377">
            <v>41000</v>
          </cell>
          <cell r="M377">
            <v>1</v>
          </cell>
          <cell r="N377">
            <v>0</v>
          </cell>
          <cell r="O377">
            <v>0</v>
          </cell>
          <cell r="P377">
            <v>0</v>
          </cell>
          <cell r="Q377">
            <v>0</v>
          </cell>
          <cell r="R377">
            <v>0</v>
          </cell>
          <cell r="S377">
            <v>1</v>
          </cell>
          <cell r="T377">
            <v>0</v>
          </cell>
          <cell r="U377">
            <v>0</v>
          </cell>
          <cell r="V377">
            <v>0</v>
          </cell>
          <cell r="W377">
            <v>0</v>
          </cell>
          <cell r="X377">
            <v>0</v>
          </cell>
          <cell r="Y377">
            <v>0</v>
          </cell>
          <cell r="Z377">
            <v>0</v>
          </cell>
          <cell r="AA377">
            <v>1</v>
          </cell>
          <cell r="AB377">
            <v>0</v>
          </cell>
          <cell r="AC377">
            <v>41000</v>
          </cell>
          <cell r="AD377">
            <v>1</v>
          </cell>
          <cell r="AE377">
            <v>0</v>
          </cell>
          <cell r="AF377">
            <v>0</v>
          </cell>
          <cell r="AG377">
            <v>0</v>
          </cell>
          <cell r="AH377">
            <v>0</v>
          </cell>
          <cell r="AI377">
            <v>0</v>
          </cell>
          <cell r="AJ377">
            <v>0</v>
          </cell>
          <cell r="AK377">
            <v>0</v>
          </cell>
          <cell r="AL377">
            <v>1</v>
          </cell>
          <cell r="AM377">
            <v>0</v>
          </cell>
          <cell r="AN377">
            <v>41000</v>
          </cell>
          <cell r="AO377">
            <v>1</v>
          </cell>
          <cell r="AP377">
            <v>0</v>
          </cell>
          <cell r="AQ377">
            <v>0</v>
          </cell>
          <cell r="AR377">
            <v>0</v>
          </cell>
          <cell r="AS377">
            <v>0</v>
          </cell>
          <cell r="AT377">
            <v>0</v>
          </cell>
          <cell r="AU377">
            <v>41000</v>
          </cell>
          <cell r="AV377">
            <v>0</v>
          </cell>
          <cell r="AW377">
            <v>0</v>
          </cell>
          <cell r="AX377">
            <v>1</v>
          </cell>
          <cell r="AY377">
            <v>0</v>
          </cell>
          <cell r="AZ377">
            <v>41000</v>
          </cell>
          <cell r="BA377">
            <v>0</v>
          </cell>
          <cell r="BB377">
            <v>0</v>
          </cell>
          <cell r="BC377">
            <v>0</v>
          </cell>
          <cell r="BD377">
            <v>0</v>
          </cell>
          <cell r="BE377">
            <v>1</v>
          </cell>
          <cell r="BF377">
            <v>0</v>
          </cell>
          <cell r="BG377">
            <v>0</v>
          </cell>
          <cell r="BH377">
            <v>0</v>
          </cell>
          <cell r="BI377">
            <v>41000</v>
          </cell>
          <cell r="BJ377">
            <v>0</v>
          </cell>
          <cell r="BK377">
            <v>0</v>
          </cell>
          <cell r="BL377">
            <v>0</v>
          </cell>
          <cell r="BM377">
            <v>0</v>
          </cell>
          <cell r="BN377">
            <v>1</v>
          </cell>
          <cell r="BO377">
            <v>0</v>
          </cell>
        </row>
        <row r="378">
          <cell r="A378">
            <v>41000</v>
          </cell>
          <cell r="B378">
            <v>0</v>
          </cell>
          <cell r="C378">
            <v>0</v>
          </cell>
          <cell r="D378">
            <v>1</v>
          </cell>
          <cell r="E378">
            <v>0</v>
          </cell>
          <cell r="F378">
            <v>0</v>
          </cell>
          <cell r="G378">
            <v>0</v>
          </cell>
          <cell r="H378">
            <v>0</v>
          </cell>
          <cell r="I378">
            <v>0</v>
          </cell>
          <cell r="J378">
            <v>1</v>
          </cell>
          <cell r="K378">
            <v>0</v>
          </cell>
          <cell r="L378">
            <v>41000</v>
          </cell>
          <cell r="M378">
            <v>1</v>
          </cell>
          <cell r="N378">
            <v>0</v>
          </cell>
          <cell r="O378">
            <v>0</v>
          </cell>
          <cell r="P378">
            <v>0</v>
          </cell>
          <cell r="Q378">
            <v>0</v>
          </cell>
          <cell r="R378">
            <v>0</v>
          </cell>
          <cell r="S378">
            <v>1</v>
          </cell>
          <cell r="T378">
            <v>0</v>
          </cell>
          <cell r="U378">
            <v>0</v>
          </cell>
          <cell r="V378">
            <v>0</v>
          </cell>
          <cell r="W378">
            <v>0</v>
          </cell>
          <cell r="X378">
            <v>0</v>
          </cell>
          <cell r="Y378">
            <v>0</v>
          </cell>
          <cell r="Z378">
            <v>0</v>
          </cell>
          <cell r="AA378">
            <v>1</v>
          </cell>
          <cell r="AB378">
            <v>0</v>
          </cell>
          <cell r="AC378">
            <v>41000</v>
          </cell>
          <cell r="AD378">
            <v>1</v>
          </cell>
          <cell r="AE378">
            <v>0</v>
          </cell>
          <cell r="AF378">
            <v>0</v>
          </cell>
          <cell r="AG378">
            <v>0</v>
          </cell>
          <cell r="AH378">
            <v>0</v>
          </cell>
          <cell r="AI378">
            <v>0</v>
          </cell>
          <cell r="AJ378">
            <v>0</v>
          </cell>
          <cell r="AK378">
            <v>0</v>
          </cell>
          <cell r="AL378">
            <v>1</v>
          </cell>
          <cell r="AM378">
            <v>0</v>
          </cell>
          <cell r="AN378">
            <v>41000</v>
          </cell>
          <cell r="AO378">
            <v>1</v>
          </cell>
          <cell r="AP378">
            <v>0</v>
          </cell>
          <cell r="AQ378">
            <v>0</v>
          </cell>
          <cell r="AR378">
            <v>0</v>
          </cell>
          <cell r="AS378">
            <v>0</v>
          </cell>
          <cell r="AT378">
            <v>0</v>
          </cell>
          <cell r="AU378">
            <v>41000</v>
          </cell>
          <cell r="AV378">
            <v>0</v>
          </cell>
          <cell r="AW378">
            <v>0</v>
          </cell>
          <cell r="AX378">
            <v>1</v>
          </cell>
          <cell r="AY378">
            <v>0</v>
          </cell>
          <cell r="AZ378">
            <v>41000</v>
          </cell>
          <cell r="BA378">
            <v>0</v>
          </cell>
          <cell r="BB378">
            <v>0</v>
          </cell>
          <cell r="BC378">
            <v>0</v>
          </cell>
          <cell r="BD378">
            <v>0</v>
          </cell>
          <cell r="BE378">
            <v>1</v>
          </cell>
          <cell r="BF378">
            <v>0</v>
          </cell>
          <cell r="BG378">
            <v>0</v>
          </cell>
          <cell r="BH378">
            <v>0</v>
          </cell>
          <cell r="BI378">
            <v>41000</v>
          </cell>
          <cell r="BJ378">
            <v>0</v>
          </cell>
          <cell r="BK378">
            <v>0</v>
          </cell>
          <cell r="BL378">
            <v>0</v>
          </cell>
          <cell r="BM378">
            <v>0</v>
          </cell>
          <cell r="BN378">
            <v>1</v>
          </cell>
          <cell r="BO378">
            <v>0</v>
          </cell>
        </row>
        <row r="379">
          <cell r="A379">
            <v>41001</v>
          </cell>
          <cell r="B379">
            <v>0</v>
          </cell>
          <cell r="C379">
            <v>0</v>
          </cell>
          <cell r="D379">
            <v>1</v>
          </cell>
          <cell r="E379">
            <v>3</v>
          </cell>
          <cell r="F379">
            <v>0</v>
          </cell>
          <cell r="G379">
            <v>0</v>
          </cell>
          <cell r="H379">
            <v>0</v>
          </cell>
          <cell r="I379">
            <v>2</v>
          </cell>
          <cell r="J379">
            <v>1</v>
          </cell>
          <cell r="K379">
            <v>3</v>
          </cell>
          <cell r="L379">
            <v>41001</v>
          </cell>
          <cell r="M379">
            <v>1</v>
          </cell>
          <cell r="N379">
            <v>3</v>
          </cell>
          <cell r="O379">
            <v>0</v>
          </cell>
          <cell r="P379">
            <v>0</v>
          </cell>
          <cell r="Q379">
            <v>0</v>
          </cell>
          <cell r="R379">
            <v>0</v>
          </cell>
          <cell r="S379">
            <v>1</v>
          </cell>
          <cell r="T379">
            <v>3</v>
          </cell>
          <cell r="U379">
            <v>0</v>
          </cell>
          <cell r="V379">
            <v>0</v>
          </cell>
          <cell r="W379">
            <v>0</v>
          </cell>
          <cell r="X379">
            <v>0</v>
          </cell>
          <cell r="Y379">
            <v>0</v>
          </cell>
          <cell r="Z379">
            <v>0</v>
          </cell>
          <cell r="AA379">
            <v>1</v>
          </cell>
          <cell r="AB379">
            <v>3</v>
          </cell>
          <cell r="AC379">
            <v>41001</v>
          </cell>
          <cell r="AD379">
            <v>1</v>
          </cell>
          <cell r="AE379">
            <v>3</v>
          </cell>
          <cell r="AF379">
            <v>0</v>
          </cell>
          <cell r="AG379">
            <v>0</v>
          </cell>
          <cell r="AH379">
            <v>0</v>
          </cell>
          <cell r="AI379">
            <v>2</v>
          </cell>
          <cell r="AJ379">
            <v>0</v>
          </cell>
          <cell r="AK379">
            <v>0</v>
          </cell>
          <cell r="AL379">
            <v>1</v>
          </cell>
          <cell r="AM379">
            <v>3</v>
          </cell>
          <cell r="AN379">
            <v>41001</v>
          </cell>
          <cell r="AO379">
            <v>1</v>
          </cell>
          <cell r="AP379">
            <v>3</v>
          </cell>
          <cell r="AQ379">
            <v>0</v>
          </cell>
          <cell r="AR379">
            <v>0</v>
          </cell>
          <cell r="AS379">
            <v>0</v>
          </cell>
          <cell r="AT379">
            <v>0</v>
          </cell>
          <cell r="AU379">
            <v>41001</v>
          </cell>
          <cell r="AV379">
            <v>0</v>
          </cell>
          <cell r="AW379">
            <v>1</v>
          </cell>
          <cell r="AX379">
            <v>1</v>
          </cell>
          <cell r="AY379">
            <v>3</v>
          </cell>
          <cell r="AZ379">
            <v>41001</v>
          </cell>
          <cell r="BA379">
            <v>0</v>
          </cell>
          <cell r="BB379">
            <v>0</v>
          </cell>
          <cell r="BC379">
            <v>0</v>
          </cell>
          <cell r="BD379">
            <v>0</v>
          </cell>
          <cell r="BE379">
            <v>1</v>
          </cell>
          <cell r="BF379">
            <v>3</v>
          </cell>
          <cell r="BG379">
            <v>0</v>
          </cell>
          <cell r="BH379">
            <v>0</v>
          </cell>
          <cell r="BI379">
            <v>41001</v>
          </cell>
          <cell r="BJ379">
            <v>0</v>
          </cell>
          <cell r="BK379">
            <v>0</v>
          </cell>
          <cell r="BL379">
            <v>0</v>
          </cell>
          <cell r="BM379">
            <v>2</v>
          </cell>
          <cell r="BN379">
            <v>1</v>
          </cell>
          <cell r="BO379">
            <v>3</v>
          </cell>
        </row>
        <row r="380">
          <cell r="A380">
            <v>41001</v>
          </cell>
          <cell r="B380">
            <v>0</v>
          </cell>
          <cell r="C380">
            <v>0</v>
          </cell>
          <cell r="D380">
            <v>1</v>
          </cell>
          <cell r="E380">
            <v>0</v>
          </cell>
          <cell r="F380">
            <v>0</v>
          </cell>
          <cell r="G380">
            <v>0</v>
          </cell>
          <cell r="H380">
            <v>1</v>
          </cell>
          <cell r="I380">
            <v>0</v>
          </cell>
          <cell r="J380">
            <v>1</v>
          </cell>
          <cell r="K380">
            <v>0</v>
          </cell>
          <cell r="L380">
            <v>41001</v>
          </cell>
          <cell r="M380">
            <v>1</v>
          </cell>
          <cell r="N380">
            <v>0</v>
          </cell>
          <cell r="O380">
            <v>0</v>
          </cell>
          <cell r="P380">
            <v>0</v>
          </cell>
          <cell r="Q380">
            <v>0</v>
          </cell>
          <cell r="R380">
            <v>0</v>
          </cell>
          <cell r="S380">
            <v>1</v>
          </cell>
          <cell r="T380">
            <v>0</v>
          </cell>
          <cell r="U380">
            <v>0</v>
          </cell>
          <cell r="V380">
            <v>0</v>
          </cell>
          <cell r="W380">
            <v>0</v>
          </cell>
          <cell r="X380">
            <v>0</v>
          </cell>
          <cell r="Y380">
            <v>0</v>
          </cell>
          <cell r="Z380">
            <v>0</v>
          </cell>
          <cell r="AA380">
            <v>1</v>
          </cell>
          <cell r="AB380">
            <v>0</v>
          </cell>
          <cell r="AC380">
            <v>41001</v>
          </cell>
          <cell r="AD380">
            <v>1</v>
          </cell>
          <cell r="AE380">
            <v>0</v>
          </cell>
          <cell r="AF380">
            <v>0</v>
          </cell>
          <cell r="AG380">
            <v>0</v>
          </cell>
          <cell r="AH380">
            <v>1</v>
          </cell>
          <cell r="AI380">
            <v>0</v>
          </cell>
          <cell r="AJ380">
            <v>0</v>
          </cell>
          <cell r="AK380">
            <v>0</v>
          </cell>
          <cell r="AL380">
            <v>1</v>
          </cell>
          <cell r="AM380">
            <v>0</v>
          </cell>
          <cell r="AN380">
            <v>41001</v>
          </cell>
          <cell r="AO380">
            <v>1</v>
          </cell>
          <cell r="AP380">
            <v>0</v>
          </cell>
          <cell r="AQ380">
            <v>0</v>
          </cell>
          <cell r="AR380">
            <v>0</v>
          </cell>
          <cell r="AS380">
            <v>0</v>
          </cell>
          <cell r="AT380">
            <v>0</v>
          </cell>
          <cell r="AU380">
            <v>41001</v>
          </cell>
          <cell r="AV380">
            <v>0</v>
          </cell>
          <cell r="AW380">
            <v>0</v>
          </cell>
          <cell r="AX380">
            <v>1</v>
          </cell>
          <cell r="AY380">
            <v>0</v>
          </cell>
          <cell r="AZ380">
            <v>41001</v>
          </cell>
          <cell r="BA380">
            <v>0</v>
          </cell>
          <cell r="BB380">
            <v>0</v>
          </cell>
          <cell r="BC380">
            <v>0</v>
          </cell>
          <cell r="BD380">
            <v>0</v>
          </cell>
          <cell r="BE380">
            <v>1</v>
          </cell>
          <cell r="BF380">
            <v>0</v>
          </cell>
          <cell r="BG380">
            <v>0</v>
          </cell>
          <cell r="BH380">
            <v>0</v>
          </cell>
          <cell r="BI380">
            <v>41001</v>
          </cell>
          <cell r="BJ380">
            <v>0</v>
          </cell>
          <cell r="BK380">
            <v>0</v>
          </cell>
          <cell r="BL380">
            <v>1</v>
          </cell>
          <cell r="BM380">
            <v>0</v>
          </cell>
          <cell r="BN380">
            <v>1</v>
          </cell>
          <cell r="BO380">
            <v>0</v>
          </cell>
        </row>
        <row r="381">
          <cell r="A381">
            <v>41001</v>
          </cell>
          <cell r="B381">
            <v>0</v>
          </cell>
          <cell r="C381">
            <v>0</v>
          </cell>
          <cell r="D381">
            <v>1</v>
          </cell>
          <cell r="E381">
            <v>0</v>
          </cell>
          <cell r="F381">
            <v>0</v>
          </cell>
          <cell r="G381">
            <v>0</v>
          </cell>
          <cell r="H381">
            <v>1</v>
          </cell>
          <cell r="I381">
            <v>0</v>
          </cell>
          <cell r="J381">
            <v>1</v>
          </cell>
          <cell r="K381">
            <v>0</v>
          </cell>
          <cell r="L381">
            <v>41001</v>
          </cell>
          <cell r="M381">
            <v>1</v>
          </cell>
          <cell r="N381">
            <v>0</v>
          </cell>
          <cell r="O381">
            <v>0</v>
          </cell>
          <cell r="P381">
            <v>0</v>
          </cell>
          <cell r="Q381">
            <v>0</v>
          </cell>
          <cell r="R381">
            <v>0</v>
          </cell>
          <cell r="S381">
            <v>1</v>
          </cell>
          <cell r="T381">
            <v>0</v>
          </cell>
          <cell r="U381">
            <v>0</v>
          </cell>
          <cell r="V381">
            <v>0</v>
          </cell>
          <cell r="W381">
            <v>0</v>
          </cell>
          <cell r="X381">
            <v>0</v>
          </cell>
          <cell r="Y381">
            <v>0</v>
          </cell>
          <cell r="Z381">
            <v>0</v>
          </cell>
          <cell r="AA381">
            <v>1</v>
          </cell>
          <cell r="AB381">
            <v>0</v>
          </cell>
          <cell r="AC381">
            <v>41001</v>
          </cell>
          <cell r="AD381">
            <v>1</v>
          </cell>
          <cell r="AE381">
            <v>0</v>
          </cell>
          <cell r="AF381">
            <v>0</v>
          </cell>
          <cell r="AG381">
            <v>0</v>
          </cell>
          <cell r="AH381">
            <v>1</v>
          </cell>
          <cell r="AI381">
            <v>0</v>
          </cell>
          <cell r="AJ381">
            <v>0</v>
          </cell>
          <cell r="AK381">
            <v>0</v>
          </cell>
          <cell r="AL381">
            <v>1</v>
          </cell>
          <cell r="AM381">
            <v>0</v>
          </cell>
          <cell r="AN381">
            <v>41001</v>
          </cell>
          <cell r="AO381">
            <v>1</v>
          </cell>
          <cell r="AP381">
            <v>0</v>
          </cell>
          <cell r="AQ381">
            <v>0</v>
          </cell>
          <cell r="AR381">
            <v>0</v>
          </cell>
          <cell r="AS381">
            <v>0</v>
          </cell>
          <cell r="AT381">
            <v>0</v>
          </cell>
          <cell r="AU381">
            <v>41001</v>
          </cell>
          <cell r="AV381">
            <v>1</v>
          </cell>
          <cell r="AW381">
            <v>0</v>
          </cell>
          <cell r="AX381">
            <v>1</v>
          </cell>
          <cell r="AY381">
            <v>0</v>
          </cell>
          <cell r="AZ381">
            <v>41001</v>
          </cell>
          <cell r="BA381">
            <v>0</v>
          </cell>
          <cell r="BB381">
            <v>0</v>
          </cell>
          <cell r="BC381">
            <v>0</v>
          </cell>
          <cell r="BD381">
            <v>0</v>
          </cell>
          <cell r="BE381">
            <v>1</v>
          </cell>
          <cell r="BF381">
            <v>0</v>
          </cell>
          <cell r="BG381">
            <v>0</v>
          </cell>
          <cell r="BH381">
            <v>0</v>
          </cell>
          <cell r="BI381">
            <v>41001</v>
          </cell>
          <cell r="BJ381">
            <v>0</v>
          </cell>
          <cell r="BK381">
            <v>0</v>
          </cell>
          <cell r="BL381">
            <v>1</v>
          </cell>
          <cell r="BM381">
            <v>0</v>
          </cell>
          <cell r="BN381">
            <v>1</v>
          </cell>
          <cell r="BO381">
            <v>0</v>
          </cell>
        </row>
        <row r="382">
          <cell r="A382">
            <v>41002</v>
          </cell>
          <cell r="B382">
            <v>0</v>
          </cell>
          <cell r="C382">
            <v>0</v>
          </cell>
          <cell r="D382">
            <v>0</v>
          </cell>
          <cell r="E382">
            <v>2</v>
          </cell>
          <cell r="F382">
            <v>0</v>
          </cell>
          <cell r="G382">
            <v>0</v>
          </cell>
          <cell r="H382">
            <v>0</v>
          </cell>
          <cell r="I382">
            <v>2</v>
          </cell>
          <cell r="J382">
            <v>0</v>
          </cell>
          <cell r="K382">
            <v>2</v>
          </cell>
          <cell r="L382">
            <v>41002</v>
          </cell>
          <cell r="M382">
            <v>0</v>
          </cell>
          <cell r="N382">
            <v>2</v>
          </cell>
          <cell r="O382">
            <v>0</v>
          </cell>
          <cell r="P382">
            <v>0</v>
          </cell>
          <cell r="Q382">
            <v>0</v>
          </cell>
          <cell r="R382">
            <v>0</v>
          </cell>
          <cell r="S382">
            <v>0</v>
          </cell>
          <cell r="T382">
            <v>2</v>
          </cell>
          <cell r="U382">
            <v>0</v>
          </cell>
          <cell r="V382">
            <v>0</v>
          </cell>
          <cell r="W382">
            <v>0</v>
          </cell>
          <cell r="X382">
            <v>0</v>
          </cell>
          <cell r="Y382">
            <v>0</v>
          </cell>
          <cell r="Z382">
            <v>0</v>
          </cell>
          <cell r="AA382">
            <v>0</v>
          </cell>
          <cell r="AB382">
            <v>2</v>
          </cell>
          <cell r="AC382">
            <v>41002</v>
          </cell>
          <cell r="AD382">
            <v>0</v>
          </cell>
          <cell r="AE382">
            <v>2</v>
          </cell>
          <cell r="AF382">
            <v>0</v>
          </cell>
          <cell r="AG382">
            <v>0</v>
          </cell>
          <cell r="AH382">
            <v>0</v>
          </cell>
          <cell r="AI382">
            <v>2</v>
          </cell>
          <cell r="AJ382">
            <v>0</v>
          </cell>
          <cell r="AK382">
            <v>0</v>
          </cell>
          <cell r="AL382">
            <v>0</v>
          </cell>
          <cell r="AM382">
            <v>2</v>
          </cell>
          <cell r="AN382">
            <v>41002</v>
          </cell>
          <cell r="AO382">
            <v>0</v>
          </cell>
          <cell r="AP382">
            <v>2</v>
          </cell>
          <cell r="AQ382">
            <v>0</v>
          </cell>
          <cell r="AR382">
            <v>0</v>
          </cell>
          <cell r="AS382">
            <v>0</v>
          </cell>
          <cell r="AT382">
            <v>0</v>
          </cell>
          <cell r="AU382">
            <v>41002</v>
          </cell>
          <cell r="AV382">
            <v>0</v>
          </cell>
          <cell r="AW382">
            <v>2</v>
          </cell>
          <cell r="AX382">
            <v>0</v>
          </cell>
          <cell r="AY382">
            <v>2</v>
          </cell>
          <cell r="AZ382">
            <v>41002</v>
          </cell>
          <cell r="BA382">
            <v>0</v>
          </cell>
          <cell r="BB382">
            <v>0</v>
          </cell>
          <cell r="BC382">
            <v>0</v>
          </cell>
          <cell r="BD382">
            <v>0</v>
          </cell>
          <cell r="BE382">
            <v>0</v>
          </cell>
          <cell r="BF382">
            <v>2</v>
          </cell>
          <cell r="BG382">
            <v>0</v>
          </cell>
          <cell r="BH382">
            <v>0</v>
          </cell>
          <cell r="BI382">
            <v>41002</v>
          </cell>
          <cell r="BJ382">
            <v>0</v>
          </cell>
          <cell r="BK382">
            <v>0</v>
          </cell>
          <cell r="BL382">
            <v>0</v>
          </cell>
          <cell r="BM382">
            <v>2</v>
          </cell>
          <cell r="BN382">
            <v>0</v>
          </cell>
          <cell r="BO382">
            <v>2</v>
          </cell>
        </row>
        <row r="383">
          <cell r="A383">
            <v>41002</v>
          </cell>
          <cell r="B383">
            <v>0</v>
          </cell>
          <cell r="C383">
            <v>0</v>
          </cell>
          <cell r="D383">
            <v>1</v>
          </cell>
          <cell r="E383">
            <v>0</v>
          </cell>
          <cell r="F383">
            <v>0</v>
          </cell>
          <cell r="G383">
            <v>0</v>
          </cell>
          <cell r="H383">
            <v>1</v>
          </cell>
          <cell r="I383">
            <v>0</v>
          </cell>
          <cell r="J383">
            <v>1</v>
          </cell>
          <cell r="K383">
            <v>0</v>
          </cell>
          <cell r="L383">
            <v>41002</v>
          </cell>
          <cell r="M383">
            <v>1</v>
          </cell>
          <cell r="N383">
            <v>0</v>
          </cell>
          <cell r="O383">
            <v>0</v>
          </cell>
          <cell r="P383">
            <v>0</v>
          </cell>
          <cell r="Q383">
            <v>0</v>
          </cell>
          <cell r="R383">
            <v>0</v>
          </cell>
          <cell r="S383">
            <v>1</v>
          </cell>
          <cell r="T383">
            <v>0</v>
          </cell>
          <cell r="U383">
            <v>0</v>
          </cell>
          <cell r="V383">
            <v>0</v>
          </cell>
          <cell r="W383">
            <v>0</v>
          </cell>
          <cell r="X383">
            <v>0</v>
          </cell>
          <cell r="Y383">
            <v>0</v>
          </cell>
          <cell r="Z383">
            <v>0</v>
          </cell>
          <cell r="AA383">
            <v>1</v>
          </cell>
          <cell r="AB383">
            <v>0</v>
          </cell>
          <cell r="AC383">
            <v>41002</v>
          </cell>
          <cell r="AD383">
            <v>1</v>
          </cell>
          <cell r="AE383">
            <v>0</v>
          </cell>
          <cell r="AF383">
            <v>0</v>
          </cell>
          <cell r="AG383">
            <v>0</v>
          </cell>
          <cell r="AH383">
            <v>1</v>
          </cell>
          <cell r="AI383">
            <v>0</v>
          </cell>
          <cell r="AJ383">
            <v>0</v>
          </cell>
          <cell r="AK383">
            <v>0</v>
          </cell>
          <cell r="AL383">
            <v>1</v>
          </cell>
          <cell r="AM383">
            <v>0</v>
          </cell>
          <cell r="AN383">
            <v>41002</v>
          </cell>
          <cell r="AO383">
            <v>1</v>
          </cell>
          <cell r="AP383">
            <v>0</v>
          </cell>
          <cell r="AQ383">
            <v>0</v>
          </cell>
          <cell r="AR383">
            <v>0</v>
          </cell>
          <cell r="AS383">
            <v>0</v>
          </cell>
          <cell r="AT383">
            <v>0</v>
          </cell>
          <cell r="AU383">
            <v>41002</v>
          </cell>
          <cell r="AV383">
            <v>1</v>
          </cell>
          <cell r="AW383">
            <v>0</v>
          </cell>
          <cell r="AX383">
            <v>1</v>
          </cell>
          <cell r="AY383">
            <v>0</v>
          </cell>
          <cell r="AZ383">
            <v>41002</v>
          </cell>
          <cell r="BA383">
            <v>0</v>
          </cell>
          <cell r="BB383">
            <v>0</v>
          </cell>
          <cell r="BC383">
            <v>0</v>
          </cell>
          <cell r="BD383">
            <v>0</v>
          </cell>
          <cell r="BE383">
            <v>1</v>
          </cell>
          <cell r="BF383">
            <v>0</v>
          </cell>
          <cell r="BG383">
            <v>0</v>
          </cell>
          <cell r="BH383">
            <v>0</v>
          </cell>
          <cell r="BI383">
            <v>41002</v>
          </cell>
          <cell r="BJ383">
            <v>0</v>
          </cell>
          <cell r="BK383">
            <v>0</v>
          </cell>
          <cell r="BL383">
            <v>1</v>
          </cell>
          <cell r="BM383">
            <v>0</v>
          </cell>
          <cell r="BN383">
            <v>1</v>
          </cell>
          <cell r="BO383">
            <v>0</v>
          </cell>
        </row>
        <row r="384">
          <cell r="A384">
            <v>41002</v>
          </cell>
          <cell r="B384">
            <v>0</v>
          </cell>
          <cell r="C384">
            <v>0</v>
          </cell>
          <cell r="D384">
            <v>1</v>
          </cell>
          <cell r="E384">
            <v>0</v>
          </cell>
          <cell r="F384">
            <v>0</v>
          </cell>
          <cell r="G384">
            <v>0</v>
          </cell>
          <cell r="H384">
            <v>1</v>
          </cell>
          <cell r="I384">
            <v>0</v>
          </cell>
          <cell r="J384">
            <v>1</v>
          </cell>
          <cell r="K384">
            <v>0</v>
          </cell>
          <cell r="L384">
            <v>41002</v>
          </cell>
          <cell r="M384">
            <v>1</v>
          </cell>
          <cell r="N384">
            <v>0</v>
          </cell>
          <cell r="O384">
            <v>0</v>
          </cell>
          <cell r="P384">
            <v>0</v>
          </cell>
          <cell r="Q384">
            <v>0</v>
          </cell>
          <cell r="R384">
            <v>0</v>
          </cell>
          <cell r="S384">
            <v>1</v>
          </cell>
          <cell r="T384">
            <v>0</v>
          </cell>
          <cell r="U384">
            <v>0</v>
          </cell>
          <cell r="V384">
            <v>0</v>
          </cell>
          <cell r="W384">
            <v>0</v>
          </cell>
          <cell r="X384">
            <v>0</v>
          </cell>
          <cell r="Y384">
            <v>0</v>
          </cell>
          <cell r="Z384">
            <v>0</v>
          </cell>
          <cell r="AA384">
            <v>1</v>
          </cell>
          <cell r="AB384">
            <v>0</v>
          </cell>
          <cell r="AC384">
            <v>41002</v>
          </cell>
          <cell r="AD384">
            <v>1</v>
          </cell>
          <cell r="AE384">
            <v>0</v>
          </cell>
          <cell r="AF384">
            <v>0</v>
          </cell>
          <cell r="AG384">
            <v>0</v>
          </cell>
          <cell r="AH384">
            <v>1</v>
          </cell>
          <cell r="AI384">
            <v>0</v>
          </cell>
          <cell r="AJ384">
            <v>0</v>
          </cell>
          <cell r="AK384">
            <v>0</v>
          </cell>
          <cell r="AL384">
            <v>1</v>
          </cell>
          <cell r="AM384">
            <v>0</v>
          </cell>
          <cell r="AN384">
            <v>41002</v>
          </cell>
          <cell r="AO384">
            <v>1</v>
          </cell>
          <cell r="AP384">
            <v>0</v>
          </cell>
          <cell r="AQ384">
            <v>0</v>
          </cell>
          <cell r="AR384">
            <v>0</v>
          </cell>
          <cell r="AS384">
            <v>0</v>
          </cell>
          <cell r="AT384">
            <v>0</v>
          </cell>
          <cell r="AU384">
            <v>41002</v>
          </cell>
          <cell r="AV384">
            <v>1</v>
          </cell>
          <cell r="AW384">
            <v>0</v>
          </cell>
          <cell r="AX384">
            <v>1</v>
          </cell>
          <cell r="AY384">
            <v>0</v>
          </cell>
          <cell r="AZ384">
            <v>41002</v>
          </cell>
          <cell r="BA384">
            <v>0</v>
          </cell>
          <cell r="BB384">
            <v>0</v>
          </cell>
          <cell r="BC384">
            <v>0</v>
          </cell>
          <cell r="BD384">
            <v>0</v>
          </cell>
          <cell r="BE384">
            <v>1</v>
          </cell>
          <cell r="BF384">
            <v>0</v>
          </cell>
          <cell r="BG384">
            <v>0</v>
          </cell>
          <cell r="BH384">
            <v>0</v>
          </cell>
          <cell r="BI384">
            <v>41002</v>
          </cell>
          <cell r="BJ384">
            <v>0</v>
          </cell>
          <cell r="BK384">
            <v>0</v>
          </cell>
          <cell r="BL384">
            <v>1</v>
          </cell>
          <cell r="BM384">
            <v>0</v>
          </cell>
          <cell r="BN384">
            <v>1</v>
          </cell>
          <cell r="BO384">
            <v>0</v>
          </cell>
        </row>
        <row r="385">
          <cell r="A385">
            <v>41003</v>
          </cell>
          <cell r="B385">
            <v>0</v>
          </cell>
          <cell r="C385">
            <v>0</v>
          </cell>
          <cell r="D385">
            <v>1</v>
          </cell>
          <cell r="E385">
            <v>3</v>
          </cell>
          <cell r="F385">
            <v>0</v>
          </cell>
          <cell r="G385">
            <v>0</v>
          </cell>
          <cell r="H385">
            <v>1</v>
          </cell>
          <cell r="I385">
            <v>3</v>
          </cell>
          <cell r="J385">
            <v>1</v>
          </cell>
          <cell r="K385">
            <v>3</v>
          </cell>
          <cell r="L385">
            <v>41003</v>
          </cell>
          <cell r="M385">
            <v>1</v>
          </cell>
          <cell r="N385">
            <v>3</v>
          </cell>
          <cell r="O385">
            <v>0</v>
          </cell>
          <cell r="P385">
            <v>0</v>
          </cell>
          <cell r="Q385">
            <v>0</v>
          </cell>
          <cell r="R385">
            <v>0</v>
          </cell>
          <cell r="S385">
            <v>1</v>
          </cell>
          <cell r="T385">
            <v>3</v>
          </cell>
          <cell r="U385">
            <v>0</v>
          </cell>
          <cell r="V385">
            <v>0</v>
          </cell>
          <cell r="W385">
            <v>0</v>
          </cell>
          <cell r="X385">
            <v>0</v>
          </cell>
          <cell r="Y385">
            <v>0</v>
          </cell>
          <cell r="Z385">
            <v>0</v>
          </cell>
          <cell r="AA385">
            <v>1</v>
          </cell>
          <cell r="AB385">
            <v>3</v>
          </cell>
          <cell r="AC385">
            <v>41003</v>
          </cell>
          <cell r="AD385">
            <v>1</v>
          </cell>
          <cell r="AE385">
            <v>3</v>
          </cell>
          <cell r="AF385">
            <v>0</v>
          </cell>
          <cell r="AG385">
            <v>0</v>
          </cell>
          <cell r="AH385">
            <v>1</v>
          </cell>
          <cell r="AI385">
            <v>3</v>
          </cell>
          <cell r="AJ385">
            <v>0</v>
          </cell>
          <cell r="AK385">
            <v>0</v>
          </cell>
          <cell r="AL385">
            <v>1</v>
          </cell>
          <cell r="AM385">
            <v>3</v>
          </cell>
          <cell r="AN385">
            <v>41003</v>
          </cell>
          <cell r="AO385">
            <v>1</v>
          </cell>
          <cell r="AP385">
            <v>3</v>
          </cell>
          <cell r="AQ385">
            <v>0</v>
          </cell>
          <cell r="AR385">
            <v>0</v>
          </cell>
          <cell r="AS385">
            <v>0</v>
          </cell>
          <cell r="AT385">
            <v>0</v>
          </cell>
          <cell r="AU385">
            <v>41003</v>
          </cell>
          <cell r="AV385">
            <v>1</v>
          </cell>
          <cell r="AW385">
            <v>2</v>
          </cell>
          <cell r="AX385">
            <v>1</v>
          </cell>
          <cell r="AY385">
            <v>3</v>
          </cell>
          <cell r="AZ385">
            <v>41003</v>
          </cell>
          <cell r="BA385">
            <v>0</v>
          </cell>
          <cell r="BB385">
            <v>0</v>
          </cell>
          <cell r="BC385">
            <v>0</v>
          </cell>
          <cell r="BD385">
            <v>0</v>
          </cell>
          <cell r="BE385">
            <v>1</v>
          </cell>
          <cell r="BF385">
            <v>3</v>
          </cell>
          <cell r="BG385">
            <v>0</v>
          </cell>
          <cell r="BH385">
            <v>0</v>
          </cell>
          <cell r="BI385">
            <v>41003</v>
          </cell>
          <cell r="BJ385">
            <v>0</v>
          </cell>
          <cell r="BK385">
            <v>0</v>
          </cell>
          <cell r="BL385">
            <v>1</v>
          </cell>
          <cell r="BM385">
            <v>2</v>
          </cell>
          <cell r="BN385">
            <v>1</v>
          </cell>
          <cell r="BO385">
            <v>3</v>
          </cell>
        </row>
        <row r="386">
          <cell r="A386">
            <v>41003</v>
          </cell>
          <cell r="B386">
            <v>0</v>
          </cell>
          <cell r="C386">
            <v>0</v>
          </cell>
          <cell r="D386">
            <v>1</v>
          </cell>
          <cell r="E386">
            <v>0</v>
          </cell>
          <cell r="F386">
            <v>0</v>
          </cell>
          <cell r="G386">
            <v>0</v>
          </cell>
          <cell r="H386">
            <v>1</v>
          </cell>
          <cell r="I386">
            <v>0</v>
          </cell>
          <cell r="J386">
            <v>1</v>
          </cell>
          <cell r="K386">
            <v>0</v>
          </cell>
          <cell r="L386">
            <v>41003</v>
          </cell>
          <cell r="M386">
            <v>1</v>
          </cell>
          <cell r="N386">
            <v>0</v>
          </cell>
          <cell r="O386">
            <v>0</v>
          </cell>
          <cell r="P386">
            <v>0</v>
          </cell>
          <cell r="Q386">
            <v>0</v>
          </cell>
          <cell r="R386">
            <v>0</v>
          </cell>
          <cell r="S386">
            <v>1</v>
          </cell>
          <cell r="T386">
            <v>0</v>
          </cell>
          <cell r="U386">
            <v>0</v>
          </cell>
          <cell r="V386">
            <v>0</v>
          </cell>
          <cell r="W386">
            <v>0</v>
          </cell>
          <cell r="X386">
            <v>0</v>
          </cell>
          <cell r="Y386">
            <v>0</v>
          </cell>
          <cell r="Z386">
            <v>0</v>
          </cell>
          <cell r="AA386">
            <v>1</v>
          </cell>
          <cell r="AB386">
            <v>0</v>
          </cell>
          <cell r="AC386">
            <v>41003</v>
          </cell>
          <cell r="AD386">
            <v>1</v>
          </cell>
          <cell r="AE386">
            <v>0</v>
          </cell>
          <cell r="AF386">
            <v>0</v>
          </cell>
          <cell r="AG386">
            <v>0</v>
          </cell>
          <cell r="AH386">
            <v>1</v>
          </cell>
          <cell r="AI386">
            <v>0</v>
          </cell>
          <cell r="AJ386">
            <v>0</v>
          </cell>
          <cell r="AK386">
            <v>0</v>
          </cell>
          <cell r="AL386">
            <v>1</v>
          </cell>
          <cell r="AM386">
            <v>0</v>
          </cell>
          <cell r="AN386">
            <v>41003</v>
          </cell>
          <cell r="AO386">
            <v>1</v>
          </cell>
          <cell r="AP386">
            <v>0</v>
          </cell>
          <cell r="AQ386">
            <v>0</v>
          </cell>
          <cell r="AR386">
            <v>0</v>
          </cell>
          <cell r="AS386">
            <v>0</v>
          </cell>
          <cell r="AT386">
            <v>0</v>
          </cell>
          <cell r="AU386">
            <v>41003</v>
          </cell>
          <cell r="AV386">
            <v>1</v>
          </cell>
          <cell r="AW386">
            <v>0</v>
          </cell>
          <cell r="AX386">
            <v>1</v>
          </cell>
          <cell r="AY386">
            <v>0</v>
          </cell>
          <cell r="AZ386">
            <v>41003</v>
          </cell>
          <cell r="BA386">
            <v>0</v>
          </cell>
          <cell r="BB386">
            <v>0</v>
          </cell>
          <cell r="BC386">
            <v>0</v>
          </cell>
          <cell r="BD386">
            <v>0</v>
          </cell>
          <cell r="BE386">
            <v>1</v>
          </cell>
          <cell r="BF386">
            <v>0</v>
          </cell>
          <cell r="BG386">
            <v>0</v>
          </cell>
          <cell r="BH386">
            <v>0</v>
          </cell>
          <cell r="BI386">
            <v>41003</v>
          </cell>
          <cell r="BJ386">
            <v>0</v>
          </cell>
          <cell r="BK386">
            <v>0</v>
          </cell>
          <cell r="BL386">
            <v>1</v>
          </cell>
          <cell r="BM386">
            <v>0</v>
          </cell>
          <cell r="BN386">
            <v>1</v>
          </cell>
          <cell r="BO386">
            <v>0</v>
          </cell>
        </row>
        <row r="387">
          <cell r="A387">
            <v>41003</v>
          </cell>
          <cell r="B387">
            <v>0</v>
          </cell>
          <cell r="C387">
            <v>0</v>
          </cell>
          <cell r="D387">
            <v>1</v>
          </cell>
          <cell r="E387">
            <v>0</v>
          </cell>
          <cell r="F387">
            <v>0</v>
          </cell>
          <cell r="G387">
            <v>0</v>
          </cell>
          <cell r="H387">
            <v>1</v>
          </cell>
          <cell r="I387">
            <v>0</v>
          </cell>
          <cell r="J387">
            <v>1</v>
          </cell>
          <cell r="K387">
            <v>0</v>
          </cell>
          <cell r="L387">
            <v>41003</v>
          </cell>
          <cell r="M387">
            <v>1</v>
          </cell>
          <cell r="N387">
            <v>0</v>
          </cell>
          <cell r="O387">
            <v>0</v>
          </cell>
          <cell r="P387">
            <v>0</v>
          </cell>
          <cell r="Q387">
            <v>0</v>
          </cell>
          <cell r="R387">
            <v>0</v>
          </cell>
          <cell r="S387">
            <v>1</v>
          </cell>
          <cell r="T387">
            <v>0</v>
          </cell>
          <cell r="U387">
            <v>0</v>
          </cell>
          <cell r="V387">
            <v>0</v>
          </cell>
          <cell r="W387">
            <v>0</v>
          </cell>
          <cell r="X387">
            <v>0</v>
          </cell>
          <cell r="Y387">
            <v>0</v>
          </cell>
          <cell r="Z387">
            <v>0</v>
          </cell>
          <cell r="AA387">
            <v>1</v>
          </cell>
          <cell r="AB387">
            <v>0</v>
          </cell>
          <cell r="AC387">
            <v>41003</v>
          </cell>
          <cell r="AD387">
            <v>1</v>
          </cell>
          <cell r="AE387">
            <v>0</v>
          </cell>
          <cell r="AF387">
            <v>0</v>
          </cell>
          <cell r="AG387">
            <v>0</v>
          </cell>
          <cell r="AH387">
            <v>1</v>
          </cell>
          <cell r="AI387">
            <v>0</v>
          </cell>
          <cell r="AJ387">
            <v>0</v>
          </cell>
          <cell r="AK387">
            <v>0</v>
          </cell>
          <cell r="AL387">
            <v>1</v>
          </cell>
          <cell r="AM387">
            <v>0</v>
          </cell>
          <cell r="AN387">
            <v>41003</v>
          </cell>
          <cell r="AO387">
            <v>1</v>
          </cell>
          <cell r="AP387">
            <v>0</v>
          </cell>
          <cell r="AQ387">
            <v>0</v>
          </cell>
          <cell r="AR387">
            <v>0</v>
          </cell>
          <cell r="AS387">
            <v>0</v>
          </cell>
          <cell r="AT387">
            <v>0</v>
          </cell>
          <cell r="AU387">
            <v>41003</v>
          </cell>
          <cell r="AV387">
            <v>0</v>
          </cell>
          <cell r="AW387">
            <v>0</v>
          </cell>
          <cell r="AX387">
            <v>1</v>
          </cell>
          <cell r="AY387">
            <v>0</v>
          </cell>
          <cell r="AZ387">
            <v>41003</v>
          </cell>
          <cell r="BA387">
            <v>0</v>
          </cell>
          <cell r="BB387">
            <v>0</v>
          </cell>
          <cell r="BC387">
            <v>0</v>
          </cell>
          <cell r="BD387">
            <v>0</v>
          </cell>
          <cell r="BE387">
            <v>1</v>
          </cell>
          <cell r="BF387">
            <v>0</v>
          </cell>
          <cell r="BG387">
            <v>0</v>
          </cell>
          <cell r="BH387">
            <v>0</v>
          </cell>
          <cell r="BI387">
            <v>41003</v>
          </cell>
          <cell r="BJ387">
            <v>0</v>
          </cell>
          <cell r="BK387">
            <v>0</v>
          </cell>
          <cell r="BL387">
            <v>0</v>
          </cell>
          <cell r="BM387">
            <v>0</v>
          </cell>
          <cell r="BN387">
            <v>1</v>
          </cell>
          <cell r="BO387">
            <v>0</v>
          </cell>
        </row>
        <row r="388">
          <cell r="A388">
            <v>41004</v>
          </cell>
          <cell r="B388">
            <v>0</v>
          </cell>
          <cell r="C388">
            <v>0</v>
          </cell>
          <cell r="D388">
            <v>1</v>
          </cell>
          <cell r="E388">
            <v>2</v>
          </cell>
          <cell r="F388">
            <v>0</v>
          </cell>
          <cell r="G388">
            <v>0</v>
          </cell>
          <cell r="H388">
            <v>0</v>
          </cell>
          <cell r="I388">
            <v>0</v>
          </cell>
          <cell r="J388">
            <v>1</v>
          </cell>
          <cell r="K388">
            <v>2</v>
          </cell>
          <cell r="L388">
            <v>41004</v>
          </cell>
          <cell r="M388">
            <v>1</v>
          </cell>
          <cell r="N388">
            <v>2</v>
          </cell>
          <cell r="O388">
            <v>0</v>
          </cell>
          <cell r="P388">
            <v>0</v>
          </cell>
          <cell r="Q388">
            <v>0</v>
          </cell>
          <cell r="R388">
            <v>0</v>
          </cell>
          <cell r="S388">
            <v>0</v>
          </cell>
          <cell r="T388">
            <v>0</v>
          </cell>
          <cell r="U388">
            <v>1</v>
          </cell>
          <cell r="V388">
            <v>2</v>
          </cell>
          <cell r="W388">
            <v>0</v>
          </cell>
          <cell r="X388">
            <v>0</v>
          </cell>
          <cell r="Y388">
            <v>0</v>
          </cell>
          <cell r="Z388">
            <v>1</v>
          </cell>
          <cell r="AA388">
            <v>1</v>
          </cell>
          <cell r="AB388">
            <v>1</v>
          </cell>
          <cell r="AC388">
            <v>41004</v>
          </cell>
          <cell r="AD388">
            <v>1</v>
          </cell>
          <cell r="AE388">
            <v>2</v>
          </cell>
          <cell r="AF388">
            <v>0</v>
          </cell>
          <cell r="AG388">
            <v>0</v>
          </cell>
          <cell r="AH388">
            <v>0</v>
          </cell>
          <cell r="AI388">
            <v>0</v>
          </cell>
          <cell r="AJ388">
            <v>0</v>
          </cell>
          <cell r="AK388">
            <v>0</v>
          </cell>
          <cell r="AL388">
            <v>1</v>
          </cell>
          <cell r="AM388">
            <v>2</v>
          </cell>
          <cell r="AN388">
            <v>41004</v>
          </cell>
          <cell r="AO388">
            <v>1</v>
          </cell>
          <cell r="AP388">
            <v>2</v>
          </cell>
          <cell r="AQ388">
            <v>0</v>
          </cell>
          <cell r="AR388">
            <v>0</v>
          </cell>
          <cell r="AS388">
            <v>0</v>
          </cell>
          <cell r="AT388">
            <v>0</v>
          </cell>
          <cell r="AU388">
            <v>41004</v>
          </cell>
          <cell r="AV388">
            <v>0</v>
          </cell>
          <cell r="AW388">
            <v>0</v>
          </cell>
          <cell r="AX388">
            <v>1</v>
          </cell>
          <cell r="AY388">
            <v>2</v>
          </cell>
          <cell r="AZ388">
            <v>41004</v>
          </cell>
          <cell r="BA388">
            <v>0</v>
          </cell>
          <cell r="BB388">
            <v>0</v>
          </cell>
          <cell r="BC388">
            <v>0</v>
          </cell>
          <cell r="BD388">
            <v>0</v>
          </cell>
          <cell r="BE388">
            <v>1</v>
          </cell>
          <cell r="BF388">
            <v>2</v>
          </cell>
          <cell r="BG388">
            <v>0</v>
          </cell>
          <cell r="BH388">
            <v>0</v>
          </cell>
          <cell r="BI388">
            <v>41004</v>
          </cell>
          <cell r="BJ388">
            <v>0</v>
          </cell>
          <cell r="BK388">
            <v>0</v>
          </cell>
          <cell r="BL388">
            <v>0</v>
          </cell>
          <cell r="BM388">
            <v>0</v>
          </cell>
          <cell r="BN388">
            <v>1</v>
          </cell>
          <cell r="BO388">
            <v>2</v>
          </cell>
        </row>
        <row r="389">
          <cell r="A389">
            <v>41004</v>
          </cell>
          <cell r="B389">
            <v>0</v>
          </cell>
          <cell r="C389">
            <v>0</v>
          </cell>
          <cell r="D389">
            <v>0</v>
          </cell>
          <cell r="E389">
            <v>0</v>
          </cell>
          <cell r="F389">
            <v>0</v>
          </cell>
          <cell r="G389">
            <v>0</v>
          </cell>
          <cell r="H389">
            <v>0</v>
          </cell>
          <cell r="I389">
            <v>0</v>
          </cell>
          <cell r="J389">
            <v>0</v>
          </cell>
          <cell r="K389">
            <v>0</v>
          </cell>
          <cell r="L389">
            <v>41004</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41004</v>
          </cell>
          <cell r="AD389">
            <v>0</v>
          </cell>
          <cell r="AE389">
            <v>0</v>
          </cell>
          <cell r="AF389">
            <v>0</v>
          </cell>
          <cell r="AG389">
            <v>0</v>
          </cell>
          <cell r="AH389">
            <v>0</v>
          </cell>
          <cell r="AI389">
            <v>0</v>
          </cell>
          <cell r="AJ389">
            <v>0</v>
          </cell>
          <cell r="AK389">
            <v>0</v>
          </cell>
          <cell r="AL389">
            <v>0</v>
          </cell>
          <cell r="AM389">
            <v>0</v>
          </cell>
          <cell r="AN389">
            <v>41004</v>
          </cell>
          <cell r="AO389">
            <v>0</v>
          </cell>
          <cell r="AP389">
            <v>0</v>
          </cell>
          <cell r="AQ389">
            <v>0</v>
          </cell>
          <cell r="AR389">
            <v>0</v>
          </cell>
          <cell r="AS389">
            <v>0</v>
          </cell>
          <cell r="AT389">
            <v>0</v>
          </cell>
          <cell r="AU389">
            <v>41004</v>
          </cell>
          <cell r="AV389">
            <v>0</v>
          </cell>
          <cell r="AW389">
            <v>0</v>
          </cell>
          <cell r="AX389">
            <v>0</v>
          </cell>
          <cell r="AY389">
            <v>0</v>
          </cell>
          <cell r="AZ389">
            <v>41004</v>
          </cell>
          <cell r="BA389">
            <v>0</v>
          </cell>
          <cell r="BB389">
            <v>0</v>
          </cell>
          <cell r="BC389">
            <v>0</v>
          </cell>
          <cell r="BD389">
            <v>0</v>
          </cell>
          <cell r="BE389">
            <v>0</v>
          </cell>
          <cell r="BF389">
            <v>0</v>
          </cell>
          <cell r="BG389">
            <v>0</v>
          </cell>
          <cell r="BH389">
            <v>0</v>
          </cell>
          <cell r="BI389">
            <v>41004</v>
          </cell>
          <cell r="BJ389">
            <v>0</v>
          </cell>
          <cell r="BK389">
            <v>0</v>
          </cell>
          <cell r="BL389">
            <v>0</v>
          </cell>
          <cell r="BM389">
            <v>0</v>
          </cell>
          <cell r="BN389">
            <v>0</v>
          </cell>
          <cell r="BO389">
            <v>0</v>
          </cell>
        </row>
        <row r="390">
          <cell r="A390">
            <v>41004</v>
          </cell>
          <cell r="B390">
            <v>0</v>
          </cell>
          <cell r="C390">
            <v>0</v>
          </cell>
          <cell r="D390">
            <v>1</v>
          </cell>
          <cell r="E390">
            <v>0</v>
          </cell>
          <cell r="F390">
            <v>0</v>
          </cell>
          <cell r="G390">
            <v>0</v>
          </cell>
          <cell r="H390">
            <v>0</v>
          </cell>
          <cell r="I390">
            <v>0</v>
          </cell>
          <cell r="J390">
            <v>1</v>
          </cell>
          <cell r="K390">
            <v>0</v>
          </cell>
          <cell r="L390">
            <v>41004</v>
          </cell>
          <cell r="M390">
            <v>1</v>
          </cell>
          <cell r="N390">
            <v>0</v>
          </cell>
          <cell r="O390">
            <v>0</v>
          </cell>
          <cell r="P390">
            <v>0</v>
          </cell>
          <cell r="Q390">
            <v>0</v>
          </cell>
          <cell r="R390">
            <v>0</v>
          </cell>
          <cell r="S390">
            <v>0</v>
          </cell>
          <cell r="T390">
            <v>0</v>
          </cell>
          <cell r="U390">
            <v>1</v>
          </cell>
          <cell r="V390">
            <v>0</v>
          </cell>
          <cell r="W390">
            <v>0</v>
          </cell>
          <cell r="X390">
            <v>0</v>
          </cell>
          <cell r="Y390">
            <v>1</v>
          </cell>
          <cell r="Z390">
            <v>0</v>
          </cell>
          <cell r="AA390">
            <v>0</v>
          </cell>
          <cell r="AB390">
            <v>0</v>
          </cell>
          <cell r="AC390">
            <v>41004</v>
          </cell>
          <cell r="AD390">
            <v>1</v>
          </cell>
          <cell r="AE390">
            <v>0</v>
          </cell>
          <cell r="AF390">
            <v>0</v>
          </cell>
          <cell r="AG390">
            <v>0</v>
          </cell>
          <cell r="AH390">
            <v>0</v>
          </cell>
          <cell r="AI390">
            <v>0</v>
          </cell>
          <cell r="AJ390">
            <v>0</v>
          </cell>
          <cell r="AK390">
            <v>0</v>
          </cell>
          <cell r="AL390">
            <v>1</v>
          </cell>
          <cell r="AM390">
            <v>0</v>
          </cell>
          <cell r="AN390">
            <v>41004</v>
          </cell>
          <cell r="AO390">
            <v>1</v>
          </cell>
          <cell r="AP390">
            <v>0</v>
          </cell>
          <cell r="AQ390">
            <v>0</v>
          </cell>
          <cell r="AR390">
            <v>0</v>
          </cell>
          <cell r="AS390">
            <v>0</v>
          </cell>
          <cell r="AT390">
            <v>0</v>
          </cell>
          <cell r="AU390">
            <v>41004</v>
          </cell>
          <cell r="AV390">
            <v>0</v>
          </cell>
          <cell r="AW390">
            <v>0</v>
          </cell>
          <cell r="AX390">
            <v>1</v>
          </cell>
          <cell r="AY390">
            <v>0</v>
          </cell>
          <cell r="AZ390">
            <v>41004</v>
          </cell>
          <cell r="BA390">
            <v>0</v>
          </cell>
          <cell r="BB390">
            <v>0</v>
          </cell>
          <cell r="BC390">
            <v>0</v>
          </cell>
          <cell r="BD390">
            <v>0</v>
          </cell>
          <cell r="BE390">
            <v>1</v>
          </cell>
          <cell r="BF390">
            <v>0</v>
          </cell>
          <cell r="BG390">
            <v>0</v>
          </cell>
          <cell r="BH390">
            <v>0</v>
          </cell>
          <cell r="BI390">
            <v>41004</v>
          </cell>
          <cell r="BJ390">
            <v>0</v>
          </cell>
          <cell r="BK390">
            <v>0</v>
          </cell>
          <cell r="BL390">
            <v>0</v>
          </cell>
          <cell r="BM390">
            <v>0</v>
          </cell>
          <cell r="BN390">
            <v>1</v>
          </cell>
          <cell r="BO390">
            <v>0</v>
          </cell>
        </row>
        <row r="391">
          <cell r="A391">
            <v>41005</v>
          </cell>
          <cell r="B391">
            <v>0</v>
          </cell>
          <cell r="C391">
            <v>0</v>
          </cell>
          <cell r="D391">
            <v>1</v>
          </cell>
          <cell r="E391">
            <v>2</v>
          </cell>
          <cell r="F391">
            <v>0</v>
          </cell>
          <cell r="G391">
            <v>0</v>
          </cell>
          <cell r="H391">
            <v>0</v>
          </cell>
          <cell r="I391">
            <v>0</v>
          </cell>
          <cell r="J391">
            <v>1</v>
          </cell>
          <cell r="K391">
            <v>2</v>
          </cell>
          <cell r="L391">
            <v>41005</v>
          </cell>
          <cell r="M391">
            <v>1</v>
          </cell>
          <cell r="N391">
            <v>2</v>
          </cell>
          <cell r="O391">
            <v>0</v>
          </cell>
          <cell r="P391">
            <v>0</v>
          </cell>
          <cell r="Q391">
            <v>0</v>
          </cell>
          <cell r="R391">
            <v>0</v>
          </cell>
          <cell r="S391">
            <v>0</v>
          </cell>
          <cell r="T391">
            <v>0</v>
          </cell>
          <cell r="U391">
            <v>1</v>
          </cell>
          <cell r="V391">
            <v>2</v>
          </cell>
          <cell r="W391">
            <v>0</v>
          </cell>
          <cell r="X391">
            <v>0</v>
          </cell>
          <cell r="Y391">
            <v>1</v>
          </cell>
          <cell r="Z391">
            <v>2</v>
          </cell>
          <cell r="AA391">
            <v>0</v>
          </cell>
          <cell r="AB391">
            <v>0</v>
          </cell>
          <cell r="AC391">
            <v>41005</v>
          </cell>
          <cell r="AD391">
            <v>1</v>
          </cell>
          <cell r="AE391">
            <v>2</v>
          </cell>
          <cell r="AF391">
            <v>0</v>
          </cell>
          <cell r="AG391">
            <v>0</v>
          </cell>
          <cell r="AH391">
            <v>0</v>
          </cell>
          <cell r="AI391">
            <v>0</v>
          </cell>
          <cell r="AJ391">
            <v>0</v>
          </cell>
          <cell r="AK391">
            <v>0</v>
          </cell>
          <cell r="AL391">
            <v>1</v>
          </cell>
          <cell r="AM391">
            <v>2</v>
          </cell>
          <cell r="AN391">
            <v>41005</v>
          </cell>
          <cell r="AO391">
            <v>1</v>
          </cell>
          <cell r="AP391">
            <v>2</v>
          </cell>
          <cell r="AQ391">
            <v>0</v>
          </cell>
          <cell r="AR391">
            <v>0</v>
          </cell>
          <cell r="AS391">
            <v>0</v>
          </cell>
          <cell r="AT391">
            <v>0</v>
          </cell>
          <cell r="AU391">
            <v>41005</v>
          </cell>
          <cell r="AV391">
            <v>0</v>
          </cell>
          <cell r="AW391">
            <v>0</v>
          </cell>
          <cell r="AX391">
            <v>1</v>
          </cell>
          <cell r="AY391">
            <v>2</v>
          </cell>
          <cell r="AZ391">
            <v>41005</v>
          </cell>
          <cell r="BA391">
            <v>0</v>
          </cell>
          <cell r="BB391">
            <v>0</v>
          </cell>
          <cell r="BC391">
            <v>0</v>
          </cell>
          <cell r="BD391">
            <v>0</v>
          </cell>
          <cell r="BE391">
            <v>1</v>
          </cell>
          <cell r="BF391">
            <v>2</v>
          </cell>
          <cell r="BG391">
            <v>0</v>
          </cell>
          <cell r="BH391">
            <v>0</v>
          </cell>
          <cell r="BI391">
            <v>41005</v>
          </cell>
          <cell r="BJ391">
            <v>0</v>
          </cell>
          <cell r="BK391">
            <v>0</v>
          </cell>
          <cell r="BL391">
            <v>0</v>
          </cell>
          <cell r="BM391">
            <v>0</v>
          </cell>
          <cell r="BN391">
            <v>1</v>
          </cell>
          <cell r="BO391">
            <v>2</v>
          </cell>
        </row>
        <row r="392">
          <cell r="A392">
            <v>41005</v>
          </cell>
          <cell r="B392">
            <v>0</v>
          </cell>
          <cell r="C392">
            <v>0</v>
          </cell>
          <cell r="D392">
            <v>0</v>
          </cell>
          <cell r="E392">
            <v>0</v>
          </cell>
          <cell r="F392">
            <v>0</v>
          </cell>
          <cell r="G392">
            <v>0</v>
          </cell>
          <cell r="H392">
            <v>0</v>
          </cell>
          <cell r="I392">
            <v>0</v>
          </cell>
          <cell r="J392">
            <v>0</v>
          </cell>
          <cell r="K392">
            <v>0</v>
          </cell>
          <cell r="L392">
            <v>41005</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41005</v>
          </cell>
          <cell r="AD392">
            <v>0</v>
          </cell>
          <cell r="AE392">
            <v>0</v>
          </cell>
          <cell r="AF392">
            <v>0</v>
          </cell>
          <cell r="AG392">
            <v>0</v>
          </cell>
          <cell r="AH392">
            <v>0</v>
          </cell>
          <cell r="AI392">
            <v>0</v>
          </cell>
          <cell r="AJ392">
            <v>0</v>
          </cell>
          <cell r="AK392">
            <v>0</v>
          </cell>
          <cell r="AL392">
            <v>0</v>
          </cell>
          <cell r="AM392">
            <v>0</v>
          </cell>
          <cell r="AN392">
            <v>41005</v>
          </cell>
          <cell r="AO392">
            <v>0</v>
          </cell>
          <cell r="AP392">
            <v>0</v>
          </cell>
          <cell r="AQ392">
            <v>0</v>
          </cell>
          <cell r="AR392">
            <v>0</v>
          </cell>
          <cell r="AS392">
            <v>0</v>
          </cell>
          <cell r="AT392">
            <v>0</v>
          </cell>
          <cell r="AU392">
            <v>41005</v>
          </cell>
          <cell r="AV392">
            <v>0</v>
          </cell>
          <cell r="AW392">
            <v>0</v>
          </cell>
          <cell r="AX392">
            <v>0</v>
          </cell>
          <cell r="AY392">
            <v>0</v>
          </cell>
          <cell r="AZ392">
            <v>41005</v>
          </cell>
          <cell r="BA392">
            <v>0</v>
          </cell>
          <cell r="BB392">
            <v>0</v>
          </cell>
          <cell r="BC392">
            <v>0</v>
          </cell>
          <cell r="BD392">
            <v>0</v>
          </cell>
          <cell r="BE392">
            <v>0</v>
          </cell>
          <cell r="BF392">
            <v>0</v>
          </cell>
          <cell r="BG392">
            <v>0</v>
          </cell>
          <cell r="BH392">
            <v>0</v>
          </cell>
          <cell r="BI392">
            <v>41005</v>
          </cell>
          <cell r="BJ392">
            <v>0</v>
          </cell>
          <cell r="BK392">
            <v>0</v>
          </cell>
          <cell r="BL392">
            <v>0</v>
          </cell>
          <cell r="BM392">
            <v>0</v>
          </cell>
          <cell r="BN392">
            <v>0</v>
          </cell>
          <cell r="BO392">
            <v>0</v>
          </cell>
        </row>
        <row r="393">
          <cell r="A393">
            <v>41005</v>
          </cell>
          <cell r="B393">
            <v>0</v>
          </cell>
          <cell r="C393">
            <v>0</v>
          </cell>
          <cell r="D393">
            <v>1</v>
          </cell>
          <cell r="E393">
            <v>0</v>
          </cell>
          <cell r="F393">
            <v>0</v>
          </cell>
          <cell r="G393">
            <v>0</v>
          </cell>
          <cell r="H393">
            <v>0</v>
          </cell>
          <cell r="I393">
            <v>0</v>
          </cell>
          <cell r="J393">
            <v>1</v>
          </cell>
          <cell r="K393">
            <v>0</v>
          </cell>
          <cell r="L393">
            <v>41005</v>
          </cell>
          <cell r="M393">
            <v>1</v>
          </cell>
          <cell r="N393">
            <v>0</v>
          </cell>
          <cell r="O393">
            <v>0</v>
          </cell>
          <cell r="P393">
            <v>0</v>
          </cell>
          <cell r="Q393">
            <v>0</v>
          </cell>
          <cell r="R393">
            <v>0</v>
          </cell>
          <cell r="S393">
            <v>0</v>
          </cell>
          <cell r="T393">
            <v>0</v>
          </cell>
          <cell r="U393">
            <v>1</v>
          </cell>
          <cell r="V393">
            <v>0</v>
          </cell>
          <cell r="W393">
            <v>0</v>
          </cell>
          <cell r="X393">
            <v>0</v>
          </cell>
          <cell r="Y393">
            <v>1</v>
          </cell>
          <cell r="Z393">
            <v>0</v>
          </cell>
          <cell r="AA393">
            <v>0</v>
          </cell>
          <cell r="AB393">
            <v>0</v>
          </cell>
          <cell r="AC393">
            <v>41005</v>
          </cell>
          <cell r="AD393">
            <v>1</v>
          </cell>
          <cell r="AE393">
            <v>0</v>
          </cell>
          <cell r="AF393">
            <v>0</v>
          </cell>
          <cell r="AG393">
            <v>0</v>
          </cell>
          <cell r="AH393">
            <v>0</v>
          </cell>
          <cell r="AI393">
            <v>0</v>
          </cell>
          <cell r="AJ393">
            <v>0</v>
          </cell>
          <cell r="AK393">
            <v>0</v>
          </cell>
          <cell r="AL393">
            <v>1</v>
          </cell>
          <cell r="AM393">
            <v>0</v>
          </cell>
          <cell r="AN393">
            <v>41005</v>
          </cell>
          <cell r="AO393">
            <v>1</v>
          </cell>
          <cell r="AP393">
            <v>0</v>
          </cell>
          <cell r="AQ393">
            <v>0</v>
          </cell>
          <cell r="AR393">
            <v>0</v>
          </cell>
          <cell r="AS393">
            <v>0</v>
          </cell>
          <cell r="AT393">
            <v>0</v>
          </cell>
          <cell r="AU393">
            <v>41005</v>
          </cell>
          <cell r="AV393">
            <v>0</v>
          </cell>
          <cell r="AW393">
            <v>0</v>
          </cell>
          <cell r="AX393">
            <v>1</v>
          </cell>
          <cell r="AY393">
            <v>0</v>
          </cell>
          <cell r="AZ393">
            <v>41005</v>
          </cell>
          <cell r="BA393">
            <v>0</v>
          </cell>
          <cell r="BB393">
            <v>0</v>
          </cell>
          <cell r="BC393">
            <v>0</v>
          </cell>
          <cell r="BD393">
            <v>0</v>
          </cell>
          <cell r="BE393">
            <v>1</v>
          </cell>
          <cell r="BF393">
            <v>0</v>
          </cell>
          <cell r="BG393">
            <v>0</v>
          </cell>
          <cell r="BH393">
            <v>0</v>
          </cell>
          <cell r="BI393">
            <v>41005</v>
          </cell>
          <cell r="BJ393">
            <v>0</v>
          </cell>
          <cell r="BK393">
            <v>0</v>
          </cell>
          <cell r="BL393">
            <v>0</v>
          </cell>
          <cell r="BM393">
            <v>0</v>
          </cell>
          <cell r="BN393">
            <v>1</v>
          </cell>
          <cell r="BO393">
            <v>0</v>
          </cell>
        </row>
        <row r="394">
          <cell r="A394">
            <v>41006</v>
          </cell>
          <cell r="B394">
            <v>0</v>
          </cell>
          <cell r="C394">
            <v>0</v>
          </cell>
          <cell r="D394">
            <v>1</v>
          </cell>
          <cell r="E394">
            <v>3</v>
          </cell>
          <cell r="F394">
            <v>0</v>
          </cell>
          <cell r="G394">
            <v>0</v>
          </cell>
          <cell r="H394">
            <v>0</v>
          </cell>
          <cell r="I394">
            <v>0</v>
          </cell>
          <cell r="J394">
            <v>1</v>
          </cell>
          <cell r="K394">
            <v>3</v>
          </cell>
          <cell r="L394">
            <v>41006</v>
          </cell>
          <cell r="M394">
            <v>1</v>
          </cell>
          <cell r="N394">
            <v>3</v>
          </cell>
          <cell r="O394">
            <v>0</v>
          </cell>
          <cell r="P394">
            <v>0</v>
          </cell>
          <cell r="Q394">
            <v>0</v>
          </cell>
          <cell r="R394">
            <v>0</v>
          </cell>
          <cell r="S394">
            <v>0</v>
          </cell>
          <cell r="T394">
            <v>0</v>
          </cell>
          <cell r="U394">
            <v>1</v>
          </cell>
          <cell r="V394">
            <v>3</v>
          </cell>
          <cell r="W394">
            <v>0</v>
          </cell>
          <cell r="X394">
            <v>0</v>
          </cell>
          <cell r="Y394">
            <v>1</v>
          </cell>
          <cell r="Z394">
            <v>3</v>
          </cell>
          <cell r="AA394">
            <v>0</v>
          </cell>
          <cell r="AB394">
            <v>0</v>
          </cell>
          <cell r="AC394">
            <v>41006</v>
          </cell>
          <cell r="AD394">
            <v>1</v>
          </cell>
          <cell r="AE394">
            <v>3</v>
          </cell>
          <cell r="AF394">
            <v>0</v>
          </cell>
          <cell r="AG394">
            <v>0</v>
          </cell>
          <cell r="AH394">
            <v>0</v>
          </cell>
          <cell r="AI394">
            <v>0</v>
          </cell>
          <cell r="AJ394">
            <v>0</v>
          </cell>
          <cell r="AK394">
            <v>0</v>
          </cell>
          <cell r="AL394">
            <v>1</v>
          </cell>
          <cell r="AM394">
            <v>3</v>
          </cell>
          <cell r="AN394">
            <v>41006</v>
          </cell>
          <cell r="AO394">
            <v>1</v>
          </cell>
          <cell r="AP394">
            <v>3</v>
          </cell>
          <cell r="AQ394">
            <v>0</v>
          </cell>
          <cell r="AR394">
            <v>0</v>
          </cell>
          <cell r="AS394">
            <v>0</v>
          </cell>
          <cell r="AT394">
            <v>0</v>
          </cell>
          <cell r="AU394">
            <v>41006</v>
          </cell>
          <cell r="AV394">
            <v>0</v>
          </cell>
          <cell r="AW394">
            <v>0</v>
          </cell>
          <cell r="AX394">
            <v>1</v>
          </cell>
          <cell r="AY394">
            <v>3</v>
          </cell>
          <cell r="AZ394">
            <v>41006</v>
          </cell>
          <cell r="BA394">
            <v>0</v>
          </cell>
          <cell r="BB394">
            <v>0</v>
          </cell>
          <cell r="BC394">
            <v>0</v>
          </cell>
          <cell r="BD394">
            <v>0</v>
          </cell>
          <cell r="BE394">
            <v>1</v>
          </cell>
          <cell r="BF394">
            <v>3</v>
          </cell>
          <cell r="BG394">
            <v>0</v>
          </cell>
          <cell r="BH394">
            <v>0</v>
          </cell>
          <cell r="BI394">
            <v>41006</v>
          </cell>
          <cell r="BJ394">
            <v>0</v>
          </cell>
          <cell r="BK394">
            <v>0</v>
          </cell>
          <cell r="BL394">
            <v>0</v>
          </cell>
          <cell r="BM394">
            <v>0</v>
          </cell>
          <cell r="BN394">
            <v>1</v>
          </cell>
          <cell r="BO394">
            <v>3</v>
          </cell>
        </row>
        <row r="395">
          <cell r="A395">
            <v>41006</v>
          </cell>
          <cell r="B395">
            <v>0</v>
          </cell>
          <cell r="C395">
            <v>0</v>
          </cell>
          <cell r="D395">
            <v>1</v>
          </cell>
          <cell r="E395">
            <v>0</v>
          </cell>
          <cell r="F395">
            <v>0</v>
          </cell>
          <cell r="G395">
            <v>0</v>
          </cell>
          <cell r="H395">
            <v>0</v>
          </cell>
          <cell r="I395">
            <v>0</v>
          </cell>
          <cell r="J395">
            <v>1</v>
          </cell>
          <cell r="K395">
            <v>0</v>
          </cell>
          <cell r="L395">
            <v>41006</v>
          </cell>
          <cell r="M395">
            <v>1</v>
          </cell>
          <cell r="N395">
            <v>0</v>
          </cell>
          <cell r="O395">
            <v>0</v>
          </cell>
          <cell r="P395">
            <v>0</v>
          </cell>
          <cell r="Q395">
            <v>0</v>
          </cell>
          <cell r="R395">
            <v>0</v>
          </cell>
          <cell r="S395">
            <v>0</v>
          </cell>
          <cell r="T395">
            <v>0</v>
          </cell>
          <cell r="U395">
            <v>1</v>
          </cell>
          <cell r="V395">
            <v>0</v>
          </cell>
          <cell r="W395">
            <v>0</v>
          </cell>
          <cell r="X395">
            <v>0</v>
          </cell>
          <cell r="Y395">
            <v>1</v>
          </cell>
          <cell r="Z395">
            <v>0</v>
          </cell>
          <cell r="AA395">
            <v>0</v>
          </cell>
          <cell r="AB395">
            <v>0</v>
          </cell>
          <cell r="AC395">
            <v>41006</v>
          </cell>
          <cell r="AD395">
            <v>1</v>
          </cell>
          <cell r="AE395">
            <v>0</v>
          </cell>
          <cell r="AF395">
            <v>0</v>
          </cell>
          <cell r="AG395">
            <v>0</v>
          </cell>
          <cell r="AH395">
            <v>0</v>
          </cell>
          <cell r="AI395">
            <v>0</v>
          </cell>
          <cell r="AJ395">
            <v>0</v>
          </cell>
          <cell r="AK395">
            <v>0</v>
          </cell>
          <cell r="AL395">
            <v>1</v>
          </cell>
          <cell r="AM395">
            <v>0</v>
          </cell>
          <cell r="AN395">
            <v>41006</v>
          </cell>
          <cell r="AO395">
            <v>1</v>
          </cell>
          <cell r="AP395">
            <v>0</v>
          </cell>
          <cell r="AQ395">
            <v>0</v>
          </cell>
          <cell r="AR395">
            <v>0</v>
          </cell>
          <cell r="AS395">
            <v>0</v>
          </cell>
          <cell r="AT395">
            <v>0</v>
          </cell>
          <cell r="AU395">
            <v>41006</v>
          </cell>
          <cell r="AV395">
            <v>0</v>
          </cell>
          <cell r="AW395">
            <v>0</v>
          </cell>
          <cell r="AX395">
            <v>1</v>
          </cell>
          <cell r="AY395">
            <v>0</v>
          </cell>
          <cell r="AZ395">
            <v>41006</v>
          </cell>
          <cell r="BA395">
            <v>0</v>
          </cell>
          <cell r="BB395">
            <v>0</v>
          </cell>
          <cell r="BC395">
            <v>0</v>
          </cell>
          <cell r="BD395">
            <v>0</v>
          </cell>
          <cell r="BE395">
            <v>1</v>
          </cell>
          <cell r="BF395">
            <v>0</v>
          </cell>
          <cell r="BG395">
            <v>0</v>
          </cell>
          <cell r="BH395">
            <v>0</v>
          </cell>
          <cell r="BI395">
            <v>41006</v>
          </cell>
          <cell r="BJ395">
            <v>0</v>
          </cell>
          <cell r="BK395">
            <v>0</v>
          </cell>
          <cell r="BL395">
            <v>0</v>
          </cell>
          <cell r="BM395">
            <v>0</v>
          </cell>
          <cell r="BN395">
            <v>1</v>
          </cell>
          <cell r="BO395">
            <v>0</v>
          </cell>
        </row>
        <row r="396">
          <cell r="A396">
            <v>41006</v>
          </cell>
          <cell r="B396">
            <v>0</v>
          </cell>
          <cell r="C396">
            <v>0</v>
          </cell>
          <cell r="D396">
            <v>1</v>
          </cell>
          <cell r="E396">
            <v>0</v>
          </cell>
          <cell r="F396">
            <v>0</v>
          </cell>
          <cell r="G396">
            <v>0</v>
          </cell>
          <cell r="H396">
            <v>0</v>
          </cell>
          <cell r="I396">
            <v>0</v>
          </cell>
          <cell r="J396">
            <v>1</v>
          </cell>
          <cell r="K396">
            <v>0</v>
          </cell>
          <cell r="L396">
            <v>41006</v>
          </cell>
          <cell r="M396">
            <v>1</v>
          </cell>
          <cell r="N396">
            <v>0</v>
          </cell>
          <cell r="O396">
            <v>0</v>
          </cell>
          <cell r="P396">
            <v>0</v>
          </cell>
          <cell r="Q396">
            <v>0</v>
          </cell>
          <cell r="R396">
            <v>0</v>
          </cell>
          <cell r="S396">
            <v>0</v>
          </cell>
          <cell r="T396">
            <v>0</v>
          </cell>
          <cell r="U396">
            <v>1</v>
          </cell>
          <cell r="V396">
            <v>0</v>
          </cell>
          <cell r="W396">
            <v>0</v>
          </cell>
          <cell r="X396">
            <v>0</v>
          </cell>
          <cell r="Y396">
            <v>1</v>
          </cell>
          <cell r="Z396">
            <v>0</v>
          </cell>
          <cell r="AA396">
            <v>0</v>
          </cell>
          <cell r="AB396">
            <v>0</v>
          </cell>
          <cell r="AC396">
            <v>41006</v>
          </cell>
          <cell r="AD396">
            <v>1</v>
          </cell>
          <cell r="AE396">
            <v>0</v>
          </cell>
          <cell r="AF396">
            <v>0</v>
          </cell>
          <cell r="AG396">
            <v>0</v>
          </cell>
          <cell r="AH396">
            <v>0</v>
          </cell>
          <cell r="AI396">
            <v>0</v>
          </cell>
          <cell r="AJ396">
            <v>0</v>
          </cell>
          <cell r="AK396">
            <v>0</v>
          </cell>
          <cell r="AL396">
            <v>1</v>
          </cell>
          <cell r="AM396">
            <v>0</v>
          </cell>
          <cell r="AN396">
            <v>41006</v>
          </cell>
          <cell r="AO396">
            <v>1</v>
          </cell>
          <cell r="AP396">
            <v>0</v>
          </cell>
          <cell r="AQ396">
            <v>0</v>
          </cell>
          <cell r="AR396">
            <v>0</v>
          </cell>
          <cell r="AS396">
            <v>0</v>
          </cell>
          <cell r="AT396">
            <v>0</v>
          </cell>
          <cell r="AU396">
            <v>41006</v>
          </cell>
          <cell r="AV396">
            <v>0</v>
          </cell>
          <cell r="AW396">
            <v>0</v>
          </cell>
          <cell r="AX396">
            <v>1</v>
          </cell>
          <cell r="AY396">
            <v>0</v>
          </cell>
          <cell r="AZ396">
            <v>41006</v>
          </cell>
          <cell r="BA396">
            <v>0</v>
          </cell>
          <cell r="BB396">
            <v>0</v>
          </cell>
          <cell r="BC396">
            <v>0</v>
          </cell>
          <cell r="BD396">
            <v>0</v>
          </cell>
          <cell r="BE396">
            <v>1</v>
          </cell>
          <cell r="BF396">
            <v>0</v>
          </cell>
          <cell r="BG396">
            <v>0</v>
          </cell>
          <cell r="BH396">
            <v>0</v>
          </cell>
          <cell r="BI396">
            <v>41006</v>
          </cell>
          <cell r="BJ396">
            <v>0</v>
          </cell>
          <cell r="BK396">
            <v>0</v>
          </cell>
          <cell r="BL396">
            <v>0</v>
          </cell>
          <cell r="BM396">
            <v>0</v>
          </cell>
          <cell r="BN396">
            <v>1</v>
          </cell>
          <cell r="BO396">
            <v>0</v>
          </cell>
        </row>
        <row r="397">
          <cell r="A397">
            <v>41007</v>
          </cell>
          <cell r="B397">
            <v>0</v>
          </cell>
          <cell r="C397">
            <v>0</v>
          </cell>
          <cell r="D397">
            <v>1</v>
          </cell>
          <cell r="E397">
            <v>3</v>
          </cell>
          <cell r="F397">
            <v>0</v>
          </cell>
          <cell r="G397">
            <v>0</v>
          </cell>
          <cell r="H397">
            <v>0</v>
          </cell>
          <cell r="I397">
            <v>0</v>
          </cell>
          <cell r="J397">
            <v>1</v>
          </cell>
          <cell r="K397">
            <v>3</v>
          </cell>
          <cell r="L397">
            <v>41007</v>
          </cell>
          <cell r="M397">
            <v>1</v>
          </cell>
          <cell r="N397">
            <v>3</v>
          </cell>
          <cell r="O397">
            <v>0</v>
          </cell>
          <cell r="P397">
            <v>0</v>
          </cell>
          <cell r="Q397">
            <v>0</v>
          </cell>
          <cell r="R397">
            <v>0</v>
          </cell>
          <cell r="S397">
            <v>0</v>
          </cell>
          <cell r="T397">
            <v>0</v>
          </cell>
          <cell r="U397">
            <v>1</v>
          </cell>
          <cell r="V397">
            <v>3</v>
          </cell>
          <cell r="W397">
            <v>0</v>
          </cell>
          <cell r="X397">
            <v>0</v>
          </cell>
          <cell r="Y397">
            <v>1</v>
          </cell>
          <cell r="Z397">
            <v>3</v>
          </cell>
          <cell r="AA397">
            <v>0</v>
          </cell>
          <cell r="AB397">
            <v>0</v>
          </cell>
          <cell r="AC397">
            <v>41007</v>
          </cell>
          <cell r="AD397">
            <v>1</v>
          </cell>
          <cell r="AE397">
            <v>3</v>
          </cell>
          <cell r="AF397">
            <v>0</v>
          </cell>
          <cell r="AG397">
            <v>0</v>
          </cell>
          <cell r="AH397">
            <v>0</v>
          </cell>
          <cell r="AI397">
            <v>0</v>
          </cell>
          <cell r="AJ397">
            <v>0</v>
          </cell>
          <cell r="AK397">
            <v>0</v>
          </cell>
          <cell r="AL397">
            <v>1</v>
          </cell>
          <cell r="AM397">
            <v>3</v>
          </cell>
          <cell r="AN397">
            <v>41007</v>
          </cell>
          <cell r="AO397">
            <v>1</v>
          </cell>
          <cell r="AP397">
            <v>3</v>
          </cell>
          <cell r="AQ397">
            <v>0</v>
          </cell>
          <cell r="AR397">
            <v>0</v>
          </cell>
          <cell r="AS397">
            <v>0</v>
          </cell>
          <cell r="AT397">
            <v>0</v>
          </cell>
          <cell r="AU397">
            <v>41007</v>
          </cell>
          <cell r="AV397">
            <v>0</v>
          </cell>
          <cell r="AW397">
            <v>0</v>
          </cell>
          <cell r="AX397">
            <v>1</v>
          </cell>
          <cell r="AY397">
            <v>3</v>
          </cell>
          <cell r="AZ397">
            <v>41007</v>
          </cell>
          <cell r="BA397">
            <v>0</v>
          </cell>
          <cell r="BB397">
            <v>0</v>
          </cell>
          <cell r="BC397">
            <v>0</v>
          </cell>
          <cell r="BD397">
            <v>0</v>
          </cell>
          <cell r="BE397">
            <v>1</v>
          </cell>
          <cell r="BF397">
            <v>3</v>
          </cell>
          <cell r="BG397">
            <v>0</v>
          </cell>
          <cell r="BH397">
            <v>0</v>
          </cell>
          <cell r="BI397">
            <v>41007</v>
          </cell>
          <cell r="BJ397">
            <v>0</v>
          </cell>
          <cell r="BK397">
            <v>0</v>
          </cell>
          <cell r="BL397">
            <v>0</v>
          </cell>
          <cell r="BM397">
            <v>0</v>
          </cell>
          <cell r="BN397">
            <v>1</v>
          </cell>
          <cell r="BO397">
            <v>3</v>
          </cell>
        </row>
        <row r="398">
          <cell r="A398">
            <v>41007</v>
          </cell>
          <cell r="B398">
            <v>0</v>
          </cell>
          <cell r="C398">
            <v>0</v>
          </cell>
          <cell r="D398">
            <v>1</v>
          </cell>
          <cell r="E398">
            <v>0</v>
          </cell>
          <cell r="F398">
            <v>0</v>
          </cell>
          <cell r="G398">
            <v>0</v>
          </cell>
          <cell r="H398">
            <v>0</v>
          </cell>
          <cell r="I398">
            <v>0</v>
          </cell>
          <cell r="J398">
            <v>1</v>
          </cell>
          <cell r="K398">
            <v>0</v>
          </cell>
          <cell r="L398">
            <v>41007</v>
          </cell>
          <cell r="M398">
            <v>1</v>
          </cell>
          <cell r="N398">
            <v>0</v>
          </cell>
          <cell r="O398">
            <v>0</v>
          </cell>
          <cell r="P398">
            <v>0</v>
          </cell>
          <cell r="Q398">
            <v>0</v>
          </cell>
          <cell r="R398">
            <v>0</v>
          </cell>
          <cell r="S398">
            <v>0</v>
          </cell>
          <cell r="T398">
            <v>0</v>
          </cell>
          <cell r="U398">
            <v>1</v>
          </cell>
          <cell r="V398">
            <v>0</v>
          </cell>
          <cell r="W398">
            <v>0</v>
          </cell>
          <cell r="X398">
            <v>0</v>
          </cell>
          <cell r="Y398">
            <v>1</v>
          </cell>
          <cell r="Z398">
            <v>0</v>
          </cell>
          <cell r="AA398">
            <v>0</v>
          </cell>
          <cell r="AB398">
            <v>0</v>
          </cell>
          <cell r="AC398">
            <v>41007</v>
          </cell>
          <cell r="AD398">
            <v>1</v>
          </cell>
          <cell r="AE398">
            <v>0</v>
          </cell>
          <cell r="AF398">
            <v>0</v>
          </cell>
          <cell r="AG398">
            <v>0</v>
          </cell>
          <cell r="AH398">
            <v>0</v>
          </cell>
          <cell r="AI398">
            <v>0</v>
          </cell>
          <cell r="AJ398">
            <v>0</v>
          </cell>
          <cell r="AK398">
            <v>0</v>
          </cell>
          <cell r="AL398">
            <v>1</v>
          </cell>
          <cell r="AM398">
            <v>0</v>
          </cell>
          <cell r="AN398">
            <v>41007</v>
          </cell>
          <cell r="AO398">
            <v>1</v>
          </cell>
          <cell r="AP398">
            <v>0</v>
          </cell>
          <cell r="AQ398">
            <v>0</v>
          </cell>
          <cell r="AR398">
            <v>0</v>
          </cell>
          <cell r="AS398">
            <v>0</v>
          </cell>
          <cell r="AT398">
            <v>0</v>
          </cell>
          <cell r="AU398">
            <v>41007</v>
          </cell>
          <cell r="AV398">
            <v>0</v>
          </cell>
          <cell r="AW398">
            <v>0</v>
          </cell>
          <cell r="AX398">
            <v>1</v>
          </cell>
          <cell r="AY398">
            <v>0</v>
          </cell>
          <cell r="AZ398">
            <v>41007</v>
          </cell>
          <cell r="BA398">
            <v>0</v>
          </cell>
          <cell r="BB398">
            <v>0</v>
          </cell>
          <cell r="BC398">
            <v>0</v>
          </cell>
          <cell r="BD398">
            <v>0</v>
          </cell>
          <cell r="BE398">
            <v>1</v>
          </cell>
          <cell r="BF398">
            <v>0</v>
          </cell>
          <cell r="BG398">
            <v>0</v>
          </cell>
          <cell r="BH398">
            <v>0</v>
          </cell>
          <cell r="BI398">
            <v>41007</v>
          </cell>
          <cell r="BJ398">
            <v>0</v>
          </cell>
          <cell r="BK398">
            <v>0</v>
          </cell>
          <cell r="BL398">
            <v>0</v>
          </cell>
          <cell r="BM398">
            <v>0</v>
          </cell>
          <cell r="BN398">
            <v>1</v>
          </cell>
          <cell r="BO398">
            <v>0</v>
          </cell>
        </row>
        <row r="399">
          <cell r="A399">
            <v>41007</v>
          </cell>
          <cell r="B399">
            <v>0</v>
          </cell>
          <cell r="C399">
            <v>0</v>
          </cell>
          <cell r="D399">
            <v>1</v>
          </cell>
          <cell r="E399">
            <v>0</v>
          </cell>
          <cell r="F399">
            <v>0</v>
          </cell>
          <cell r="G399">
            <v>0</v>
          </cell>
          <cell r="H399">
            <v>0</v>
          </cell>
          <cell r="I399">
            <v>0</v>
          </cell>
          <cell r="J399">
            <v>1</v>
          </cell>
          <cell r="K399">
            <v>0</v>
          </cell>
          <cell r="L399">
            <v>41007</v>
          </cell>
          <cell r="M399">
            <v>1</v>
          </cell>
          <cell r="N399">
            <v>0</v>
          </cell>
          <cell r="O399">
            <v>0</v>
          </cell>
          <cell r="P399">
            <v>0</v>
          </cell>
          <cell r="Q399">
            <v>0</v>
          </cell>
          <cell r="R399">
            <v>0</v>
          </cell>
          <cell r="S399">
            <v>0</v>
          </cell>
          <cell r="T399">
            <v>0</v>
          </cell>
          <cell r="U399">
            <v>1</v>
          </cell>
          <cell r="V399">
            <v>0</v>
          </cell>
          <cell r="W399">
            <v>0</v>
          </cell>
          <cell r="X399">
            <v>0</v>
          </cell>
          <cell r="Y399">
            <v>1</v>
          </cell>
          <cell r="Z399">
            <v>0</v>
          </cell>
          <cell r="AA399">
            <v>0</v>
          </cell>
          <cell r="AB399">
            <v>0</v>
          </cell>
          <cell r="AC399">
            <v>41007</v>
          </cell>
          <cell r="AD399">
            <v>1</v>
          </cell>
          <cell r="AE399">
            <v>0</v>
          </cell>
          <cell r="AF399">
            <v>0</v>
          </cell>
          <cell r="AG399">
            <v>0</v>
          </cell>
          <cell r="AH399">
            <v>0</v>
          </cell>
          <cell r="AI399">
            <v>0</v>
          </cell>
          <cell r="AJ399">
            <v>0</v>
          </cell>
          <cell r="AK399">
            <v>0</v>
          </cell>
          <cell r="AL399">
            <v>1</v>
          </cell>
          <cell r="AM399">
            <v>0</v>
          </cell>
          <cell r="AN399">
            <v>41007</v>
          </cell>
          <cell r="AO399">
            <v>1</v>
          </cell>
          <cell r="AP399">
            <v>0</v>
          </cell>
          <cell r="AQ399">
            <v>0</v>
          </cell>
          <cell r="AR399">
            <v>0</v>
          </cell>
          <cell r="AS399">
            <v>0</v>
          </cell>
          <cell r="AT399">
            <v>0</v>
          </cell>
          <cell r="AU399">
            <v>41007</v>
          </cell>
          <cell r="AV399">
            <v>0</v>
          </cell>
          <cell r="AW399">
            <v>0</v>
          </cell>
          <cell r="AX399">
            <v>1</v>
          </cell>
          <cell r="AY399">
            <v>0</v>
          </cell>
          <cell r="AZ399">
            <v>41007</v>
          </cell>
          <cell r="BA399">
            <v>0</v>
          </cell>
          <cell r="BB399">
            <v>0</v>
          </cell>
          <cell r="BC399">
            <v>0</v>
          </cell>
          <cell r="BD399">
            <v>0</v>
          </cell>
          <cell r="BE399">
            <v>1</v>
          </cell>
          <cell r="BF399">
            <v>0</v>
          </cell>
          <cell r="BG399">
            <v>0</v>
          </cell>
          <cell r="BH399">
            <v>0</v>
          </cell>
          <cell r="BI399">
            <v>41007</v>
          </cell>
          <cell r="BJ399">
            <v>0</v>
          </cell>
          <cell r="BK399">
            <v>0</v>
          </cell>
          <cell r="BL399">
            <v>0</v>
          </cell>
          <cell r="BM399">
            <v>0</v>
          </cell>
          <cell r="BN399">
            <v>1</v>
          </cell>
          <cell r="BO399">
            <v>0</v>
          </cell>
        </row>
        <row r="400">
          <cell r="A400">
            <v>41008</v>
          </cell>
          <cell r="B400">
            <v>0</v>
          </cell>
          <cell r="C400">
            <v>0</v>
          </cell>
          <cell r="D400">
            <v>1</v>
          </cell>
          <cell r="E400">
            <v>3</v>
          </cell>
          <cell r="F400">
            <v>0</v>
          </cell>
          <cell r="G400">
            <v>0</v>
          </cell>
          <cell r="H400">
            <v>0</v>
          </cell>
          <cell r="I400">
            <v>0</v>
          </cell>
          <cell r="J400">
            <v>1</v>
          </cell>
          <cell r="K400">
            <v>3</v>
          </cell>
          <cell r="L400">
            <v>41008</v>
          </cell>
          <cell r="M400">
            <v>1</v>
          </cell>
          <cell r="N400">
            <v>3</v>
          </cell>
          <cell r="O400">
            <v>1</v>
          </cell>
          <cell r="P400">
            <v>1</v>
          </cell>
          <cell r="Q400">
            <v>0</v>
          </cell>
          <cell r="R400">
            <v>0</v>
          </cell>
          <cell r="S400">
            <v>0</v>
          </cell>
          <cell r="T400">
            <v>0</v>
          </cell>
          <cell r="U400">
            <v>1</v>
          </cell>
          <cell r="V400">
            <v>3</v>
          </cell>
          <cell r="W400">
            <v>0</v>
          </cell>
          <cell r="X400">
            <v>0</v>
          </cell>
          <cell r="Y400">
            <v>1</v>
          </cell>
          <cell r="Z400">
            <v>3</v>
          </cell>
          <cell r="AA400">
            <v>0</v>
          </cell>
          <cell r="AB400">
            <v>0</v>
          </cell>
          <cell r="AC400">
            <v>41008</v>
          </cell>
          <cell r="AD400">
            <v>1</v>
          </cell>
          <cell r="AE400">
            <v>3</v>
          </cell>
          <cell r="AF400">
            <v>0</v>
          </cell>
          <cell r="AG400">
            <v>0</v>
          </cell>
          <cell r="AH400">
            <v>0</v>
          </cell>
          <cell r="AI400">
            <v>0</v>
          </cell>
          <cell r="AJ400">
            <v>0</v>
          </cell>
          <cell r="AK400">
            <v>0</v>
          </cell>
          <cell r="AL400">
            <v>1</v>
          </cell>
          <cell r="AM400">
            <v>3</v>
          </cell>
          <cell r="AN400">
            <v>41008</v>
          </cell>
          <cell r="AO400">
            <v>1</v>
          </cell>
          <cell r="AP400">
            <v>3</v>
          </cell>
          <cell r="AQ400">
            <v>0</v>
          </cell>
          <cell r="AR400">
            <v>0</v>
          </cell>
          <cell r="AS400">
            <v>0</v>
          </cell>
          <cell r="AT400">
            <v>0</v>
          </cell>
          <cell r="AU400">
            <v>41008</v>
          </cell>
          <cell r="AV400">
            <v>0</v>
          </cell>
          <cell r="AW400">
            <v>0</v>
          </cell>
          <cell r="AX400">
            <v>1</v>
          </cell>
          <cell r="AY400">
            <v>3</v>
          </cell>
          <cell r="AZ400">
            <v>41008</v>
          </cell>
          <cell r="BA400">
            <v>0</v>
          </cell>
          <cell r="BB400">
            <v>0</v>
          </cell>
          <cell r="BC400">
            <v>0</v>
          </cell>
          <cell r="BD400">
            <v>0</v>
          </cell>
          <cell r="BE400">
            <v>1</v>
          </cell>
          <cell r="BF400">
            <v>3</v>
          </cell>
          <cell r="BG400">
            <v>0</v>
          </cell>
          <cell r="BH400">
            <v>0</v>
          </cell>
          <cell r="BI400">
            <v>41008</v>
          </cell>
          <cell r="BJ400">
            <v>0</v>
          </cell>
          <cell r="BK400">
            <v>0</v>
          </cell>
          <cell r="BL400">
            <v>0</v>
          </cell>
          <cell r="BM400">
            <v>0</v>
          </cell>
          <cell r="BN400">
            <v>1</v>
          </cell>
          <cell r="BO400">
            <v>3</v>
          </cell>
        </row>
        <row r="401">
          <cell r="A401">
            <v>41008</v>
          </cell>
          <cell r="B401">
            <v>0</v>
          </cell>
          <cell r="C401">
            <v>0</v>
          </cell>
          <cell r="D401">
            <v>1</v>
          </cell>
          <cell r="E401">
            <v>0</v>
          </cell>
          <cell r="F401">
            <v>0</v>
          </cell>
          <cell r="G401">
            <v>0</v>
          </cell>
          <cell r="H401">
            <v>0</v>
          </cell>
          <cell r="I401">
            <v>0</v>
          </cell>
          <cell r="J401">
            <v>1</v>
          </cell>
          <cell r="K401">
            <v>0</v>
          </cell>
          <cell r="L401">
            <v>41008</v>
          </cell>
          <cell r="M401">
            <v>1</v>
          </cell>
          <cell r="N401">
            <v>0</v>
          </cell>
          <cell r="O401">
            <v>0</v>
          </cell>
          <cell r="P401">
            <v>0</v>
          </cell>
          <cell r="Q401">
            <v>0</v>
          </cell>
          <cell r="R401">
            <v>0</v>
          </cell>
          <cell r="S401">
            <v>0</v>
          </cell>
          <cell r="T401">
            <v>0</v>
          </cell>
          <cell r="U401">
            <v>1</v>
          </cell>
          <cell r="V401">
            <v>0</v>
          </cell>
          <cell r="W401">
            <v>0</v>
          </cell>
          <cell r="X401">
            <v>0</v>
          </cell>
          <cell r="Y401">
            <v>1</v>
          </cell>
          <cell r="Z401">
            <v>0</v>
          </cell>
          <cell r="AA401">
            <v>0</v>
          </cell>
          <cell r="AB401">
            <v>0</v>
          </cell>
          <cell r="AC401">
            <v>41008</v>
          </cell>
          <cell r="AD401">
            <v>1</v>
          </cell>
          <cell r="AE401">
            <v>0</v>
          </cell>
          <cell r="AF401">
            <v>0</v>
          </cell>
          <cell r="AG401">
            <v>0</v>
          </cell>
          <cell r="AH401">
            <v>0</v>
          </cell>
          <cell r="AI401">
            <v>0</v>
          </cell>
          <cell r="AJ401">
            <v>0</v>
          </cell>
          <cell r="AK401">
            <v>0</v>
          </cell>
          <cell r="AL401">
            <v>1</v>
          </cell>
          <cell r="AM401">
            <v>0</v>
          </cell>
          <cell r="AN401">
            <v>41008</v>
          </cell>
          <cell r="AO401">
            <v>1</v>
          </cell>
          <cell r="AP401">
            <v>0</v>
          </cell>
          <cell r="AQ401">
            <v>0</v>
          </cell>
          <cell r="AR401">
            <v>0</v>
          </cell>
          <cell r="AS401">
            <v>0</v>
          </cell>
          <cell r="AT401">
            <v>0</v>
          </cell>
          <cell r="AU401">
            <v>41008</v>
          </cell>
          <cell r="AV401">
            <v>0</v>
          </cell>
          <cell r="AW401">
            <v>0</v>
          </cell>
          <cell r="AX401">
            <v>1</v>
          </cell>
          <cell r="AY401">
            <v>0</v>
          </cell>
          <cell r="AZ401">
            <v>41008</v>
          </cell>
          <cell r="BA401">
            <v>0</v>
          </cell>
          <cell r="BB401">
            <v>0</v>
          </cell>
          <cell r="BC401">
            <v>0</v>
          </cell>
          <cell r="BD401">
            <v>0</v>
          </cell>
          <cell r="BE401">
            <v>1</v>
          </cell>
          <cell r="BF401">
            <v>0</v>
          </cell>
          <cell r="BG401">
            <v>0</v>
          </cell>
          <cell r="BH401">
            <v>0</v>
          </cell>
          <cell r="BI401">
            <v>41008</v>
          </cell>
          <cell r="BJ401">
            <v>0</v>
          </cell>
          <cell r="BK401">
            <v>0</v>
          </cell>
          <cell r="BL401">
            <v>0</v>
          </cell>
          <cell r="BM401">
            <v>0</v>
          </cell>
          <cell r="BN401">
            <v>1</v>
          </cell>
          <cell r="BO401">
            <v>0</v>
          </cell>
        </row>
        <row r="402">
          <cell r="A402">
            <v>41008</v>
          </cell>
          <cell r="B402">
            <v>0</v>
          </cell>
          <cell r="C402">
            <v>0</v>
          </cell>
          <cell r="D402">
            <v>1</v>
          </cell>
          <cell r="E402">
            <v>0</v>
          </cell>
          <cell r="F402">
            <v>0</v>
          </cell>
          <cell r="G402">
            <v>0</v>
          </cell>
          <cell r="H402">
            <v>0</v>
          </cell>
          <cell r="I402">
            <v>0</v>
          </cell>
          <cell r="J402">
            <v>1</v>
          </cell>
          <cell r="K402">
            <v>0</v>
          </cell>
          <cell r="L402">
            <v>41008</v>
          </cell>
          <cell r="M402">
            <v>1</v>
          </cell>
          <cell r="N402">
            <v>0</v>
          </cell>
          <cell r="O402">
            <v>0</v>
          </cell>
          <cell r="P402">
            <v>0</v>
          </cell>
          <cell r="Q402">
            <v>0</v>
          </cell>
          <cell r="R402">
            <v>0</v>
          </cell>
          <cell r="S402">
            <v>0</v>
          </cell>
          <cell r="T402">
            <v>0</v>
          </cell>
          <cell r="U402">
            <v>1</v>
          </cell>
          <cell r="V402">
            <v>0</v>
          </cell>
          <cell r="W402">
            <v>0</v>
          </cell>
          <cell r="X402">
            <v>0</v>
          </cell>
          <cell r="Y402">
            <v>1</v>
          </cell>
          <cell r="Z402">
            <v>0</v>
          </cell>
          <cell r="AA402">
            <v>0</v>
          </cell>
          <cell r="AB402">
            <v>0</v>
          </cell>
          <cell r="AC402">
            <v>41008</v>
          </cell>
          <cell r="AD402">
            <v>1</v>
          </cell>
          <cell r="AE402">
            <v>0</v>
          </cell>
          <cell r="AF402">
            <v>0</v>
          </cell>
          <cell r="AG402">
            <v>0</v>
          </cell>
          <cell r="AH402">
            <v>0</v>
          </cell>
          <cell r="AI402">
            <v>0</v>
          </cell>
          <cell r="AJ402">
            <v>0</v>
          </cell>
          <cell r="AK402">
            <v>0</v>
          </cell>
          <cell r="AL402">
            <v>1</v>
          </cell>
          <cell r="AM402">
            <v>0</v>
          </cell>
          <cell r="AN402">
            <v>41008</v>
          </cell>
          <cell r="AO402">
            <v>1</v>
          </cell>
          <cell r="AP402">
            <v>0</v>
          </cell>
          <cell r="AQ402">
            <v>0</v>
          </cell>
          <cell r="AR402">
            <v>0</v>
          </cell>
          <cell r="AS402">
            <v>0</v>
          </cell>
          <cell r="AT402">
            <v>0</v>
          </cell>
          <cell r="AU402">
            <v>41008</v>
          </cell>
          <cell r="AV402">
            <v>0</v>
          </cell>
          <cell r="AW402">
            <v>0</v>
          </cell>
          <cell r="AX402">
            <v>1</v>
          </cell>
          <cell r="AY402">
            <v>0</v>
          </cell>
          <cell r="AZ402">
            <v>41008</v>
          </cell>
          <cell r="BA402">
            <v>0</v>
          </cell>
          <cell r="BB402">
            <v>0</v>
          </cell>
          <cell r="BC402">
            <v>0</v>
          </cell>
          <cell r="BD402">
            <v>0</v>
          </cell>
          <cell r="BE402">
            <v>1</v>
          </cell>
          <cell r="BF402">
            <v>0</v>
          </cell>
          <cell r="BG402">
            <v>0</v>
          </cell>
          <cell r="BH402">
            <v>0</v>
          </cell>
          <cell r="BI402">
            <v>41008</v>
          </cell>
          <cell r="BJ402">
            <v>0</v>
          </cell>
          <cell r="BK402">
            <v>0</v>
          </cell>
          <cell r="BL402">
            <v>0</v>
          </cell>
          <cell r="BM402">
            <v>0</v>
          </cell>
          <cell r="BN402">
            <v>1</v>
          </cell>
          <cell r="BO402">
            <v>0</v>
          </cell>
        </row>
        <row r="403">
          <cell r="A403">
            <v>41009</v>
          </cell>
          <cell r="B403">
            <v>0</v>
          </cell>
          <cell r="C403">
            <v>0</v>
          </cell>
          <cell r="D403">
            <v>0</v>
          </cell>
          <cell r="E403">
            <v>0</v>
          </cell>
          <cell r="F403">
            <v>0</v>
          </cell>
          <cell r="G403">
            <v>0</v>
          </cell>
          <cell r="H403">
            <v>0</v>
          </cell>
          <cell r="I403">
            <v>0</v>
          </cell>
          <cell r="J403">
            <v>0</v>
          </cell>
          <cell r="K403">
            <v>1</v>
          </cell>
          <cell r="L403">
            <v>41009</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41009</v>
          </cell>
          <cell r="AD403">
            <v>0</v>
          </cell>
          <cell r="AE403">
            <v>1</v>
          </cell>
          <cell r="AF403">
            <v>0</v>
          </cell>
          <cell r="AG403">
            <v>0</v>
          </cell>
          <cell r="AH403">
            <v>0</v>
          </cell>
          <cell r="AI403">
            <v>0</v>
          </cell>
          <cell r="AJ403">
            <v>0</v>
          </cell>
          <cell r="AK403">
            <v>0</v>
          </cell>
          <cell r="AL403">
            <v>0</v>
          </cell>
          <cell r="AM403">
            <v>1</v>
          </cell>
          <cell r="AN403">
            <v>41009</v>
          </cell>
          <cell r="AO403">
            <v>0</v>
          </cell>
          <cell r="AP403">
            <v>0</v>
          </cell>
          <cell r="AQ403">
            <v>0</v>
          </cell>
          <cell r="AR403">
            <v>0</v>
          </cell>
          <cell r="AS403">
            <v>0</v>
          </cell>
          <cell r="AT403">
            <v>0</v>
          </cell>
          <cell r="AU403">
            <v>41009</v>
          </cell>
          <cell r="AV403">
            <v>0</v>
          </cell>
          <cell r="AW403">
            <v>0</v>
          </cell>
          <cell r="AX403">
            <v>0</v>
          </cell>
          <cell r="AY403">
            <v>1</v>
          </cell>
          <cell r="AZ403">
            <v>41009</v>
          </cell>
          <cell r="BA403">
            <v>0</v>
          </cell>
          <cell r="BB403">
            <v>0</v>
          </cell>
          <cell r="BC403">
            <v>0</v>
          </cell>
          <cell r="BD403">
            <v>0</v>
          </cell>
          <cell r="BE403">
            <v>0</v>
          </cell>
          <cell r="BF403">
            <v>0</v>
          </cell>
          <cell r="BG403">
            <v>0</v>
          </cell>
          <cell r="BH403">
            <v>0</v>
          </cell>
          <cell r="BI403">
            <v>41009</v>
          </cell>
          <cell r="BJ403">
            <v>0</v>
          </cell>
          <cell r="BK403">
            <v>0</v>
          </cell>
          <cell r="BL403">
            <v>0</v>
          </cell>
          <cell r="BM403">
            <v>0</v>
          </cell>
          <cell r="BN403">
            <v>0</v>
          </cell>
          <cell r="BO403">
            <v>1</v>
          </cell>
        </row>
        <row r="404">
          <cell r="A404">
            <v>41009</v>
          </cell>
          <cell r="B404">
            <v>0</v>
          </cell>
          <cell r="C404">
            <v>0</v>
          </cell>
          <cell r="D404">
            <v>0</v>
          </cell>
          <cell r="E404">
            <v>0</v>
          </cell>
          <cell r="F404">
            <v>0</v>
          </cell>
          <cell r="G404">
            <v>0</v>
          </cell>
          <cell r="H404">
            <v>0</v>
          </cell>
          <cell r="I404">
            <v>0</v>
          </cell>
          <cell r="J404">
            <v>0</v>
          </cell>
          <cell r="K404">
            <v>0</v>
          </cell>
          <cell r="L404">
            <v>41009</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41009</v>
          </cell>
          <cell r="AD404">
            <v>0</v>
          </cell>
          <cell r="AE404">
            <v>0</v>
          </cell>
          <cell r="AF404">
            <v>0</v>
          </cell>
          <cell r="AG404">
            <v>0</v>
          </cell>
          <cell r="AH404">
            <v>0</v>
          </cell>
          <cell r="AI404">
            <v>0</v>
          </cell>
          <cell r="AJ404">
            <v>0</v>
          </cell>
          <cell r="AK404">
            <v>0</v>
          </cell>
          <cell r="AL404">
            <v>0</v>
          </cell>
          <cell r="AM404">
            <v>0</v>
          </cell>
          <cell r="AN404">
            <v>41009</v>
          </cell>
          <cell r="AO404">
            <v>0</v>
          </cell>
          <cell r="AP404">
            <v>0</v>
          </cell>
          <cell r="AQ404">
            <v>0</v>
          </cell>
          <cell r="AR404">
            <v>0</v>
          </cell>
          <cell r="AS404">
            <v>0</v>
          </cell>
          <cell r="AT404">
            <v>0</v>
          </cell>
          <cell r="AU404">
            <v>41009</v>
          </cell>
          <cell r="AV404">
            <v>0</v>
          </cell>
          <cell r="AW404">
            <v>0</v>
          </cell>
          <cell r="AX404">
            <v>0</v>
          </cell>
          <cell r="AY404">
            <v>0</v>
          </cell>
          <cell r="AZ404">
            <v>41009</v>
          </cell>
          <cell r="BA404">
            <v>0</v>
          </cell>
          <cell r="BB404">
            <v>0</v>
          </cell>
          <cell r="BC404">
            <v>0</v>
          </cell>
          <cell r="BD404">
            <v>0</v>
          </cell>
          <cell r="BE404">
            <v>0</v>
          </cell>
          <cell r="BF404">
            <v>0</v>
          </cell>
          <cell r="BG404">
            <v>0</v>
          </cell>
          <cell r="BH404">
            <v>0</v>
          </cell>
          <cell r="BI404">
            <v>41009</v>
          </cell>
          <cell r="BJ404">
            <v>0</v>
          </cell>
          <cell r="BK404">
            <v>0</v>
          </cell>
          <cell r="BL404">
            <v>0</v>
          </cell>
          <cell r="BM404">
            <v>0</v>
          </cell>
          <cell r="BN404">
            <v>0</v>
          </cell>
          <cell r="BO404">
            <v>0</v>
          </cell>
        </row>
        <row r="405">
          <cell r="A405">
            <v>41009</v>
          </cell>
          <cell r="B405">
            <v>0</v>
          </cell>
          <cell r="C405">
            <v>0</v>
          </cell>
          <cell r="D405">
            <v>0</v>
          </cell>
          <cell r="E405">
            <v>0</v>
          </cell>
          <cell r="F405">
            <v>0</v>
          </cell>
          <cell r="G405">
            <v>0</v>
          </cell>
          <cell r="H405">
            <v>0</v>
          </cell>
          <cell r="I405">
            <v>0</v>
          </cell>
          <cell r="J405">
            <v>1</v>
          </cell>
          <cell r="K405">
            <v>0</v>
          </cell>
          <cell r="L405">
            <v>41009</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41009</v>
          </cell>
          <cell r="AD405">
            <v>1</v>
          </cell>
          <cell r="AE405">
            <v>0</v>
          </cell>
          <cell r="AF405">
            <v>0</v>
          </cell>
          <cell r="AG405">
            <v>0</v>
          </cell>
          <cell r="AH405">
            <v>0</v>
          </cell>
          <cell r="AI405">
            <v>0</v>
          </cell>
          <cell r="AJ405">
            <v>0</v>
          </cell>
          <cell r="AK405">
            <v>0</v>
          </cell>
          <cell r="AL405">
            <v>1</v>
          </cell>
          <cell r="AM405">
            <v>0</v>
          </cell>
          <cell r="AN405">
            <v>41009</v>
          </cell>
          <cell r="AO405">
            <v>0</v>
          </cell>
          <cell r="AP405">
            <v>0</v>
          </cell>
          <cell r="AQ405">
            <v>0</v>
          </cell>
          <cell r="AR405">
            <v>0</v>
          </cell>
          <cell r="AS405">
            <v>0</v>
          </cell>
          <cell r="AT405">
            <v>0</v>
          </cell>
          <cell r="AU405">
            <v>41009</v>
          </cell>
          <cell r="AV405">
            <v>0</v>
          </cell>
          <cell r="AW405">
            <v>0</v>
          </cell>
          <cell r="AX405">
            <v>1</v>
          </cell>
          <cell r="AY405">
            <v>0</v>
          </cell>
          <cell r="AZ405">
            <v>41009</v>
          </cell>
          <cell r="BA405">
            <v>0</v>
          </cell>
          <cell r="BB405">
            <v>0</v>
          </cell>
          <cell r="BC405">
            <v>0</v>
          </cell>
          <cell r="BD405">
            <v>0</v>
          </cell>
          <cell r="BE405">
            <v>0</v>
          </cell>
          <cell r="BF405">
            <v>0</v>
          </cell>
          <cell r="BG405">
            <v>0</v>
          </cell>
          <cell r="BH405">
            <v>0</v>
          </cell>
          <cell r="BI405">
            <v>41009</v>
          </cell>
          <cell r="BJ405">
            <v>0</v>
          </cell>
          <cell r="BK405">
            <v>0</v>
          </cell>
          <cell r="BL405">
            <v>0</v>
          </cell>
          <cell r="BM405">
            <v>0</v>
          </cell>
          <cell r="BN405">
            <v>1</v>
          </cell>
          <cell r="BO405">
            <v>0</v>
          </cell>
        </row>
        <row r="406">
          <cell r="A406">
            <v>41010</v>
          </cell>
          <cell r="B406">
            <v>1</v>
          </cell>
          <cell r="C406">
            <v>3</v>
          </cell>
          <cell r="D406">
            <v>0</v>
          </cell>
          <cell r="E406">
            <v>0</v>
          </cell>
          <cell r="F406">
            <v>0</v>
          </cell>
          <cell r="G406">
            <v>0</v>
          </cell>
          <cell r="H406">
            <v>0</v>
          </cell>
          <cell r="I406">
            <v>0</v>
          </cell>
          <cell r="J406">
            <v>0</v>
          </cell>
          <cell r="K406">
            <v>0</v>
          </cell>
          <cell r="L406">
            <v>41010</v>
          </cell>
          <cell r="M406">
            <v>1</v>
          </cell>
          <cell r="N406">
            <v>3</v>
          </cell>
          <cell r="O406">
            <v>0</v>
          </cell>
          <cell r="P406">
            <v>0</v>
          </cell>
          <cell r="Q406">
            <v>0</v>
          </cell>
          <cell r="R406">
            <v>0</v>
          </cell>
          <cell r="S406">
            <v>0</v>
          </cell>
          <cell r="T406">
            <v>0</v>
          </cell>
          <cell r="U406">
            <v>1</v>
          </cell>
          <cell r="V406">
            <v>3</v>
          </cell>
          <cell r="W406">
            <v>0</v>
          </cell>
          <cell r="X406">
            <v>0</v>
          </cell>
          <cell r="Y406">
            <v>1</v>
          </cell>
          <cell r="Z406">
            <v>3</v>
          </cell>
          <cell r="AA406">
            <v>0</v>
          </cell>
          <cell r="AB406">
            <v>0</v>
          </cell>
          <cell r="AC406">
            <v>41010</v>
          </cell>
          <cell r="AD406">
            <v>0</v>
          </cell>
          <cell r="AE406">
            <v>0</v>
          </cell>
          <cell r="AF406">
            <v>0</v>
          </cell>
          <cell r="AG406">
            <v>0</v>
          </cell>
          <cell r="AH406">
            <v>0</v>
          </cell>
          <cell r="AI406">
            <v>0</v>
          </cell>
          <cell r="AJ406">
            <v>0</v>
          </cell>
          <cell r="AK406">
            <v>0</v>
          </cell>
          <cell r="AL406">
            <v>0</v>
          </cell>
          <cell r="AM406">
            <v>0</v>
          </cell>
          <cell r="AN406">
            <v>41010</v>
          </cell>
          <cell r="AO406">
            <v>1</v>
          </cell>
          <cell r="AP406">
            <v>1</v>
          </cell>
          <cell r="AQ406">
            <v>0</v>
          </cell>
          <cell r="AR406">
            <v>1</v>
          </cell>
          <cell r="AS406">
            <v>0</v>
          </cell>
          <cell r="AT406">
            <v>0</v>
          </cell>
          <cell r="AU406">
            <v>41010</v>
          </cell>
          <cell r="AV406">
            <v>0</v>
          </cell>
          <cell r="AW406">
            <v>0</v>
          </cell>
          <cell r="AX406">
            <v>0</v>
          </cell>
          <cell r="AY406">
            <v>1</v>
          </cell>
          <cell r="AZ406">
            <v>41010</v>
          </cell>
          <cell r="BA406">
            <v>0</v>
          </cell>
          <cell r="BB406">
            <v>0</v>
          </cell>
          <cell r="BC406">
            <v>0</v>
          </cell>
          <cell r="BD406">
            <v>0</v>
          </cell>
          <cell r="BE406">
            <v>1</v>
          </cell>
          <cell r="BF406">
            <v>2</v>
          </cell>
          <cell r="BG406">
            <v>0</v>
          </cell>
          <cell r="BH406">
            <v>0</v>
          </cell>
          <cell r="BI406">
            <v>41010</v>
          </cell>
          <cell r="BJ406">
            <v>0</v>
          </cell>
          <cell r="BK406">
            <v>0</v>
          </cell>
          <cell r="BL406">
            <v>0</v>
          </cell>
          <cell r="BM406">
            <v>0</v>
          </cell>
          <cell r="BN406">
            <v>0</v>
          </cell>
          <cell r="BO406">
            <v>0</v>
          </cell>
        </row>
        <row r="407">
          <cell r="A407">
            <v>41010</v>
          </cell>
          <cell r="B407">
            <v>1</v>
          </cell>
          <cell r="C407">
            <v>0</v>
          </cell>
          <cell r="D407">
            <v>0</v>
          </cell>
          <cell r="E407">
            <v>0</v>
          </cell>
          <cell r="F407">
            <v>0</v>
          </cell>
          <cell r="G407">
            <v>0</v>
          </cell>
          <cell r="H407">
            <v>0</v>
          </cell>
          <cell r="I407">
            <v>0</v>
          </cell>
          <cell r="J407">
            <v>0</v>
          </cell>
          <cell r="K407">
            <v>0</v>
          </cell>
          <cell r="L407">
            <v>41010</v>
          </cell>
          <cell r="M407">
            <v>1</v>
          </cell>
          <cell r="N407">
            <v>0</v>
          </cell>
          <cell r="O407">
            <v>0</v>
          </cell>
          <cell r="P407">
            <v>0</v>
          </cell>
          <cell r="Q407">
            <v>0</v>
          </cell>
          <cell r="R407">
            <v>0</v>
          </cell>
          <cell r="S407">
            <v>0</v>
          </cell>
          <cell r="T407">
            <v>0</v>
          </cell>
          <cell r="U407">
            <v>1</v>
          </cell>
          <cell r="V407">
            <v>0</v>
          </cell>
          <cell r="W407">
            <v>0</v>
          </cell>
          <cell r="X407">
            <v>0</v>
          </cell>
          <cell r="Y407">
            <v>1</v>
          </cell>
          <cell r="Z407">
            <v>0</v>
          </cell>
          <cell r="AA407">
            <v>0</v>
          </cell>
          <cell r="AB407">
            <v>0</v>
          </cell>
          <cell r="AC407">
            <v>41010</v>
          </cell>
          <cell r="AD407">
            <v>0</v>
          </cell>
          <cell r="AE407">
            <v>0</v>
          </cell>
          <cell r="AF407">
            <v>0</v>
          </cell>
          <cell r="AG407">
            <v>0</v>
          </cell>
          <cell r="AH407">
            <v>0</v>
          </cell>
          <cell r="AI407">
            <v>0</v>
          </cell>
          <cell r="AJ407">
            <v>0</v>
          </cell>
          <cell r="AK407">
            <v>0</v>
          </cell>
          <cell r="AL407">
            <v>0</v>
          </cell>
          <cell r="AM407">
            <v>0</v>
          </cell>
          <cell r="AN407">
            <v>41010</v>
          </cell>
          <cell r="AO407">
            <v>0</v>
          </cell>
          <cell r="AP407">
            <v>0</v>
          </cell>
          <cell r="AQ407">
            <v>0</v>
          </cell>
          <cell r="AR407">
            <v>0</v>
          </cell>
          <cell r="AS407">
            <v>0</v>
          </cell>
          <cell r="AT407">
            <v>0</v>
          </cell>
          <cell r="AU407">
            <v>41010</v>
          </cell>
          <cell r="AV407">
            <v>0</v>
          </cell>
          <cell r="AW407">
            <v>0</v>
          </cell>
          <cell r="AX407">
            <v>0</v>
          </cell>
          <cell r="AY407">
            <v>0</v>
          </cell>
          <cell r="AZ407">
            <v>41010</v>
          </cell>
          <cell r="BA407">
            <v>0</v>
          </cell>
          <cell r="BB407">
            <v>0</v>
          </cell>
          <cell r="BC407">
            <v>0</v>
          </cell>
          <cell r="BD407">
            <v>0</v>
          </cell>
          <cell r="BE407">
            <v>0</v>
          </cell>
          <cell r="BF407">
            <v>0</v>
          </cell>
          <cell r="BG407">
            <v>0</v>
          </cell>
          <cell r="BH407">
            <v>0</v>
          </cell>
          <cell r="BI407">
            <v>41010</v>
          </cell>
          <cell r="BJ407">
            <v>0</v>
          </cell>
          <cell r="BK407">
            <v>0</v>
          </cell>
          <cell r="BL407">
            <v>0</v>
          </cell>
          <cell r="BM407">
            <v>0</v>
          </cell>
          <cell r="BN407">
            <v>0</v>
          </cell>
          <cell r="BO407">
            <v>0</v>
          </cell>
        </row>
        <row r="408">
          <cell r="A408">
            <v>41010</v>
          </cell>
          <cell r="B408">
            <v>1</v>
          </cell>
          <cell r="C408">
            <v>0</v>
          </cell>
          <cell r="D408">
            <v>0</v>
          </cell>
          <cell r="E408">
            <v>0</v>
          </cell>
          <cell r="F408">
            <v>0</v>
          </cell>
          <cell r="G408">
            <v>0</v>
          </cell>
          <cell r="H408">
            <v>0</v>
          </cell>
          <cell r="I408">
            <v>0</v>
          </cell>
          <cell r="J408">
            <v>0</v>
          </cell>
          <cell r="K408">
            <v>0</v>
          </cell>
          <cell r="L408">
            <v>41010</v>
          </cell>
          <cell r="M408">
            <v>1</v>
          </cell>
          <cell r="N408">
            <v>0</v>
          </cell>
          <cell r="O408">
            <v>0</v>
          </cell>
          <cell r="P408">
            <v>0</v>
          </cell>
          <cell r="Q408">
            <v>0</v>
          </cell>
          <cell r="R408">
            <v>0</v>
          </cell>
          <cell r="S408">
            <v>0</v>
          </cell>
          <cell r="T408">
            <v>0</v>
          </cell>
          <cell r="U408">
            <v>1</v>
          </cell>
          <cell r="V408">
            <v>0</v>
          </cell>
          <cell r="W408">
            <v>0</v>
          </cell>
          <cell r="X408">
            <v>0</v>
          </cell>
          <cell r="Y408">
            <v>1</v>
          </cell>
          <cell r="Z408">
            <v>0</v>
          </cell>
          <cell r="AA408">
            <v>0</v>
          </cell>
          <cell r="AB408">
            <v>0</v>
          </cell>
          <cell r="AC408">
            <v>41010</v>
          </cell>
          <cell r="AD408">
            <v>0</v>
          </cell>
          <cell r="AE408">
            <v>0</v>
          </cell>
          <cell r="AF408">
            <v>0</v>
          </cell>
          <cell r="AG408">
            <v>0</v>
          </cell>
          <cell r="AH408">
            <v>0</v>
          </cell>
          <cell r="AI408">
            <v>0</v>
          </cell>
          <cell r="AJ408">
            <v>0</v>
          </cell>
          <cell r="AK408">
            <v>0</v>
          </cell>
          <cell r="AL408">
            <v>0</v>
          </cell>
          <cell r="AM408">
            <v>0</v>
          </cell>
          <cell r="AN408">
            <v>41010</v>
          </cell>
          <cell r="AO408">
            <v>0</v>
          </cell>
          <cell r="AP408">
            <v>0</v>
          </cell>
          <cell r="AQ408">
            <v>1</v>
          </cell>
          <cell r="AR408">
            <v>0</v>
          </cell>
          <cell r="AS408">
            <v>0</v>
          </cell>
          <cell r="AT408">
            <v>0</v>
          </cell>
          <cell r="AU408">
            <v>41010</v>
          </cell>
          <cell r="AV408">
            <v>0</v>
          </cell>
          <cell r="AW408">
            <v>0</v>
          </cell>
          <cell r="AX408">
            <v>1</v>
          </cell>
          <cell r="AY408">
            <v>0</v>
          </cell>
          <cell r="AZ408">
            <v>41010</v>
          </cell>
          <cell r="BA408">
            <v>0</v>
          </cell>
          <cell r="BB408">
            <v>0</v>
          </cell>
          <cell r="BC408">
            <v>0</v>
          </cell>
          <cell r="BD408">
            <v>0</v>
          </cell>
          <cell r="BE408">
            <v>1</v>
          </cell>
          <cell r="BF408">
            <v>0</v>
          </cell>
          <cell r="BG408">
            <v>0</v>
          </cell>
          <cell r="BH408">
            <v>0</v>
          </cell>
          <cell r="BI408">
            <v>41010</v>
          </cell>
          <cell r="BJ408">
            <v>0</v>
          </cell>
          <cell r="BK408">
            <v>0</v>
          </cell>
          <cell r="BL408">
            <v>0</v>
          </cell>
          <cell r="BM408">
            <v>0</v>
          </cell>
          <cell r="BN408">
            <v>0</v>
          </cell>
          <cell r="BO408">
            <v>0</v>
          </cell>
        </row>
        <row r="409">
          <cell r="A409">
            <v>41011</v>
          </cell>
          <cell r="B409">
            <v>1</v>
          </cell>
          <cell r="C409">
            <v>2</v>
          </cell>
          <cell r="D409">
            <v>0</v>
          </cell>
          <cell r="E409">
            <v>0</v>
          </cell>
          <cell r="F409">
            <v>0</v>
          </cell>
          <cell r="G409">
            <v>0</v>
          </cell>
          <cell r="H409">
            <v>0</v>
          </cell>
          <cell r="I409">
            <v>0</v>
          </cell>
          <cell r="J409">
            <v>0</v>
          </cell>
          <cell r="K409">
            <v>0</v>
          </cell>
          <cell r="L409">
            <v>41011</v>
          </cell>
          <cell r="M409">
            <v>1</v>
          </cell>
          <cell r="N409">
            <v>2</v>
          </cell>
          <cell r="O409">
            <v>0</v>
          </cell>
          <cell r="P409">
            <v>0</v>
          </cell>
          <cell r="Q409">
            <v>0</v>
          </cell>
          <cell r="R409">
            <v>1</v>
          </cell>
          <cell r="S409">
            <v>0</v>
          </cell>
          <cell r="T409">
            <v>0</v>
          </cell>
          <cell r="U409">
            <v>1</v>
          </cell>
          <cell r="V409">
            <v>1</v>
          </cell>
          <cell r="W409">
            <v>0</v>
          </cell>
          <cell r="X409">
            <v>0</v>
          </cell>
          <cell r="Y409">
            <v>1</v>
          </cell>
          <cell r="Z409">
            <v>2</v>
          </cell>
          <cell r="AA409">
            <v>0</v>
          </cell>
          <cell r="AB409">
            <v>0</v>
          </cell>
          <cell r="AC409">
            <v>41011</v>
          </cell>
          <cell r="AD409">
            <v>0</v>
          </cell>
          <cell r="AE409">
            <v>0</v>
          </cell>
          <cell r="AF409">
            <v>0</v>
          </cell>
          <cell r="AG409">
            <v>0</v>
          </cell>
          <cell r="AH409">
            <v>0</v>
          </cell>
          <cell r="AI409">
            <v>0</v>
          </cell>
          <cell r="AJ409">
            <v>0</v>
          </cell>
          <cell r="AK409">
            <v>0</v>
          </cell>
          <cell r="AL409">
            <v>0</v>
          </cell>
          <cell r="AM409">
            <v>0</v>
          </cell>
          <cell r="AN409">
            <v>41011</v>
          </cell>
          <cell r="AO409">
            <v>0</v>
          </cell>
          <cell r="AP409">
            <v>0</v>
          </cell>
          <cell r="AQ409">
            <v>1</v>
          </cell>
          <cell r="AR409">
            <v>1</v>
          </cell>
          <cell r="AS409">
            <v>0</v>
          </cell>
          <cell r="AT409">
            <v>1</v>
          </cell>
          <cell r="AU409">
            <v>41011</v>
          </cell>
          <cell r="AV409">
            <v>0</v>
          </cell>
          <cell r="AW409">
            <v>0</v>
          </cell>
          <cell r="AX409">
            <v>0</v>
          </cell>
          <cell r="AY409">
            <v>0</v>
          </cell>
          <cell r="AZ409">
            <v>41011</v>
          </cell>
          <cell r="BA409">
            <v>0</v>
          </cell>
          <cell r="BB409">
            <v>0</v>
          </cell>
          <cell r="BC409">
            <v>0</v>
          </cell>
          <cell r="BD409">
            <v>0</v>
          </cell>
          <cell r="BE409">
            <v>1</v>
          </cell>
          <cell r="BF409">
            <v>2</v>
          </cell>
          <cell r="BG409">
            <v>0</v>
          </cell>
          <cell r="BH409">
            <v>0</v>
          </cell>
          <cell r="BI409">
            <v>41011</v>
          </cell>
          <cell r="BJ409">
            <v>0</v>
          </cell>
          <cell r="BK409">
            <v>0</v>
          </cell>
          <cell r="BL409">
            <v>0</v>
          </cell>
          <cell r="BM409">
            <v>0</v>
          </cell>
          <cell r="BN409">
            <v>0</v>
          </cell>
          <cell r="BO409">
            <v>0</v>
          </cell>
        </row>
        <row r="410">
          <cell r="A410">
            <v>41011</v>
          </cell>
          <cell r="B410">
            <v>0</v>
          </cell>
          <cell r="C410">
            <v>0</v>
          </cell>
          <cell r="D410">
            <v>0</v>
          </cell>
          <cell r="E410">
            <v>0</v>
          </cell>
          <cell r="F410">
            <v>0</v>
          </cell>
          <cell r="G410">
            <v>0</v>
          </cell>
          <cell r="H410">
            <v>0</v>
          </cell>
          <cell r="I410">
            <v>0</v>
          </cell>
          <cell r="J410">
            <v>0</v>
          </cell>
          <cell r="K410">
            <v>0</v>
          </cell>
          <cell r="L410">
            <v>41011</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41011</v>
          </cell>
          <cell r="AD410">
            <v>0</v>
          </cell>
          <cell r="AE410">
            <v>0</v>
          </cell>
          <cell r="AF410">
            <v>0</v>
          </cell>
          <cell r="AG410">
            <v>0</v>
          </cell>
          <cell r="AH410">
            <v>0</v>
          </cell>
          <cell r="AI410">
            <v>0</v>
          </cell>
          <cell r="AJ410">
            <v>0</v>
          </cell>
          <cell r="AK410">
            <v>0</v>
          </cell>
          <cell r="AL410">
            <v>0</v>
          </cell>
          <cell r="AM410">
            <v>0</v>
          </cell>
          <cell r="AN410">
            <v>41011</v>
          </cell>
          <cell r="AO410">
            <v>0</v>
          </cell>
          <cell r="AP410">
            <v>0</v>
          </cell>
          <cell r="AQ410">
            <v>0</v>
          </cell>
          <cell r="AR410">
            <v>0</v>
          </cell>
          <cell r="AS410">
            <v>0</v>
          </cell>
          <cell r="AT410">
            <v>0</v>
          </cell>
          <cell r="AU410">
            <v>41011</v>
          </cell>
          <cell r="AV410">
            <v>0</v>
          </cell>
          <cell r="AW410">
            <v>0</v>
          </cell>
          <cell r="AX410">
            <v>0</v>
          </cell>
          <cell r="AY410">
            <v>0</v>
          </cell>
          <cell r="AZ410">
            <v>41011</v>
          </cell>
          <cell r="BA410">
            <v>0</v>
          </cell>
          <cell r="BB410">
            <v>0</v>
          </cell>
          <cell r="BC410">
            <v>0</v>
          </cell>
          <cell r="BD410">
            <v>0</v>
          </cell>
          <cell r="BE410">
            <v>0</v>
          </cell>
          <cell r="BF410">
            <v>0</v>
          </cell>
          <cell r="BG410">
            <v>0</v>
          </cell>
          <cell r="BH410">
            <v>0</v>
          </cell>
          <cell r="BI410">
            <v>41011</v>
          </cell>
          <cell r="BJ410">
            <v>0</v>
          </cell>
          <cell r="BK410">
            <v>0</v>
          </cell>
          <cell r="BL410">
            <v>0</v>
          </cell>
          <cell r="BM410">
            <v>0</v>
          </cell>
          <cell r="BN410">
            <v>0</v>
          </cell>
          <cell r="BO410">
            <v>0</v>
          </cell>
        </row>
        <row r="411">
          <cell r="A411">
            <v>41011</v>
          </cell>
          <cell r="B411">
            <v>1</v>
          </cell>
          <cell r="C411">
            <v>0</v>
          </cell>
          <cell r="D411">
            <v>0</v>
          </cell>
          <cell r="E411">
            <v>0</v>
          </cell>
          <cell r="F411">
            <v>0</v>
          </cell>
          <cell r="G411">
            <v>0</v>
          </cell>
          <cell r="H411">
            <v>0</v>
          </cell>
          <cell r="I411">
            <v>0</v>
          </cell>
          <cell r="J411">
            <v>0</v>
          </cell>
          <cell r="K411">
            <v>0</v>
          </cell>
          <cell r="L411">
            <v>41011</v>
          </cell>
          <cell r="M411">
            <v>1</v>
          </cell>
          <cell r="N411">
            <v>0</v>
          </cell>
          <cell r="O411">
            <v>0</v>
          </cell>
          <cell r="P411">
            <v>0</v>
          </cell>
          <cell r="Q411">
            <v>1</v>
          </cell>
          <cell r="R411">
            <v>0</v>
          </cell>
          <cell r="S411">
            <v>0</v>
          </cell>
          <cell r="T411">
            <v>0</v>
          </cell>
          <cell r="U411">
            <v>0</v>
          </cell>
          <cell r="V411">
            <v>0</v>
          </cell>
          <cell r="W411">
            <v>0</v>
          </cell>
          <cell r="X411">
            <v>0</v>
          </cell>
          <cell r="Y411">
            <v>1</v>
          </cell>
          <cell r="Z411">
            <v>0</v>
          </cell>
          <cell r="AA411">
            <v>0</v>
          </cell>
          <cell r="AB411">
            <v>0</v>
          </cell>
          <cell r="AC411">
            <v>41011</v>
          </cell>
          <cell r="AD411">
            <v>0</v>
          </cell>
          <cell r="AE411">
            <v>0</v>
          </cell>
          <cell r="AF411">
            <v>0</v>
          </cell>
          <cell r="AG411">
            <v>0</v>
          </cell>
          <cell r="AH411">
            <v>0</v>
          </cell>
          <cell r="AI411">
            <v>0</v>
          </cell>
          <cell r="AJ411">
            <v>0</v>
          </cell>
          <cell r="AK411">
            <v>0</v>
          </cell>
          <cell r="AL411">
            <v>0</v>
          </cell>
          <cell r="AM411">
            <v>0</v>
          </cell>
          <cell r="AN411">
            <v>41011</v>
          </cell>
          <cell r="AO411">
            <v>0</v>
          </cell>
          <cell r="AP411">
            <v>0</v>
          </cell>
          <cell r="AQ411">
            <v>0</v>
          </cell>
          <cell r="AR411">
            <v>0</v>
          </cell>
          <cell r="AS411">
            <v>1</v>
          </cell>
          <cell r="AT411">
            <v>0</v>
          </cell>
          <cell r="AU411">
            <v>41011</v>
          </cell>
          <cell r="AV411">
            <v>0</v>
          </cell>
          <cell r="AW411">
            <v>0</v>
          </cell>
          <cell r="AX411">
            <v>0</v>
          </cell>
          <cell r="AY411">
            <v>0</v>
          </cell>
          <cell r="AZ411">
            <v>41011</v>
          </cell>
          <cell r="BA411">
            <v>0</v>
          </cell>
          <cell r="BB411">
            <v>0</v>
          </cell>
          <cell r="BC411">
            <v>0</v>
          </cell>
          <cell r="BD411">
            <v>0</v>
          </cell>
          <cell r="BE411">
            <v>1</v>
          </cell>
          <cell r="BF411">
            <v>0</v>
          </cell>
          <cell r="BG411">
            <v>0</v>
          </cell>
          <cell r="BH411">
            <v>0</v>
          </cell>
          <cell r="BI411">
            <v>41011</v>
          </cell>
          <cell r="BJ411">
            <v>0</v>
          </cell>
          <cell r="BK411">
            <v>0</v>
          </cell>
          <cell r="BL411">
            <v>0</v>
          </cell>
          <cell r="BM411">
            <v>0</v>
          </cell>
          <cell r="BN411">
            <v>0</v>
          </cell>
          <cell r="BO411">
            <v>0</v>
          </cell>
        </row>
        <row r="412">
          <cell r="A412">
            <v>41012</v>
          </cell>
          <cell r="B412">
            <v>0</v>
          </cell>
          <cell r="C412">
            <v>2</v>
          </cell>
          <cell r="D412">
            <v>0</v>
          </cell>
          <cell r="E412">
            <v>0</v>
          </cell>
          <cell r="F412">
            <v>0</v>
          </cell>
          <cell r="G412">
            <v>0</v>
          </cell>
          <cell r="H412">
            <v>0</v>
          </cell>
          <cell r="I412">
            <v>0</v>
          </cell>
          <cell r="J412">
            <v>0</v>
          </cell>
          <cell r="K412">
            <v>0</v>
          </cell>
          <cell r="L412">
            <v>41012</v>
          </cell>
          <cell r="M412">
            <v>0</v>
          </cell>
          <cell r="N412">
            <v>2</v>
          </cell>
          <cell r="O412">
            <v>0</v>
          </cell>
          <cell r="P412">
            <v>0</v>
          </cell>
          <cell r="Q412">
            <v>0</v>
          </cell>
          <cell r="R412">
            <v>2</v>
          </cell>
          <cell r="S412">
            <v>0</v>
          </cell>
          <cell r="T412">
            <v>0</v>
          </cell>
          <cell r="U412">
            <v>0</v>
          </cell>
          <cell r="V412">
            <v>0</v>
          </cell>
          <cell r="W412">
            <v>0</v>
          </cell>
          <cell r="X412">
            <v>0</v>
          </cell>
          <cell r="Y412">
            <v>0</v>
          </cell>
          <cell r="Z412">
            <v>0</v>
          </cell>
          <cell r="AA412">
            <v>0</v>
          </cell>
          <cell r="AB412">
            <v>2</v>
          </cell>
          <cell r="AC412">
            <v>41012</v>
          </cell>
          <cell r="AD412">
            <v>0</v>
          </cell>
          <cell r="AE412">
            <v>0</v>
          </cell>
          <cell r="AF412">
            <v>0</v>
          </cell>
          <cell r="AG412">
            <v>0</v>
          </cell>
          <cell r="AH412">
            <v>0</v>
          </cell>
          <cell r="AI412">
            <v>0</v>
          </cell>
          <cell r="AJ412">
            <v>0</v>
          </cell>
          <cell r="AK412">
            <v>0</v>
          </cell>
          <cell r="AL412">
            <v>0</v>
          </cell>
          <cell r="AM412">
            <v>0</v>
          </cell>
          <cell r="AN412">
            <v>41012</v>
          </cell>
          <cell r="AO412">
            <v>0</v>
          </cell>
          <cell r="AP412">
            <v>0</v>
          </cell>
          <cell r="AQ412">
            <v>0</v>
          </cell>
          <cell r="AR412">
            <v>2</v>
          </cell>
          <cell r="AS412">
            <v>0</v>
          </cell>
          <cell r="AT412">
            <v>2</v>
          </cell>
          <cell r="AU412">
            <v>41012</v>
          </cell>
          <cell r="AV412">
            <v>0</v>
          </cell>
          <cell r="AW412">
            <v>0</v>
          </cell>
          <cell r="AX412">
            <v>0</v>
          </cell>
          <cell r="AY412">
            <v>0</v>
          </cell>
          <cell r="AZ412">
            <v>41012</v>
          </cell>
          <cell r="BA412">
            <v>0</v>
          </cell>
          <cell r="BB412">
            <v>0</v>
          </cell>
          <cell r="BC412">
            <v>0</v>
          </cell>
          <cell r="BD412">
            <v>0</v>
          </cell>
          <cell r="BE412">
            <v>0</v>
          </cell>
          <cell r="BF412">
            <v>2</v>
          </cell>
          <cell r="BG412">
            <v>0</v>
          </cell>
          <cell r="BH412">
            <v>0</v>
          </cell>
          <cell r="BI412">
            <v>41012</v>
          </cell>
          <cell r="BJ412">
            <v>0</v>
          </cell>
          <cell r="BK412">
            <v>0</v>
          </cell>
          <cell r="BL412">
            <v>0</v>
          </cell>
          <cell r="BM412">
            <v>0</v>
          </cell>
          <cell r="BN412">
            <v>0</v>
          </cell>
          <cell r="BO412">
            <v>0</v>
          </cell>
        </row>
        <row r="413">
          <cell r="A413">
            <v>41012</v>
          </cell>
          <cell r="B413">
            <v>1</v>
          </cell>
          <cell r="C413">
            <v>0</v>
          </cell>
          <cell r="D413">
            <v>0</v>
          </cell>
          <cell r="E413">
            <v>0</v>
          </cell>
          <cell r="F413">
            <v>0</v>
          </cell>
          <cell r="G413">
            <v>0</v>
          </cell>
          <cell r="H413">
            <v>0</v>
          </cell>
          <cell r="I413">
            <v>0</v>
          </cell>
          <cell r="J413">
            <v>0</v>
          </cell>
          <cell r="K413">
            <v>0</v>
          </cell>
          <cell r="L413">
            <v>41012</v>
          </cell>
          <cell r="M413">
            <v>1</v>
          </cell>
          <cell r="N413">
            <v>0</v>
          </cell>
          <cell r="O413">
            <v>0</v>
          </cell>
          <cell r="P413">
            <v>0</v>
          </cell>
          <cell r="Q413">
            <v>1</v>
          </cell>
          <cell r="R413">
            <v>0</v>
          </cell>
          <cell r="S413">
            <v>0</v>
          </cell>
          <cell r="T413">
            <v>0</v>
          </cell>
          <cell r="U413">
            <v>0</v>
          </cell>
          <cell r="V413">
            <v>0</v>
          </cell>
          <cell r="W413">
            <v>0</v>
          </cell>
          <cell r="X413">
            <v>0</v>
          </cell>
          <cell r="Y413">
            <v>0</v>
          </cell>
          <cell r="Z413">
            <v>0</v>
          </cell>
          <cell r="AA413">
            <v>1</v>
          </cell>
          <cell r="AB413">
            <v>0</v>
          </cell>
          <cell r="AC413">
            <v>41012</v>
          </cell>
          <cell r="AD413">
            <v>0</v>
          </cell>
          <cell r="AE413">
            <v>0</v>
          </cell>
          <cell r="AF413">
            <v>0</v>
          </cell>
          <cell r="AG413">
            <v>0</v>
          </cell>
          <cell r="AH413">
            <v>0</v>
          </cell>
          <cell r="AI413">
            <v>0</v>
          </cell>
          <cell r="AJ413">
            <v>0</v>
          </cell>
          <cell r="AK413">
            <v>0</v>
          </cell>
          <cell r="AL413">
            <v>0</v>
          </cell>
          <cell r="AM413">
            <v>0</v>
          </cell>
          <cell r="AN413">
            <v>41012</v>
          </cell>
          <cell r="AO413">
            <v>0</v>
          </cell>
          <cell r="AP413">
            <v>0</v>
          </cell>
          <cell r="AQ413">
            <v>1</v>
          </cell>
          <cell r="AR413">
            <v>0</v>
          </cell>
          <cell r="AS413">
            <v>1</v>
          </cell>
          <cell r="AT413">
            <v>0</v>
          </cell>
          <cell r="AU413">
            <v>41012</v>
          </cell>
          <cell r="AV413">
            <v>0</v>
          </cell>
          <cell r="AW413">
            <v>0</v>
          </cell>
          <cell r="AX413">
            <v>0</v>
          </cell>
          <cell r="AY413">
            <v>0</v>
          </cell>
          <cell r="AZ413">
            <v>41012</v>
          </cell>
          <cell r="BA413">
            <v>0</v>
          </cell>
          <cell r="BB413">
            <v>0</v>
          </cell>
          <cell r="BC413">
            <v>0</v>
          </cell>
          <cell r="BD413">
            <v>0</v>
          </cell>
          <cell r="BE413">
            <v>1</v>
          </cell>
          <cell r="BF413">
            <v>0</v>
          </cell>
          <cell r="BG413">
            <v>0</v>
          </cell>
          <cell r="BH413">
            <v>0</v>
          </cell>
          <cell r="BI413">
            <v>41012</v>
          </cell>
          <cell r="BJ413">
            <v>0</v>
          </cell>
          <cell r="BK413">
            <v>0</v>
          </cell>
          <cell r="BL413">
            <v>0</v>
          </cell>
          <cell r="BM413">
            <v>0</v>
          </cell>
          <cell r="BN413">
            <v>0</v>
          </cell>
          <cell r="BO413">
            <v>0</v>
          </cell>
        </row>
        <row r="414">
          <cell r="A414">
            <v>41012</v>
          </cell>
          <cell r="B414">
            <v>1</v>
          </cell>
          <cell r="C414">
            <v>0</v>
          </cell>
          <cell r="D414">
            <v>0</v>
          </cell>
          <cell r="E414">
            <v>0</v>
          </cell>
          <cell r="F414">
            <v>0</v>
          </cell>
          <cell r="G414">
            <v>0</v>
          </cell>
          <cell r="H414">
            <v>0</v>
          </cell>
          <cell r="I414">
            <v>0</v>
          </cell>
          <cell r="J414">
            <v>0</v>
          </cell>
          <cell r="K414">
            <v>0</v>
          </cell>
          <cell r="L414">
            <v>41012</v>
          </cell>
          <cell r="M414">
            <v>1</v>
          </cell>
          <cell r="N414">
            <v>0</v>
          </cell>
          <cell r="O414">
            <v>0</v>
          </cell>
          <cell r="P414">
            <v>0</v>
          </cell>
          <cell r="Q414">
            <v>1</v>
          </cell>
          <cell r="R414">
            <v>0</v>
          </cell>
          <cell r="S414">
            <v>0</v>
          </cell>
          <cell r="T414">
            <v>0</v>
          </cell>
          <cell r="U414">
            <v>0</v>
          </cell>
          <cell r="V414">
            <v>0</v>
          </cell>
          <cell r="W414">
            <v>0</v>
          </cell>
          <cell r="X414">
            <v>0</v>
          </cell>
          <cell r="Y414">
            <v>0</v>
          </cell>
          <cell r="Z414">
            <v>0</v>
          </cell>
          <cell r="AA414">
            <v>1</v>
          </cell>
          <cell r="AB414">
            <v>0</v>
          </cell>
          <cell r="AC414">
            <v>41012</v>
          </cell>
          <cell r="AD414">
            <v>0</v>
          </cell>
          <cell r="AE414">
            <v>0</v>
          </cell>
          <cell r="AF414">
            <v>0</v>
          </cell>
          <cell r="AG414">
            <v>0</v>
          </cell>
          <cell r="AH414">
            <v>0</v>
          </cell>
          <cell r="AI414">
            <v>0</v>
          </cell>
          <cell r="AJ414">
            <v>0</v>
          </cell>
          <cell r="AK414">
            <v>0</v>
          </cell>
          <cell r="AL414">
            <v>0</v>
          </cell>
          <cell r="AM414">
            <v>0</v>
          </cell>
          <cell r="AN414">
            <v>41012</v>
          </cell>
          <cell r="AO414">
            <v>0</v>
          </cell>
          <cell r="AP414">
            <v>0</v>
          </cell>
          <cell r="AQ414">
            <v>1</v>
          </cell>
          <cell r="AR414">
            <v>0</v>
          </cell>
          <cell r="AS414">
            <v>1</v>
          </cell>
          <cell r="AT414">
            <v>0</v>
          </cell>
          <cell r="AU414">
            <v>41012</v>
          </cell>
          <cell r="AV414">
            <v>0</v>
          </cell>
          <cell r="AW414">
            <v>0</v>
          </cell>
          <cell r="AX414">
            <v>0</v>
          </cell>
          <cell r="AY414">
            <v>0</v>
          </cell>
          <cell r="AZ414">
            <v>41012</v>
          </cell>
          <cell r="BA414">
            <v>0</v>
          </cell>
          <cell r="BB414">
            <v>0</v>
          </cell>
          <cell r="BC414">
            <v>0</v>
          </cell>
          <cell r="BD414">
            <v>0</v>
          </cell>
          <cell r="BE414">
            <v>1</v>
          </cell>
          <cell r="BF414">
            <v>0</v>
          </cell>
          <cell r="BG414">
            <v>0</v>
          </cell>
          <cell r="BH414">
            <v>0</v>
          </cell>
          <cell r="BI414">
            <v>41012</v>
          </cell>
          <cell r="BJ414">
            <v>0</v>
          </cell>
          <cell r="BK414">
            <v>0</v>
          </cell>
          <cell r="BL414">
            <v>0</v>
          </cell>
          <cell r="BM414">
            <v>0</v>
          </cell>
          <cell r="BN414">
            <v>0</v>
          </cell>
          <cell r="BO414">
            <v>0</v>
          </cell>
        </row>
        <row r="415">
          <cell r="A415">
            <v>41013</v>
          </cell>
          <cell r="B415">
            <v>1</v>
          </cell>
          <cell r="C415">
            <v>3</v>
          </cell>
          <cell r="D415">
            <v>0</v>
          </cell>
          <cell r="E415">
            <v>0</v>
          </cell>
          <cell r="F415">
            <v>0</v>
          </cell>
          <cell r="G415">
            <v>0</v>
          </cell>
          <cell r="H415">
            <v>0</v>
          </cell>
          <cell r="I415">
            <v>0</v>
          </cell>
          <cell r="J415">
            <v>0</v>
          </cell>
          <cell r="K415">
            <v>2</v>
          </cell>
          <cell r="L415">
            <v>41013</v>
          </cell>
          <cell r="M415">
            <v>1</v>
          </cell>
          <cell r="N415">
            <v>3</v>
          </cell>
          <cell r="O415">
            <v>0</v>
          </cell>
          <cell r="P415">
            <v>0</v>
          </cell>
          <cell r="Q415">
            <v>1</v>
          </cell>
          <cell r="R415">
            <v>3</v>
          </cell>
          <cell r="S415">
            <v>0</v>
          </cell>
          <cell r="T415">
            <v>0</v>
          </cell>
          <cell r="U415">
            <v>0</v>
          </cell>
          <cell r="V415">
            <v>0</v>
          </cell>
          <cell r="W415">
            <v>0</v>
          </cell>
          <cell r="X415">
            <v>0</v>
          </cell>
          <cell r="Y415">
            <v>0</v>
          </cell>
          <cell r="Z415">
            <v>0</v>
          </cell>
          <cell r="AA415">
            <v>1</v>
          </cell>
          <cell r="AB415">
            <v>3</v>
          </cell>
          <cell r="AC415">
            <v>41013</v>
          </cell>
          <cell r="AD415">
            <v>0</v>
          </cell>
          <cell r="AE415">
            <v>2</v>
          </cell>
          <cell r="AF415">
            <v>0</v>
          </cell>
          <cell r="AG415">
            <v>0</v>
          </cell>
          <cell r="AH415">
            <v>0</v>
          </cell>
          <cell r="AI415">
            <v>0</v>
          </cell>
          <cell r="AJ415">
            <v>0</v>
          </cell>
          <cell r="AK415">
            <v>0</v>
          </cell>
          <cell r="AL415">
            <v>0</v>
          </cell>
          <cell r="AM415">
            <v>2</v>
          </cell>
          <cell r="AN415">
            <v>41013</v>
          </cell>
          <cell r="AO415">
            <v>1</v>
          </cell>
          <cell r="AP415">
            <v>3</v>
          </cell>
          <cell r="AQ415">
            <v>0</v>
          </cell>
          <cell r="AR415">
            <v>0</v>
          </cell>
          <cell r="AS415">
            <v>0</v>
          </cell>
          <cell r="AT415">
            <v>0</v>
          </cell>
          <cell r="AU415">
            <v>41013</v>
          </cell>
          <cell r="AV415">
            <v>0</v>
          </cell>
          <cell r="AW415">
            <v>0</v>
          </cell>
          <cell r="AX415">
            <v>0</v>
          </cell>
          <cell r="AY415">
            <v>2</v>
          </cell>
          <cell r="AZ415">
            <v>41013</v>
          </cell>
          <cell r="BA415">
            <v>0</v>
          </cell>
          <cell r="BB415">
            <v>0</v>
          </cell>
          <cell r="BC415">
            <v>0</v>
          </cell>
          <cell r="BD415">
            <v>0</v>
          </cell>
          <cell r="BE415">
            <v>0</v>
          </cell>
          <cell r="BF415">
            <v>2</v>
          </cell>
          <cell r="BG415">
            <v>0</v>
          </cell>
          <cell r="BH415">
            <v>0</v>
          </cell>
          <cell r="BI415">
            <v>41013</v>
          </cell>
          <cell r="BJ415">
            <v>0</v>
          </cell>
          <cell r="BK415">
            <v>0</v>
          </cell>
          <cell r="BL415">
            <v>0</v>
          </cell>
          <cell r="BM415">
            <v>0</v>
          </cell>
          <cell r="BN415">
            <v>0</v>
          </cell>
          <cell r="BO415">
            <v>2</v>
          </cell>
        </row>
        <row r="416">
          <cell r="A416">
            <v>41013</v>
          </cell>
          <cell r="B416">
            <v>1</v>
          </cell>
          <cell r="C416">
            <v>0</v>
          </cell>
          <cell r="D416">
            <v>0</v>
          </cell>
          <cell r="E416">
            <v>0</v>
          </cell>
          <cell r="F416">
            <v>0</v>
          </cell>
          <cell r="G416">
            <v>0</v>
          </cell>
          <cell r="H416">
            <v>0</v>
          </cell>
          <cell r="I416">
            <v>0</v>
          </cell>
          <cell r="J416">
            <v>1</v>
          </cell>
          <cell r="K416">
            <v>0</v>
          </cell>
          <cell r="L416">
            <v>41013</v>
          </cell>
          <cell r="M416">
            <v>1</v>
          </cell>
          <cell r="N416">
            <v>0</v>
          </cell>
          <cell r="O416">
            <v>0</v>
          </cell>
          <cell r="P416">
            <v>0</v>
          </cell>
          <cell r="Q416">
            <v>1</v>
          </cell>
          <cell r="R416">
            <v>0</v>
          </cell>
          <cell r="S416">
            <v>0</v>
          </cell>
          <cell r="T416">
            <v>0</v>
          </cell>
          <cell r="U416">
            <v>0</v>
          </cell>
          <cell r="V416">
            <v>0</v>
          </cell>
          <cell r="W416">
            <v>0</v>
          </cell>
          <cell r="X416">
            <v>0</v>
          </cell>
          <cell r="Y416">
            <v>0</v>
          </cell>
          <cell r="Z416">
            <v>0</v>
          </cell>
          <cell r="AA416">
            <v>1</v>
          </cell>
          <cell r="AB416">
            <v>0</v>
          </cell>
          <cell r="AC416">
            <v>41013</v>
          </cell>
          <cell r="AD416">
            <v>1</v>
          </cell>
          <cell r="AE416">
            <v>0</v>
          </cell>
          <cell r="AF416">
            <v>0</v>
          </cell>
          <cell r="AG416">
            <v>0</v>
          </cell>
          <cell r="AH416">
            <v>0</v>
          </cell>
          <cell r="AI416">
            <v>0</v>
          </cell>
          <cell r="AJ416">
            <v>0</v>
          </cell>
          <cell r="AK416">
            <v>0</v>
          </cell>
          <cell r="AL416">
            <v>1</v>
          </cell>
          <cell r="AM416">
            <v>0</v>
          </cell>
          <cell r="AN416">
            <v>41013</v>
          </cell>
          <cell r="AO416">
            <v>1</v>
          </cell>
          <cell r="AP416">
            <v>0</v>
          </cell>
          <cell r="AQ416">
            <v>0</v>
          </cell>
          <cell r="AR416">
            <v>0</v>
          </cell>
          <cell r="AS416">
            <v>0</v>
          </cell>
          <cell r="AT416">
            <v>0</v>
          </cell>
          <cell r="AU416">
            <v>41013</v>
          </cell>
          <cell r="AV416">
            <v>0</v>
          </cell>
          <cell r="AW416">
            <v>0</v>
          </cell>
          <cell r="AX416">
            <v>1</v>
          </cell>
          <cell r="AY416">
            <v>0</v>
          </cell>
          <cell r="AZ416">
            <v>41013</v>
          </cell>
          <cell r="BA416">
            <v>0</v>
          </cell>
          <cell r="BB416">
            <v>0</v>
          </cell>
          <cell r="BC416">
            <v>0</v>
          </cell>
          <cell r="BD416">
            <v>0</v>
          </cell>
          <cell r="BE416">
            <v>1</v>
          </cell>
          <cell r="BF416">
            <v>0</v>
          </cell>
          <cell r="BG416">
            <v>0</v>
          </cell>
          <cell r="BH416">
            <v>0</v>
          </cell>
          <cell r="BI416">
            <v>41013</v>
          </cell>
          <cell r="BJ416">
            <v>0</v>
          </cell>
          <cell r="BK416">
            <v>0</v>
          </cell>
          <cell r="BL416">
            <v>0</v>
          </cell>
          <cell r="BM416">
            <v>0</v>
          </cell>
          <cell r="BN416">
            <v>1</v>
          </cell>
          <cell r="BO416">
            <v>0</v>
          </cell>
        </row>
        <row r="417">
          <cell r="A417">
            <v>41013</v>
          </cell>
          <cell r="B417">
            <v>1</v>
          </cell>
          <cell r="C417">
            <v>0</v>
          </cell>
          <cell r="D417">
            <v>0</v>
          </cell>
          <cell r="E417">
            <v>0</v>
          </cell>
          <cell r="F417">
            <v>0</v>
          </cell>
          <cell r="G417">
            <v>0</v>
          </cell>
          <cell r="H417">
            <v>0</v>
          </cell>
          <cell r="I417">
            <v>0</v>
          </cell>
          <cell r="J417">
            <v>1</v>
          </cell>
          <cell r="K417">
            <v>0</v>
          </cell>
          <cell r="L417">
            <v>41013</v>
          </cell>
          <cell r="M417">
            <v>1</v>
          </cell>
          <cell r="N417">
            <v>0</v>
          </cell>
          <cell r="O417">
            <v>0</v>
          </cell>
          <cell r="P417">
            <v>0</v>
          </cell>
          <cell r="Q417">
            <v>1</v>
          </cell>
          <cell r="R417">
            <v>0</v>
          </cell>
          <cell r="S417">
            <v>0</v>
          </cell>
          <cell r="T417">
            <v>0</v>
          </cell>
          <cell r="U417">
            <v>0</v>
          </cell>
          <cell r="V417">
            <v>0</v>
          </cell>
          <cell r="W417">
            <v>0</v>
          </cell>
          <cell r="X417">
            <v>0</v>
          </cell>
          <cell r="Y417">
            <v>0</v>
          </cell>
          <cell r="Z417">
            <v>0</v>
          </cell>
          <cell r="AA417">
            <v>1</v>
          </cell>
          <cell r="AB417">
            <v>0</v>
          </cell>
          <cell r="AC417">
            <v>41013</v>
          </cell>
          <cell r="AD417">
            <v>1</v>
          </cell>
          <cell r="AE417">
            <v>0</v>
          </cell>
          <cell r="AF417">
            <v>0</v>
          </cell>
          <cell r="AG417">
            <v>0</v>
          </cell>
          <cell r="AH417">
            <v>0</v>
          </cell>
          <cell r="AI417">
            <v>0</v>
          </cell>
          <cell r="AJ417">
            <v>0</v>
          </cell>
          <cell r="AK417">
            <v>0</v>
          </cell>
          <cell r="AL417">
            <v>1</v>
          </cell>
          <cell r="AM417">
            <v>0</v>
          </cell>
          <cell r="AN417">
            <v>41013</v>
          </cell>
          <cell r="AO417">
            <v>1</v>
          </cell>
          <cell r="AP417">
            <v>0</v>
          </cell>
          <cell r="AQ417">
            <v>0</v>
          </cell>
          <cell r="AR417">
            <v>0</v>
          </cell>
          <cell r="AS417">
            <v>0</v>
          </cell>
          <cell r="AT417">
            <v>0</v>
          </cell>
          <cell r="AU417">
            <v>41013</v>
          </cell>
          <cell r="AV417">
            <v>0</v>
          </cell>
          <cell r="AW417">
            <v>0</v>
          </cell>
          <cell r="AX417">
            <v>1</v>
          </cell>
          <cell r="AY417">
            <v>0</v>
          </cell>
          <cell r="AZ417">
            <v>41013</v>
          </cell>
          <cell r="BA417">
            <v>0</v>
          </cell>
          <cell r="BB417">
            <v>0</v>
          </cell>
          <cell r="BC417">
            <v>0</v>
          </cell>
          <cell r="BD417">
            <v>0</v>
          </cell>
          <cell r="BE417">
            <v>1</v>
          </cell>
          <cell r="BF417">
            <v>0</v>
          </cell>
          <cell r="BG417">
            <v>0</v>
          </cell>
          <cell r="BH417">
            <v>0</v>
          </cell>
          <cell r="BI417">
            <v>41013</v>
          </cell>
          <cell r="BJ417">
            <v>0</v>
          </cell>
          <cell r="BK417">
            <v>0</v>
          </cell>
          <cell r="BL417">
            <v>0</v>
          </cell>
          <cell r="BM417">
            <v>0</v>
          </cell>
          <cell r="BN417">
            <v>1</v>
          </cell>
          <cell r="BO417">
            <v>0</v>
          </cell>
        </row>
        <row r="418">
          <cell r="A418">
            <v>41014</v>
          </cell>
          <cell r="B418">
            <v>1</v>
          </cell>
          <cell r="C418">
            <v>3</v>
          </cell>
          <cell r="D418">
            <v>0</v>
          </cell>
          <cell r="E418">
            <v>0</v>
          </cell>
          <cell r="F418">
            <v>0</v>
          </cell>
          <cell r="G418">
            <v>0</v>
          </cell>
          <cell r="H418">
            <v>0</v>
          </cell>
          <cell r="I418">
            <v>0</v>
          </cell>
          <cell r="J418">
            <v>1</v>
          </cell>
          <cell r="K418">
            <v>3</v>
          </cell>
          <cell r="L418">
            <v>41014</v>
          </cell>
          <cell r="M418">
            <v>1</v>
          </cell>
          <cell r="N418">
            <v>3</v>
          </cell>
          <cell r="O418">
            <v>0</v>
          </cell>
          <cell r="P418">
            <v>0</v>
          </cell>
          <cell r="Q418">
            <v>1</v>
          </cell>
          <cell r="R418">
            <v>3</v>
          </cell>
          <cell r="S418">
            <v>0</v>
          </cell>
          <cell r="T418">
            <v>0</v>
          </cell>
          <cell r="U418">
            <v>0</v>
          </cell>
          <cell r="V418">
            <v>0</v>
          </cell>
          <cell r="W418">
            <v>0</v>
          </cell>
          <cell r="X418">
            <v>0</v>
          </cell>
          <cell r="Y418">
            <v>0</v>
          </cell>
          <cell r="Z418">
            <v>0</v>
          </cell>
          <cell r="AA418">
            <v>1</v>
          </cell>
          <cell r="AB418">
            <v>3</v>
          </cell>
          <cell r="AC418">
            <v>41014</v>
          </cell>
          <cell r="AD418">
            <v>1</v>
          </cell>
          <cell r="AE418">
            <v>3</v>
          </cell>
          <cell r="AF418">
            <v>0</v>
          </cell>
          <cell r="AG418">
            <v>0</v>
          </cell>
          <cell r="AH418">
            <v>0</v>
          </cell>
          <cell r="AI418">
            <v>0</v>
          </cell>
          <cell r="AJ418">
            <v>0</v>
          </cell>
          <cell r="AK418">
            <v>0</v>
          </cell>
          <cell r="AL418">
            <v>1</v>
          </cell>
          <cell r="AM418">
            <v>3</v>
          </cell>
          <cell r="AN418">
            <v>41014</v>
          </cell>
          <cell r="AO418">
            <v>1</v>
          </cell>
          <cell r="AP418">
            <v>3</v>
          </cell>
          <cell r="AQ418">
            <v>0</v>
          </cell>
          <cell r="AR418">
            <v>0</v>
          </cell>
          <cell r="AS418">
            <v>0</v>
          </cell>
          <cell r="AT418">
            <v>0</v>
          </cell>
          <cell r="AU418">
            <v>41014</v>
          </cell>
          <cell r="AV418">
            <v>0</v>
          </cell>
          <cell r="AW418">
            <v>0</v>
          </cell>
          <cell r="AX418">
            <v>1</v>
          </cell>
          <cell r="AY418">
            <v>3</v>
          </cell>
          <cell r="AZ418">
            <v>41014</v>
          </cell>
          <cell r="BA418">
            <v>0</v>
          </cell>
          <cell r="BB418">
            <v>0</v>
          </cell>
          <cell r="BC418">
            <v>0</v>
          </cell>
          <cell r="BD418">
            <v>0</v>
          </cell>
          <cell r="BE418">
            <v>1</v>
          </cell>
          <cell r="BF418">
            <v>3</v>
          </cell>
          <cell r="BG418">
            <v>0</v>
          </cell>
          <cell r="BH418">
            <v>0</v>
          </cell>
          <cell r="BI418">
            <v>41014</v>
          </cell>
          <cell r="BJ418">
            <v>0</v>
          </cell>
          <cell r="BK418">
            <v>0</v>
          </cell>
          <cell r="BL418">
            <v>0</v>
          </cell>
          <cell r="BM418">
            <v>0</v>
          </cell>
          <cell r="BN418">
            <v>1</v>
          </cell>
          <cell r="BO418">
            <v>3</v>
          </cell>
        </row>
        <row r="419">
          <cell r="A419">
            <v>41014</v>
          </cell>
          <cell r="B419">
            <v>1</v>
          </cell>
          <cell r="C419">
            <v>0</v>
          </cell>
          <cell r="D419">
            <v>0</v>
          </cell>
          <cell r="E419">
            <v>0</v>
          </cell>
          <cell r="F419">
            <v>0</v>
          </cell>
          <cell r="G419">
            <v>0</v>
          </cell>
          <cell r="H419">
            <v>0</v>
          </cell>
          <cell r="I419">
            <v>0</v>
          </cell>
          <cell r="J419">
            <v>1</v>
          </cell>
          <cell r="K419">
            <v>0</v>
          </cell>
          <cell r="L419">
            <v>41014</v>
          </cell>
          <cell r="M419">
            <v>1</v>
          </cell>
          <cell r="N419">
            <v>0</v>
          </cell>
          <cell r="O419">
            <v>0</v>
          </cell>
          <cell r="P419">
            <v>0</v>
          </cell>
          <cell r="Q419">
            <v>1</v>
          </cell>
          <cell r="R419">
            <v>0</v>
          </cell>
          <cell r="S419">
            <v>0</v>
          </cell>
          <cell r="T419">
            <v>0</v>
          </cell>
          <cell r="U419">
            <v>0</v>
          </cell>
          <cell r="V419">
            <v>0</v>
          </cell>
          <cell r="W419">
            <v>0</v>
          </cell>
          <cell r="X419">
            <v>0</v>
          </cell>
          <cell r="Y419">
            <v>0</v>
          </cell>
          <cell r="Z419">
            <v>0</v>
          </cell>
          <cell r="AA419">
            <v>1</v>
          </cell>
          <cell r="AB419">
            <v>0</v>
          </cell>
          <cell r="AC419">
            <v>41014</v>
          </cell>
          <cell r="AD419">
            <v>1</v>
          </cell>
          <cell r="AE419">
            <v>0</v>
          </cell>
          <cell r="AF419">
            <v>0</v>
          </cell>
          <cell r="AG419">
            <v>0</v>
          </cell>
          <cell r="AH419">
            <v>0</v>
          </cell>
          <cell r="AI419">
            <v>0</v>
          </cell>
          <cell r="AJ419">
            <v>0</v>
          </cell>
          <cell r="AK419">
            <v>0</v>
          </cell>
          <cell r="AL419">
            <v>1</v>
          </cell>
          <cell r="AM419">
            <v>0</v>
          </cell>
          <cell r="AN419">
            <v>41014</v>
          </cell>
          <cell r="AO419">
            <v>1</v>
          </cell>
          <cell r="AP419">
            <v>0</v>
          </cell>
          <cell r="AQ419">
            <v>0</v>
          </cell>
          <cell r="AR419">
            <v>0</v>
          </cell>
          <cell r="AS419">
            <v>0</v>
          </cell>
          <cell r="AT419">
            <v>0</v>
          </cell>
          <cell r="AU419">
            <v>41014</v>
          </cell>
          <cell r="AV419">
            <v>0</v>
          </cell>
          <cell r="AW419">
            <v>0</v>
          </cell>
          <cell r="AX419">
            <v>1</v>
          </cell>
          <cell r="AY419">
            <v>0</v>
          </cell>
          <cell r="AZ419">
            <v>41014</v>
          </cell>
          <cell r="BA419">
            <v>0</v>
          </cell>
          <cell r="BB419">
            <v>0</v>
          </cell>
          <cell r="BC419">
            <v>0</v>
          </cell>
          <cell r="BD419">
            <v>0</v>
          </cell>
          <cell r="BE419">
            <v>1</v>
          </cell>
          <cell r="BF419">
            <v>0</v>
          </cell>
          <cell r="BG419">
            <v>0</v>
          </cell>
          <cell r="BH419">
            <v>0</v>
          </cell>
          <cell r="BI419">
            <v>41014</v>
          </cell>
          <cell r="BJ419">
            <v>0</v>
          </cell>
          <cell r="BK419">
            <v>0</v>
          </cell>
          <cell r="BL419">
            <v>0</v>
          </cell>
          <cell r="BM419">
            <v>0</v>
          </cell>
          <cell r="BN419">
            <v>1</v>
          </cell>
          <cell r="BO419">
            <v>0</v>
          </cell>
        </row>
        <row r="420">
          <cell r="A420">
            <v>41014</v>
          </cell>
          <cell r="B420">
            <v>1</v>
          </cell>
          <cell r="C420">
            <v>0</v>
          </cell>
          <cell r="D420">
            <v>0</v>
          </cell>
          <cell r="E420">
            <v>0</v>
          </cell>
          <cell r="F420">
            <v>0</v>
          </cell>
          <cell r="G420">
            <v>0</v>
          </cell>
          <cell r="H420">
            <v>0</v>
          </cell>
          <cell r="I420">
            <v>0</v>
          </cell>
          <cell r="J420">
            <v>1</v>
          </cell>
          <cell r="K420">
            <v>0</v>
          </cell>
          <cell r="L420">
            <v>41014</v>
          </cell>
          <cell r="M420">
            <v>1</v>
          </cell>
          <cell r="N420">
            <v>0</v>
          </cell>
          <cell r="O420">
            <v>0</v>
          </cell>
          <cell r="P420">
            <v>0</v>
          </cell>
          <cell r="Q420">
            <v>1</v>
          </cell>
          <cell r="R420">
            <v>0</v>
          </cell>
          <cell r="S420">
            <v>0</v>
          </cell>
          <cell r="T420">
            <v>0</v>
          </cell>
          <cell r="U420">
            <v>0</v>
          </cell>
          <cell r="V420">
            <v>0</v>
          </cell>
          <cell r="W420">
            <v>0</v>
          </cell>
          <cell r="X420">
            <v>0</v>
          </cell>
          <cell r="Y420">
            <v>0</v>
          </cell>
          <cell r="Z420">
            <v>0</v>
          </cell>
          <cell r="AA420">
            <v>1</v>
          </cell>
          <cell r="AB420">
            <v>0</v>
          </cell>
          <cell r="AC420">
            <v>41014</v>
          </cell>
          <cell r="AD420">
            <v>1</v>
          </cell>
          <cell r="AE420">
            <v>0</v>
          </cell>
          <cell r="AF420">
            <v>0</v>
          </cell>
          <cell r="AG420">
            <v>0</v>
          </cell>
          <cell r="AH420">
            <v>0</v>
          </cell>
          <cell r="AI420">
            <v>0</v>
          </cell>
          <cell r="AJ420">
            <v>0</v>
          </cell>
          <cell r="AK420">
            <v>0</v>
          </cell>
          <cell r="AL420">
            <v>1</v>
          </cell>
          <cell r="AM420">
            <v>0</v>
          </cell>
          <cell r="AN420">
            <v>41014</v>
          </cell>
          <cell r="AO420">
            <v>1</v>
          </cell>
          <cell r="AP420">
            <v>0</v>
          </cell>
          <cell r="AQ420">
            <v>0</v>
          </cell>
          <cell r="AR420">
            <v>0</v>
          </cell>
          <cell r="AS420">
            <v>0</v>
          </cell>
          <cell r="AT420">
            <v>0</v>
          </cell>
          <cell r="AU420">
            <v>41014</v>
          </cell>
          <cell r="AV420">
            <v>0</v>
          </cell>
          <cell r="AW420">
            <v>0</v>
          </cell>
          <cell r="AX420">
            <v>1</v>
          </cell>
          <cell r="AY420">
            <v>0</v>
          </cell>
          <cell r="AZ420">
            <v>41014</v>
          </cell>
          <cell r="BA420">
            <v>0</v>
          </cell>
          <cell r="BB420">
            <v>0</v>
          </cell>
          <cell r="BC420">
            <v>0</v>
          </cell>
          <cell r="BD420">
            <v>0</v>
          </cell>
          <cell r="BE420">
            <v>1</v>
          </cell>
          <cell r="BF420">
            <v>0</v>
          </cell>
          <cell r="BG420">
            <v>0</v>
          </cell>
          <cell r="BH420">
            <v>0</v>
          </cell>
          <cell r="BI420">
            <v>41014</v>
          </cell>
          <cell r="BJ420">
            <v>0</v>
          </cell>
          <cell r="BK420">
            <v>0</v>
          </cell>
          <cell r="BL420">
            <v>0</v>
          </cell>
          <cell r="BM420">
            <v>0</v>
          </cell>
          <cell r="BN420">
            <v>1</v>
          </cell>
          <cell r="BO420">
            <v>0</v>
          </cell>
        </row>
        <row r="421">
          <cell r="A421">
            <v>41015</v>
          </cell>
          <cell r="B421">
            <v>0</v>
          </cell>
          <cell r="C421">
            <v>2</v>
          </cell>
          <cell r="D421">
            <v>0</v>
          </cell>
          <cell r="E421">
            <v>0</v>
          </cell>
          <cell r="F421">
            <v>0</v>
          </cell>
          <cell r="G421">
            <v>0</v>
          </cell>
          <cell r="H421">
            <v>0</v>
          </cell>
          <cell r="I421">
            <v>0</v>
          </cell>
          <cell r="J421">
            <v>0</v>
          </cell>
          <cell r="K421">
            <v>2</v>
          </cell>
          <cell r="L421">
            <v>41015</v>
          </cell>
          <cell r="M421">
            <v>0</v>
          </cell>
          <cell r="N421">
            <v>2</v>
          </cell>
          <cell r="O421">
            <v>0</v>
          </cell>
          <cell r="P421">
            <v>0</v>
          </cell>
          <cell r="Q421">
            <v>0</v>
          </cell>
          <cell r="R421">
            <v>2</v>
          </cell>
          <cell r="S421">
            <v>0</v>
          </cell>
          <cell r="T421">
            <v>0</v>
          </cell>
          <cell r="U421">
            <v>0</v>
          </cell>
          <cell r="V421">
            <v>0</v>
          </cell>
          <cell r="W421">
            <v>0</v>
          </cell>
          <cell r="X421">
            <v>0</v>
          </cell>
          <cell r="Y421">
            <v>0</v>
          </cell>
          <cell r="Z421">
            <v>0</v>
          </cell>
          <cell r="AA421">
            <v>0</v>
          </cell>
          <cell r="AB421">
            <v>2</v>
          </cell>
          <cell r="AC421">
            <v>41015</v>
          </cell>
          <cell r="AD421">
            <v>1</v>
          </cell>
          <cell r="AE421">
            <v>3</v>
          </cell>
          <cell r="AF421">
            <v>0</v>
          </cell>
          <cell r="AG421">
            <v>0</v>
          </cell>
          <cell r="AH421">
            <v>0</v>
          </cell>
          <cell r="AI421">
            <v>0</v>
          </cell>
          <cell r="AJ421">
            <v>0</v>
          </cell>
          <cell r="AK421">
            <v>0</v>
          </cell>
          <cell r="AL421">
            <v>1</v>
          </cell>
          <cell r="AM421">
            <v>3</v>
          </cell>
          <cell r="AN421">
            <v>41015</v>
          </cell>
          <cell r="AO421">
            <v>1</v>
          </cell>
          <cell r="AP421">
            <v>3</v>
          </cell>
          <cell r="AQ421">
            <v>0</v>
          </cell>
          <cell r="AR421">
            <v>0</v>
          </cell>
          <cell r="AS421">
            <v>0</v>
          </cell>
          <cell r="AT421">
            <v>0</v>
          </cell>
          <cell r="AU421">
            <v>41015</v>
          </cell>
          <cell r="AV421">
            <v>0</v>
          </cell>
          <cell r="AW421">
            <v>0</v>
          </cell>
          <cell r="AX421">
            <v>1</v>
          </cell>
          <cell r="AY421">
            <v>3</v>
          </cell>
          <cell r="AZ421">
            <v>41015</v>
          </cell>
          <cell r="BA421">
            <v>0</v>
          </cell>
          <cell r="BB421">
            <v>0</v>
          </cell>
          <cell r="BC421">
            <v>0</v>
          </cell>
          <cell r="BD421">
            <v>0</v>
          </cell>
          <cell r="BE421">
            <v>1</v>
          </cell>
          <cell r="BF421">
            <v>3</v>
          </cell>
          <cell r="BG421">
            <v>0</v>
          </cell>
          <cell r="BH421">
            <v>0</v>
          </cell>
          <cell r="BI421">
            <v>41015</v>
          </cell>
          <cell r="BJ421">
            <v>0</v>
          </cell>
          <cell r="BK421">
            <v>0</v>
          </cell>
          <cell r="BL421">
            <v>0</v>
          </cell>
          <cell r="BM421">
            <v>0</v>
          </cell>
          <cell r="BN421">
            <v>1</v>
          </cell>
          <cell r="BO421">
            <v>3</v>
          </cell>
        </row>
        <row r="422">
          <cell r="A422">
            <v>41015</v>
          </cell>
          <cell r="B422">
            <v>1</v>
          </cell>
          <cell r="C422">
            <v>0</v>
          </cell>
          <cell r="D422">
            <v>0</v>
          </cell>
          <cell r="E422">
            <v>0</v>
          </cell>
          <cell r="F422">
            <v>0</v>
          </cell>
          <cell r="G422">
            <v>0</v>
          </cell>
          <cell r="H422">
            <v>0</v>
          </cell>
          <cell r="I422">
            <v>0</v>
          </cell>
          <cell r="J422">
            <v>1</v>
          </cell>
          <cell r="K422">
            <v>0</v>
          </cell>
          <cell r="L422">
            <v>41015</v>
          </cell>
          <cell r="M422">
            <v>1</v>
          </cell>
          <cell r="N422">
            <v>0</v>
          </cell>
          <cell r="O422">
            <v>0</v>
          </cell>
          <cell r="P422">
            <v>0</v>
          </cell>
          <cell r="Q422">
            <v>1</v>
          </cell>
          <cell r="R422">
            <v>0</v>
          </cell>
          <cell r="S422">
            <v>0</v>
          </cell>
          <cell r="T422">
            <v>0</v>
          </cell>
          <cell r="U422">
            <v>0</v>
          </cell>
          <cell r="V422">
            <v>0</v>
          </cell>
          <cell r="W422">
            <v>0</v>
          </cell>
          <cell r="X422">
            <v>0</v>
          </cell>
          <cell r="Y422">
            <v>0</v>
          </cell>
          <cell r="Z422">
            <v>0</v>
          </cell>
          <cell r="AA422">
            <v>1</v>
          </cell>
          <cell r="AB422">
            <v>0</v>
          </cell>
          <cell r="AC422">
            <v>41015</v>
          </cell>
          <cell r="AD422">
            <v>1</v>
          </cell>
          <cell r="AE422">
            <v>0</v>
          </cell>
          <cell r="AF422">
            <v>0</v>
          </cell>
          <cell r="AG422">
            <v>0</v>
          </cell>
          <cell r="AH422">
            <v>0</v>
          </cell>
          <cell r="AI422">
            <v>0</v>
          </cell>
          <cell r="AJ422">
            <v>0</v>
          </cell>
          <cell r="AK422">
            <v>0</v>
          </cell>
          <cell r="AL422">
            <v>1</v>
          </cell>
          <cell r="AM422">
            <v>0</v>
          </cell>
          <cell r="AN422">
            <v>41015</v>
          </cell>
          <cell r="AO422">
            <v>1</v>
          </cell>
          <cell r="AP422">
            <v>0</v>
          </cell>
          <cell r="AQ422">
            <v>0</v>
          </cell>
          <cell r="AR422">
            <v>0</v>
          </cell>
          <cell r="AS422">
            <v>0</v>
          </cell>
          <cell r="AT422">
            <v>0</v>
          </cell>
          <cell r="AU422">
            <v>41015</v>
          </cell>
          <cell r="AV422">
            <v>0</v>
          </cell>
          <cell r="AW422">
            <v>0</v>
          </cell>
          <cell r="AX422">
            <v>1</v>
          </cell>
          <cell r="AY422">
            <v>0</v>
          </cell>
          <cell r="AZ422">
            <v>41015</v>
          </cell>
          <cell r="BA422">
            <v>0</v>
          </cell>
          <cell r="BB422">
            <v>0</v>
          </cell>
          <cell r="BC422">
            <v>0</v>
          </cell>
          <cell r="BD422">
            <v>0</v>
          </cell>
          <cell r="BE422">
            <v>1</v>
          </cell>
          <cell r="BF422">
            <v>0</v>
          </cell>
          <cell r="BG422">
            <v>0</v>
          </cell>
          <cell r="BH422">
            <v>0</v>
          </cell>
          <cell r="BI422">
            <v>41015</v>
          </cell>
          <cell r="BJ422">
            <v>0</v>
          </cell>
          <cell r="BK422">
            <v>0</v>
          </cell>
          <cell r="BL422">
            <v>0</v>
          </cell>
          <cell r="BM422">
            <v>0</v>
          </cell>
          <cell r="BN422">
            <v>1</v>
          </cell>
          <cell r="BO422">
            <v>0</v>
          </cell>
        </row>
        <row r="423">
          <cell r="A423">
            <v>41015</v>
          </cell>
          <cell r="B423">
            <v>1</v>
          </cell>
          <cell r="C423">
            <v>0</v>
          </cell>
          <cell r="D423">
            <v>0</v>
          </cell>
          <cell r="E423">
            <v>0</v>
          </cell>
          <cell r="F423">
            <v>0</v>
          </cell>
          <cell r="G423">
            <v>0</v>
          </cell>
          <cell r="H423">
            <v>0</v>
          </cell>
          <cell r="I423">
            <v>0</v>
          </cell>
          <cell r="J423">
            <v>1</v>
          </cell>
          <cell r="K423">
            <v>0</v>
          </cell>
          <cell r="L423">
            <v>41015</v>
          </cell>
          <cell r="M423">
            <v>1</v>
          </cell>
          <cell r="N423">
            <v>0</v>
          </cell>
          <cell r="O423">
            <v>0</v>
          </cell>
          <cell r="P423">
            <v>0</v>
          </cell>
          <cell r="Q423">
            <v>1</v>
          </cell>
          <cell r="R423">
            <v>0</v>
          </cell>
          <cell r="S423">
            <v>0</v>
          </cell>
          <cell r="T423">
            <v>0</v>
          </cell>
          <cell r="U423">
            <v>0</v>
          </cell>
          <cell r="V423">
            <v>0</v>
          </cell>
          <cell r="W423">
            <v>0</v>
          </cell>
          <cell r="X423">
            <v>0</v>
          </cell>
          <cell r="Y423">
            <v>0</v>
          </cell>
          <cell r="Z423">
            <v>0</v>
          </cell>
          <cell r="AA423">
            <v>1</v>
          </cell>
          <cell r="AB423">
            <v>0</v>
          </cell>
          <cell r="AC423">
            <v>41015</v>
          </cell>
          <cell r="AD423">
            <v>1</v>
          </cell>
          <cell r="AE423">
            <v>0</v>
          </cell>
          <cell r="AF423">
            <v>0</v>
          </cell>
          <cell r="AG423">
            <v>0</v>
          </cell>
          <cell r="AH423">
            <v>0</v>
          </cell>
          <cell r="AI423">
            <v>0</v>
          </cell>
          <cell r="AJ423">
            <v>0</v>
          </cell>
          <cell r="AK423">
            <v>0</v>
          </cell>
          <cell r="AL423">
            <v>1</v>
          </cell>
          <cell r="AM423">
            <v>0</v>
          </cell>
          <cell r="AN423">
            <v>41015</v>
          </cell>
          <cell r="AO423">
            <v>1</v>
          </cell>
          <cell r="AP423">
            <v>0</v>
          </cell>
          <cell r="AQ423">
            <v>0</v>
          </cell>
          <cell r="AR423">
            <v>0</v>
          </cell>
          <cell r="AS423">
            <v>0</v>
          </cell>
          <cell r="AT423">
            <v>0</v>
          </cell>
          <cell r="AU423">
            <v>41015</v>
          </cell>
          <cell r="AV423">
            <v>0</v>
          </cell>
          <cell r="AW423">
            <v>0</v>
          </cell>
          <cell r="AX423">
            <v>1</v>
          </cell>
          <cell r="AY423">
            <v>0</v>
          </cell>
          <cell r="AZ423">
            <v>41015</v>
          </cell>
          <cell r="BA423">
            <v>0</v>
          </cell>
          <cell r="BB423">
            <v>0</v>
          </cell>
          <cell r="BC423">
            <v>0</v>
          </cell>
          <cell r="BD423">
            <v>0</v>
          </cell>
          <cell r="BE423">
            <v>1</v>
          </cell>
          <cell r="BF423">
            <v>0</v>
          </cell>
          <cell r="BG423">
            <v>0</v>
          </cell>
          <cell r="BH423">
            <v>0</v>
          </cell>
          <cell r="BI423">
            <v>41015</v>
          </cell>
          <cell r="BJ423">
            <v>0</v>
          </cell>
          <cell r="BK423">
            <v>0</v>
          </cell>
          <cell r="BL423">
            <v>0</v>
          </cell>
          <cell r="BM423">
            <v>0</v>
          </cell>
          <cell r="BN423">
            <v>1</v>
          </cell>
          <cell r="BO423">
            <v>0</v>
          </cell>
        </row>
        <row r="424">
          <cell r="A424">
            <v>41016</v>
          </cell>
          <cell r="B424">
            <v>1</v>
          </cell>
          <cell r="C424">
            <v>3</v>
          </cell>
          <cell r="D424">
            <v>0</v>
          </cell>
          <cell r="E424">
            <v>0</v>
          </cell>
          <cell r="F424">
            <v>0</v>
          </cell>
          <cell r="G424">
            <v>0</v>
          </cell>
          <cell r="H424">
            <v>0</v>
          </cell>
          <cell r="I424">
            <v>0</v>
          </cell>
          <cell r="J424">
            <v>1</v>
          </cell>
          <cell r="K424">
            <v>3</v>
          </cell>
          <cell r="L424">
            <v>41016</v>
          </cell>
          <cell r="M424">
            <v>1</v>
          </cell>
          <cell r="N424">
            <v>3</v>
          </cell>
          <cell r="O424">
            <v>0</v>
          </cell>
          <cell r="P424">
            <v>0</v>
          </cell>
          <cell r="Q424">
            <v>1</v>
          </cell>
          <cell r="R424">
            <v>3</v>
          </cell>
          <cell r="S424">
            <v>0</v>
          </cell>
          <cell r="T424">
            <v>0</v>
          </cell>
          <cell r="U424">
            <v>0</v>
          </cell>
          <cell r="V424">
            <v>0</v>
          </cell>
          <cell r="W424">
            <v>0</v>
          </cell>
          <cell r="X424">
            <v>0</v>
          </cell>
          <cell r="Y424">
            <v>0</v>
          </cell>
          <cell r="Z424">
            <v>0</v>
          </cell>
          <cell r="AA424">
            <v>1</v>
          </cell>
          <cell r="AB424">
            <v>3</v>
          </cell>
          <cell r="AC424">
            <v>41016</v>
          </cell>
          <cell r="AD424">
            <v>1</v>
          </cell>
          <cell r="AE424">
            <v>3</v>
          </cell>
          <cell r="AF424">
            <v>1</v>
          </cell>
          <cell r="AG424">
            <v>3</v>
          </cell>
          <cell r="AH424">
            <v>0</v>
          </cell>
          <cell r="AI424">
            <v>0</v>
          </cell>
          <cell r="AJ424">
            <v>0</v>
          </cell>
          <cell r="AK424">
            <v>0</v>
          </cell>
          <cell r="AL424">
            <v>0</v>
          </cell>
          <cell r="AM424">
            <v>0</v>
          </cell>
          <cell r="AN424">
            <v>41016</v>
          </cell>
          <cell r="AO424">
            <v>1</v>
          </cell>
          <cell r="AP424">
            <v>3</v>
          </cell>
          <cell r="AQ424">
            <v>0</v>
          </cell>
          <cell r="AR424">
            <v>0</v>
          </cell>
          <cell r="AS424">
            <v>0</v>
          </cell>
          <cell r="AT424">
            <v>0</v>
          </cell>
          <cell r="AU424">
            <v>41016</v>
          </cell>
          <cell r="AV424">
            <v>0</v>
          </cell>
          <cell r="AW424">
            <v>0</v>
          </cell>
          <cell r="AX424">
            <v>1</v>
          </cell>
          <cell r="AY424">
            <v>3</v>
          </cell>
          <cell r="AZ424">
            <v>41016</v>
          </cell>
          <cell r="BA424">
            <v>0</v>
          </cell>
          <cell r="BB424">
            <v>0</v>
          </cell>
          <cell r="BC424">
            <v>0</v>
          </cell>
          <cell r="BD424">
            <v>0</v>
          </cell>
          <cell r="BE424">
            <v>1</v>
          </cell>
          <cell r="BF424">
            <v>3</v>
          </cell>
          <cell r="BG424">
            <v>0</v>
          </cell>
          <cell r="BH424">
            <v>0</v>
          </cell>
          <cell r="BI424">
            <v>41016</v>
          </cell>
          <cell r="BJ424">
            <v>0</v>
          </cell>
          <cell r="BK424">
            <v>1</v>
          </cell>
          <cell r="BL424">
            <v>0</v>
          </cell>
          <cell r="BM424">
            <v>1</v>
          </cell>
          <cell r="BN424">
            <v>1</v>
          </cell>
          <cell r="BO424">
            <v>2</v>
          </cell>
        </row>
        <row r="425">
          <cell r="A425">
            <v>41016</v>
          </cell>
          <cell r="B425">
            <v>1</v>
          </cell>
          <cell r="C425">
            <v>0</v>
          </cell>
          <cell r="D425">
            <v>0</v>
          </cell>
          <cell r="E425">
            <v>0</v>
          </cell>
          <cell r="F425">
            <v>0</v>
          </cell>
          <cell r="G425">
            <v>0</v>
          </cell>
          <cell r="H425">
            <v>0</v>
          </cell>
          <cell r="I425">
            <v>0</v>
          </cell>
          <cell r="J425">
            <v>1</v>
          </cell>
          <cell r="K425">
            <v>0</v>
          </cell>
          <cell r="L425">
            <v>41016</v>
          </cell>
          <cell r="M425">
            <v>1</v>
          </cell>
          <cell r="N425">
            <v>0</v>
          </cell>
          <cell r="O425">
            <v>0</v>
          </cell>
          <cell r="P425">
            <v>0</v>
          </cell>
          <cell r="Q425">
            <v>1</v>
          </cell>
          <cell r="R425">
            <v>0</v>
          </cell>
          <cell r="S425">
            <v>0</v>
          </cell>
          <cell r="T425">
            <v>0</v>
          </cell>
          <cell r="U425">
            <v>0</v>
          </cell>
          <cell r="V425">
            <v>0</v>
          </cell>
          <cell r="W425">
            <v>0</v>
          </cell>
          <cell r="X425">
            <v>0</v>
          </cell>
          <cell r="Y425">
            <v>0</v>
          </cell>
          <cell r="Z425">
            <v>0</v>
          </cell>
          <cell r="AA425">
            <v>1</v>
          </cell>
          <cell r="AB425">
            <v>0</v>
          </cell>
          <cell r="AC425">
            <v>41016</v>
          </cell>
          <cell r="AD425">
            <v>1</v>
          </cell>
          <cell r="AE425">
            <v>0</v>
          </cell>
          <cell r="AF425">
            <v>1</v>
          </cell>
          <cell r="AG425">
            <v>0</v>
          </cell>
          <cell r="AH425">
            <v>0</v>
          </cell>
          <cell r="AI425">
            <v>0</v>
          </cell>
          <cell r="AJ425">
            <v>0</v>
          </cell>
          <cell r="AK425">
            <v>0</v>
          </cell>
          <cell r="AL425">
            <v>0</v>
          </cell>
          <cell r="AM425">
            <v>0</v>
          </cell>
          <cell r="AN425">
            <v>41016</v>
          </cell>
          <cell r="AO425">
            <v>1</v>
          </cell>
          <cell r="AP425">
            <v>0</v>
          </cell>
          <cell r="AQ425">
            <v>0</v>
          </cell>
          <cell r="AR425">
            <v>0</v>
          </cell>
          <cell r="AS425">
            <v>0</v>
          </cell>
          <cell r="AT425">
            <v>0</v>
          </cell>
          <cell r="AU425">
            <v>41016</v>
          </cell>
          <cell r="AV425">
            <v>0</v>
          </cell>
          <cell r="AW425">
            <v>0</v>
          </cell>
          <cell r="AX425">
            <v>1</v>
          </cell>
          <cell r="AY425">
            <v>0</v>
          </cell>
          <cell r="AZ425">
            <v>41016</v>
          </cell>
          <cell r="BA425">
            <v>0</v>
          </cell>
          <cell r="BB425">
            <v>0</v>
          </cell>
          <cell r="BC425">
            <v>0</v>
          </cell>
          <cell r="BD425">
            <v>0</v>
          </cell>
          <cell r="BE425">
            <v>1</v>
          </cell>
          <cell r="BF425">
            <v>0</v>
          </cell>
          <cell r="BG425">
            <v>0</v>
          </cell>
          <cell r="BH425">
            <v>0</v>
          </cell>
          <cell r="BI425">
            <v>41016</v>
          </cell>
          <cell r="BJ425">
            <v>0</v>
          </cell>
          <cell r="BK425">
            <v>0</v>
          </cell>
          <cell r="BL425">
            <v>0</v>
          </cell>
          <cell r="BM425">
            <v>0</v>
          </cell>
          <cell r="BN425">
            <v>1</v>
          </cell>
          <cell r="BO425">
            <v>0</v>
          </cell>
        </row>
        <row r="426">
          <cell r="A426">
            <v>41016</v>
          </cell>
          <cell r="B426">
            <v>1</v>
          </cell>
          <cell r="C426">
            <v>0</v>
          </cell>
          <cell r="D426">
            <v>0</v>
          </cell>
          <cell r="E426">
            <v>0</v>
          </cell>
          <cell r="F426">
            <v>0</v>
          </cell>
          <cell r="G426">
            <v>0</v>
          </cell>
          <cell r="H426">
            <v>0</v>
          </cell>
          <cell r="I426">
            <v>0</v>
          </cell>
          <cell r="J426">
            <v>1</v>
          </cell>
          <cell r="K426">
            <v>0</v>
          </cell>
          <cell r="L426">
            <v>41016</v>
          </cell>
          <cell r="M426">
            <v>1</v>
          </cell>
          <cell r="N426">
            <v>0</v>
          </cell>
          <cell r="O426">
            <v>0</v>
          </cell>
          <cell r="P426">
            <v>0</v>
          </cell>
          <cell r="Q426">
            <v>1</v>
          </cell>
          <cell r="R426">
            <v>0</v>
          </cell>
          <cell r="S426">
            <v>0</v>
          </cell>
          <cell r="T426">
            <v>0</v>
          </cell>
          <cell r="U426">
            <v>0</v>
          </cell>
          <cell r="V426">
            <v>0</v>
          </cell>
          <cell r="W426">
            <v>0</v>
          </cell>
          <cell r="X426">
            <v>0</v>
          </cell>
          <cell r="Y426">
            <v>0</v>
          </cell>
          <cell r="Z426">
            <v>0</v>
          </cell>
          <cell r="AA426">
            <v>1</v>
          </cell>
          <cell r="AB426">
            <v>0</v>
          </cell>
          <cell r="AC426">
            <v>41016</v>
          </cell>
          <cell r="AD426">
            <v>1</v>
          </cell>
          <cell r="AE426">
            <v>0</v>
          </cell>
          <cell r="AF426">
            <v>1</v>
          </cell>
          <cell r="AG426">
            <v>0</v>
          </cell>
          <cell r="AH426">
            <v>0</v>
          </cell>
          <cell r="AI426">
            <v>0</v>
          </cell>
          <cell r="AJ426">
            <v>0</v>
          </cell>
          <cell r="AK426">
            <v>0</v>
          </cell>
          <cell r="AL426">
            <v>0</v>
          </cell>
          <cell r="AM426">
            <v>0</v>
          </cell>
          <cell r="AN426">
            <v>41016</v>
          </cell>
          <cell r="AO426">
            <v>1</v>
          </cell>
          <cell r="AP426">
            <v>0</v>
          </cell>
          <cell r="AQ426">
            <v>0</v>
          </cell>
          <cell r="AR426">
            <v>0</v>
          </cell>
          <cell r="AS426">
            <v>0</v>
          </cell>
          <cell r="AT426">
            <v>0</v>
          </cell>
          <cell r="AU426">
            <v>41016</v>
          </cell>
          <cell r="AV426">
            <v>0</v>
          </cell>
          <cell r="AW426">
            <v>0</v>
          </cell>
          <cell r="AX426">
            <v>1</v>
          </cell>
          <cell r="AY426">
            <v>0</v>
          </cell>
          <cell r="AZ426">
            <v>41016</v>
          </cell>
          <cell r="BA426">
            <v>0</v>
          </cell>
          <cell r="BB426">
            <v>0</v>
          </cell>
          <cell r="BC426">
            <v>0</v>
          </cell>
          <cell r="BD426">
            <v>0</v>
          </cell>
          <cell r="BE426">
            <v>1</v>
          </cell>
          <cell r="BF426">
            <v>0</v>
          </cell>
          <cell r="BG426">
            <v>0</v>
          </cell>
          <cell r="BH426">
            <v>0</v>
          </cell>
          <cell r="BI426">
            <v>41016</v>
          </cell>
          <cell r="BJ426">
            <v>1</v>
          </cell>
          <cell r="BK426">
            <v>0</v>
          </cell>
          <cell r="BL426">
            <v>1</v>
          </cell>
          <cell r="BM426">
            <v>0</v>
          </cell>
          <cell r="BN426">
            <v>0</v>
          </cell>
          <cell r="BO426">
            <v>0</v>
          </cell>
        </row>
        <row r="427">
          <cell r="A427">
            <v>41017</v>
          </cell>
          <cell r="B427">
            <v>1</v>
          </cell>
          <cell r="C427">
            <v>3</v>
          </cell>
          <cell r="D427">
            <v>0</v>
          </cell>
          <cell r="E427">
            <v>0</v>
          </cell>
          <cell r="F427">
            <v>0</v>
          </cell>
          <cell r="G427">
            <v>0</v>
          </cell>
          <cell r="H427">
            <v>0</v>
          </cell>
          <cell r="I427">
            <v>0</v>
          </cell>
          <cell r="J427">
            <v>1</v>
          </cell>
          <cell r="K427">
            <v>3</v>
          </cell>
          <cell r="L427">
            <v>41017</v>
          </cell>
          <cell r="M427">
            <v>1</v>
          </cell>
          <cell r="N427">
            <v>3</v>
          </cell>
          <cell r="O427">
            <v>0</v>
          </cell>
          <cell r="P427">
            <v>0</v>
          </cell>
          <cell r="Q427">
            <v>1</v>
          </cell>
          <cell r="R427">
            <v>3</v>
          </cell>
          <cell r="S427">
            <v>0</v>
          </cell>
          <cell r="T427">
            <v>0</v>
          </cell>
          <cell r="U427">
            <v>0</v>
          </cell>
          <cell r="V427">
            <v>0</v>
          </cell>
          <cell r="W427">
            <v>0</v>
          </cell>
          <cell r="X427">
            <v>0</v>
          </cell>
          <cell r="Y427">
            <v>0</v>
          </cell>
          <cell r="Z427">
            <v>0</v>
          </cell>
          <cell r="AA427">
            <v>1</v>
          </cell>
          <cell r="AB427">
            <v>3</v>
          </cell>
          <cell r="AC427">
            <v>41017</v>
          </cell>
          <cell r="AD427">
            <v>1</v>
          </cell>
          <cell r="AE427">
            <v>3</v>
          </cell>
          <cell r="AF427">
            <v>1</v>
          </cell>
          <cell r="AG427">
            <v>3</v>
          </cell>
          <cell r="AH427">
            <v>0</v>
          </cell>
          <cell r="AI427">
            <v>0</v>
          </cell>
          <cell r="AJ427">
            <v>0</v>
          </cell>
          <cell r="AK427">
            <v>0</v>
          </cell>
          <cell r="AL427">
            <v>0</v>
          </cell>
          <cell r="AM427">
            <v>0</v>
          </cell>
          <cell r="AN427">
            <v>41017</v>
          </cell>
          <cell r="AO427">
            <v>1</v>
          </cell>
          <cell r="AP427">
            <v>3</v>
          </cell>
          <cell r="AQ427">
            <v>0</v>
          </cell>
          <cell r="AR427">
            <v>0</v>
          </cell>
          <cell r="AS427">
            <v>0</v>
          </cell>
          <cell r="AT427">
            <v>0</v>
          </cell>
          <cell r="AU427">
            <v>41017</v>
          </cell>
          <cell r="AV427">
            <v>0</v>
          </cell>
          <cell r="AW427">
            <v>0</v>
          </cell>
          <cell r="AX427">
            <v>1</v>
          </cell>
          <cell r="AY427">
            <v>3</v>
          </cell>
          <cell r="AZ427">
            <v>41017</v>
          </cell>
          <cell r="BA427">
            <v>0</v>
          </cell>
          <cell r="BB427">
            <v>0</v>
          </cell>
          <cell r="BC427">
            <v>0</v>
          </cell>
          <cell r="BD427">
            <v>0</v>
          </cell>
          <cell r="BE427">
            <v>1</v>
          </cell>
          <cell r="BF427">
            <v>3</v>
          </cell>
          <cell r="BG427">
            <v>0</v>
          </cell>
          <cell r="BH427">
            <v>0</v>
          </cell>
          <cell r="BI427">
            <v>41017</v>
          </cell>
          <cell r="BJ427">
            <v>0</v>
          </cell>
          <cell r="BK427">
            <v>0</v>
          </cell>
          <cell r="BL427">
            <v>0</v>
          </cell>
          <cell r="BM427">
            <v>0</v>
          </cell>
          <cell r="BN427">
            <v>1</v>
          </cell>
          <cell r="BO427">
            <v>2</v>
          </cell>
        </row>
        <row r="428">
          <cell r="A428">
            <v>41017</v>
          </cell>
          <cell r="B428">
            <v>1</v>
          </cell>
          <cell r="C428">
            <v>0</v>
          </cell>
          <cell r="D428">
            <v>0</v>
          </cell>
          <cell r="E428">
            <v>0</v>
          </cell>
          <cell r="F428">
            <v>0</v>
          </cell>
          <cell r="G428">
            <v>0</v>
          </cell>
          <cell r="H428">
            <v>0</v>
          </cell>
          <cell r="I428">
            <v>0</v>
          </cell>
          <cell r="J428">
            <v>1</v>
          </cell>
          <cell r="K428">
            <v>0</v>
          </cell>
          <cell r="L428">
            <v>41017</v>
          </cell>
          <cell r="M428">
            <v>1</v>
          </cell>
          <cell r="N428">
            <v>0</v>
          </cell>
          <cell r="O428">
            <v>0</v>
          </cell>
          <cell r="P428">
            <v>0</v>
          </cell>
          <cell r="Q428">
            <v>1</v>
          </cell>
          <cell r="R428">
            <v>0</v>
          </cell>
          <cell r="S428">
            <v>0</v>
          </cell>
          <cell r="T428">
            <v>0</v>
          </cell>
          <cell r="U428">
            <v>0</v>
          </cell>
          <cell r="V428">
            <v>0</v>
          </cell>
          <cell r="W428">
            <v>0</v>
          </cell>
          <cell r="X428">
            <v>0</v>
          </cell>
          <cell r="Y428">
            <v>0</v>
          </cell>
          <cell r="Z428">
            <v>0</v>
          </cell>
          <cell r="AA428">
            <v>1</v>
          </cell>
          <cell r="AB428">
            <v>0</v>
          </cell>
          <cell r="AC428">
            <v>41017</v>
          </cell>
          <cell r="AD428">
            <v>1</v>
          </cell>
          <cell r="AE428">
            <v>0</v>
          </cell>
          <cell r="AF428">
            <v>1</v>
          </cell>
          <cell r="AG428">
            <v>0</v>
          </cell>
          <cell r="AH428">
            <v>0</v>
          </cell>
          <cell r="AI428">
            <v>0</v>
          </cell>
          <cell r="AJ428">
            <v>0</v>
          </cell>
          <cell r="AK428">
            <v>0</v>
          </cell>
          <cell r="AL428">
            <v>0</v>
          </cell>
          <cell r="AM428">
            <v>0</v>
          </cell>
          <cell r="AN428">
            <v>41017</v>
          </cell>
          <cell r="AO428">
            <v>1</v>
          </cell>
          <cell r="AP428">
            <v>0</v>
          </cell>
          <cell r="AQ428">
            <v>0</v>
          </cell>
          <cell r="AR428">
            <v>0</v>
          </cell>
          <cell r="AS428">
            <v>0</v>
          </cell>
          <cell r="AT428">
            <v>0</v>
          </cell>
          <cell r="AU428">
            <v>41017</v>
          </cell>
          <cell r="AV428">
            <v>0</v>
          </cell>
          <cell r="AW428">
            <v>0</v>
          </cell>
          <cell r="AX428">
            <v>1</v>
          </cell>
          <cell r="AY428">
            <v>0</v>
          </cell>
          <cell r="AZ428">
            <v>41017</v>
          </cell>
          <cell r="BA428">
            <v>0</v>
          </cell>
          <cell r="BB428">
            <v>0</v>
          </cell>
          <cell r="BC428">
            <v>0</v>
          </cell>
          <cell r="BD428">
            <v>0</v>
          </cell>
          <cell r="BE428">
            <v>1</v>
          </cell>
          <cell r="BF428">
            <v>0</v>
          </cell>
          <cell r="BG428">
            <v>0</v>
          </cell>
          <cell r="BH428">
            <v>0</v>
          </cell>
          <cell r="BI428">
            <v>41017</v>
          </cell>
          <cell r="BJ428">
            <v>0</v>
          </cell>
          <cell r="BK428">
            <v>0</v>
          </cell>
          <cell r="BL428">
            <v>0</v>
          </cell>
          <cell r="BM428">
            <v>0</v>
          </cell>
          <cell r="BN428">
            <v>0</v>
          </cell>
          <cell r="BO428">
            <v>0</v>
          </cell>
        </row>
        <row r="429">
          <cell r="A429">
            <v>41017</v>
          </cell>
          <cell r="B429">
            <v>1</v>
          </cell>
          <cell r="C429">
            <v>0</v>
          </cell>
          <cell r="D429">
            <v>0</v>
          </cell>
          <cell r="E429">
            <v>0</v>
          </cell>
          <cell r="F429">
            <v>0</v>
          </cell>
          <cell r="G429">
            <v>0</v>
          </cell>
          <cell r="H429">
            <v>0</v>
          </cell>
          <cell r="I429">
            <v>0</v>
          </cell>
          <cell r="J429">
            <v>1</v>
          </cell>
          <cell r="K429">
            <v>0</v>
          </cell>
          <cell r="L429">
            <v>41017</v>
          </cell>
          <cell r="M429">
            <v>1</v>
          </cell>
          <cell r="N429">
            <v>0</v>
          </cell>
          <cell r="O429">
            <v>0</v>
          </cell>
          <cell r="P429">
            <v>0</v>
          </cell>
          <cell r="Q429">
            <v>1</v>
          </cell>
          <cell r="R429">
            <v>0</v>
          </cell>
          <cell r="S429">
            <v>0</v>
          </cell>
          <cell r="T429">
            <v>0</v>
          </cell>
          <cell r="U429">
            <v>0</v>
          </cell>
          <cell r="V429">
            <v>0</v>
          </cell>
          <cell r="W429">
            <v>0</v>
          </cell>
          <cell r="X429">
            <v>0</v>
          </cell>
          <cell r="Y429">
            <v>0</v>
          </cell>
          <cell r="Z429">
            <v>0</v>
          </cell>
          <cell r="AA429">
            <v>1</v>
          </cell>
          <cell r="AB429">
            <v>0</v>
          </cell>
          <cell r="AC429">
            <v>41017</v>
          </cell>
          <cell r="AD429">
            <v>1</v>
          </cell>
          <cell r="AE429">
            <v>0</v>
          </cell>
          <cell r="AF429">
            <v>1</v>
          </cell>
          <cell r="AG429">
            <v>0</v>
          </cell>
          <cell r="AH429">
            <v>0</v>
          </cell>
          <cell r="AI429">
            <v>0</v>
          </cell>
          <cell r="AJ429">
            <v>0</v>
          </cell>
          <cell r="AK429">
            <v>0</v>
          </cell>
          <cell r="AL429">
            <v>0</v>
          </cell>
          <cell r="AM429">
            <v>0</v>
          </cell>
          <cell r="AN429">
            <v>41017</v>
          </cell>
          <cell r="AO429">
            <v>1</v>
          </cell>
          <cell r="AP429">
            <v>0</v>
          </cell>
          <cell r="AQ429">
            <v>0</v>
          </cell>
          <cell r="AR429">
            <v>0</v>
          </cell>
          <cell r="AS429">
            <v>0</v>
          </cell>
          <cell r="AT429">
            <v>0</v>
          </cell>
          <cell r="AU429">
            <v>41017</v>
          </cell>
          <cell r="AV429">
            <v>0</v>
          </cell>
          <cell r="AW429">
            <v>0</v>
          </cell>
          <cell r="AX429">
            <v>1</v>
          </cell>
          <cell r="AY429">
            <v>0</v>
          </cell>
          <cell r="AZ429">
            <v>41017</v>
          </cell>
          <cell r="BA429">
            <v>0</v>
          </cell>
          <cell r="BB429">
            <v>0</v>
          </cell>
          <cell r="BC429">
            <v>0</v>
          </cell>
          <cell r="BD429">
            <v>0</v>
          </cell>
          <cell r="BE429">
            <v>1</v>
          </cell>
          <cell r="BF429">
            <v>0</v>
          </cell>
          <cell r="BG429">
            <v>0</v>
          </cell>
          <cell r="BH429">
            <v>0</v>
          </cell>
          <cell r="BI429">
            <v>41017</v>
          </cell>
          <cell r="BJ429">
            <v>0</v>
          </cell>
          <cell r="BK429">
            <v>0</v>
          </cell>
          <cell r="BL429">
            <v>0</v>
          </cell>
          <cell r="BM429">
            <v>0</v>
          </cell>
          <cell r="BN429">
            <v>1</v>
          </cell>
          <cell r="BO429">
            <v>0</v>
          </cell>
        </row>
        <row r="430">
          <cell r="A430">
            <v>41018</v>
          </cell>
          <cell r="B430">
            <v>0</v>
          </cell>
          <cell r="C430">
            <v>2</v>
          </cell>
          <cell r="D430">
            <v>0</v>
          </cell>
          <cell r="E430">
            <v>0</v>
          </cell>
          <cell r="F430">
            <v>0</v>
          </cell>
          <cell r="G430">
            <v>0</v>
          </cell>
          <cell r="H430">
            <v>0</v>
          </cell>
          <cell r="I430">
            <v>0</v>
          </cell>
          <cell r="J430">
            <v>0</v>
          </cell>
          <cell r="K430">
            <v>2</v>
          </cell>
          <cell r="L430">
            <v>41018</v>
          </cell>
          <cell r="M430">
            <v>0</v>
          </cell>
          <cell r="N430">
            <v>2</v>
          </cell>
          <cell r="O430">
            <v>0</v>
          </cell>
          <cell r="P430">
            <v>0</v>
          </cell>
          <cell r="Q430">
            <v>0</v>
          </cell>
          <cell r="R430">
            <v>1</v>
          </cell>
          <cell r="S430">
            <v>0</v>
          </cell>
          <cell r="T430">
            <v>1</v>
          </cell>
          <cell r="U430">
            <v>0</v>
          </cell>
          <cell r="V430">
            <v>0</v>
          </cell>
          <cell r="W430">
            <v>0</v>
          </cell>
          <cell r="X430">
            <v>0</v>
          </cell>
          <cell r="Y430">
            <v>0</v>
          </cell>
          <cell r="Z430">
            <v>1</v>
          </cell>
          <cell r="AA430">
            <v>0</v>
          </cell>
          <cell r="AB430">
            <v>1</v>
          </cell>
          <cell r="AC430">
            <v>41018</v>
          </cell>
          <cell r="AD430">
            <v>0</v>
          </cell>
          <cell r="AE430">
            <v>2</v>
          </cell>
          <cell r="AF430">
            <v>0</v>
          </cell>
          <cell r="AG430">
            <v>2</v>
          </cell>
          <cell r="AH430">
            <v>0</v>
          </cell>
          <cell r="AI430">
            <v>0</v>
          </cell>
          <cell r="AJ430">
            <v>0</v>
          </cell>
          <cell r="AK430">
            <v>0</v>
          </cell>
          <cell r="AL430">
            <v>0</v>
          </cell>
          <cell r="AM430">
            <v>0</v>
          </cell>
          <cell r="AN430">
            <v>41018</v>
          </cell>
          <cell r="AO430">
            <v>0</v>
          </cell>
          <cell r="AP430">
            <v>2</v>
          </cell>
          <cell r="AQ430">
            <v>0</v>
          </cell>
          <cell r="AR430">
            <v>0</v>
          </cell>
          <cell r="AS430">
            <v>0</v>
          </cell>
          <cell r="AT430">
            <v>0</v>
          </cell>
          <cell r="AU430">
            <v>41018</v>
          </cell>
          <cell r="AV430">
            <v>0</v>
          </cell>
          <cell r="AW430">
            <v>0</v>
          </cell>
          <cell r="AX430">
            <v>0</v>
          </cell>
          <cell r="AY430">
            <v>2</v>
          </cell>
          <cell r="AZ430">
            <v>41018</v>
          </cell>
          <cell r="BA430">
            <v>0</v>
          </cell>
          <cell r="BB430">
            <v>0</v>
          </cell>
          <cell r="BC430">
            <v>0</v>
          </cell>
          <cell r="BD430">
            <v>0</v>
          </cell>
          <cell r="BE430">
            <v>0</v>
          </cell>
          <cell r="BF430">
            <v>2</v>
          </cell>
          <cell r="BG430">
            <v>0</v>
          </cell>
          <cell r="BH430">
            <v>0</v>
          </cell>
          <cell r="BI430">
            <v>41018</v>
          </cell>
          <cell r="BJ430">
            <v>0</v>
          </cell>
          <cell r="BK430">
            <v>0</v>
          </cell>
          <cell r="BL430">
            <v>0</v>
          </cell>
          <cell r="BM430">
            <v>0</v>
          </cell>
          <cell r="BN430">
            <v>0</v>
          </cell>
          <cell r="BO430">
            <v>2</v>
          </cell>
        </row>
        <row r="431">
          <cell r="A431">
            <v>41018</v>
          </cell>
          <cell r="B431">
            <v>1</v>
          </cell>
          <cell r="C431">
            <v>0</v>
          </cell>
          <cell r="D431">
            <v>0</v>
          </cell>
          <cell r="E431">
            <v>0</v>
          </cell>
          <cell r="F431">
            <v>0</v>
          </cell>
          <cell r="G431">
            <v>0</v>
          </cell>
          <cell r="H431">
            <v>0</v>
          </cell>
          <cell r="I431">
            <v>0</v>
          </cell>
          <cell r="J431">
            <v>1</v>
          </cell>
          <cell r="K431">
            <v>0</v>
          </cell>
          <cell r="L431">
            <v>41018</v>
          </cell>
          <cell r="M431">
            <v>1</v>
          </cell>
          <cell r="N431">
            <v>0</v>
          </cell>
          <cell r="O431">
            <v>0</v>
          </cell>
          <cell r="P431">
            <v>0</v>
          </cell>
          <cell r="Q431">
            <v>1</v>
          </cell>
          <cell r="R431">
            <v>0</v>
          </cell>
          <cell r="S431">
            <v>0</v>
          </cell>
          <cell r="T431">
            <v>0</v>
          </cell>
          <cell r="U431">
            <v>0</v>
          </cell>
          <cell r="V431">
            <v>0</v>
          </cell>
          <cell r="W431">
            <v>0</v>
          </cell>
          <cell r="X431">
            <v>0</v>
          </cell>
          <cell r="Y431">
            <v>0</v>
          </cell>
          <cell r="Z431">
            <v>0</v>
          </cell>
          <cell r="AA431">
            <v>1</v>
          </cell>
          <cell r="AB431">
            <v>0</v>
          </cell>
          <cell r="AC431">
            <v>41018</v>
          </cell>
          <cell r="AD431">
            <v>1</v>
          </cell>
          <cell r="AE431">
            <v>0</v>
          </cell>
          <cell r="AF431">
            <v>1</v>
          </cell>
          <cell r="AG431">
            <v>0</v>
          </cell>
          <cell r="AH431">
            <v>0</v>
          </cell>
          <cell r="AI431">
            <v>0</v>
          </cell>
          <cell r="AJ431">
            <v>0</v>
          </cell>
          <cell r="AK431">
            <v>0</v>
          </cell>
          <cell r="AL431">
            <v>0</v>
          </cell>
          <cell r="AM431">
            <v>0</v>
          </cell>
          <cell r="AN431">
            <v>41018</v>
          </cell>
          <cell r="AO431">
            <v>1</v>
          </cell>
          <cell r="AP431">
            <v>0</v>
          </cell>
          <cell r="AQ431">
            <v>0</v>
          </cell>
          <cell r="AR431">
            <v>0</v>
          </cell>
          <cell r="AS431">
            <v>0</v>
          </cell>
          <cell r="AT431">
            <v>0</v>
          </cell>
          <cell r="AU431">
            <v>41018</v>
          </cell>
          <cell r="AV431">
            <v>0</v>
          </cell>
          <cell r="AW431">
            <v>0</v>
          </cell>
          <cell r="AX431">
            <v>1</v>
          </cell>
          <cell r="AY431">
            <v>0</v>
          </cell>
          <cell r="AZ431">
            <v>41018</v>
          </cell>
          <cell r="BA431">
            <v>0</v>
          </cell>
          <cell r="BB431">
            <v>0</v>
          </cell>
          <cell r="BC431">
            <v>0</v>
          </cell>
          <cell r="BD431">
            <v>0</v>
          </cell>
          <cell r="BE431">
            <v>1</v>
          </cell>
          <cell r="BF431">
            <v>0</v>
          </cell>
          <cell r="BG431">
            <v>0</v>
          </cell>
          <cell r="BH431">
            <v>0</v>
          </cell>
          <cell r="BI431">
            <v>41018</v>
          </cell>
          <cell r="BJ431">
            <v>0</v>
          </cell>
          <cell r="BK431">
            <v>0</v>
          </cell>
          <cell r="BL431">
            <v>0</v>
          </cell>
          <cell r="BM431">
            <v>0</v>
          </cell>
          <cell r="BN431">
            <v>1</v>
          </cell>
          <cell r="BO431">
            <v>0</v>
          </cell>
        </row>
        <row r="432">
          <cell r="A432">
            <v>41018</v>
          </cell>
          <cell r="B432">
            <v>1</v>
          </cell>
          <cell r="C432">
            <v>0</v>
          </cell>
          <cell r="D432">
            <v>0</v>
          </cell>
          <cell r="E432">
            <v>0</v>
          </cell>
          <cell r="F432">
            <v>0</v>
          </cell>
          <cell r="G432">
            <v>0</v>
          </cell>
          <cell r="H432">
            <v>0</v>
          </cell>
          <cell r="I432">
            <v>0</v>
          </cell>
          <cell r="J432">
            <v>1</v>
          </cell>
          <cell r="K432">
            <v>0</v>
          </cell>
          <cell r="L432">
            <v>41018</v>
          </cell>
          <cell r="M432">
            <v>1</v>
          </cell>
          <cell r="N432">
            <v>0</v>
          </cell>
          <cell r="O432">
            <v>0</v>
          </cell>
          <cell r="P432">
            <v>0</v>
          </cell>
          <cell r="Q432">
            <v>0</v>
          </cell>
          <cell r="R432">
            <v>0</v>
          </cell>
          <cell r="S432">
            <v>1</v>
          </cell>
          <cell r="T432">
            <v>0</v>
          </cell>
          <cell r="U432">
            <v>0</v>
          </cell>
          <cell r="V432">
            <v>0</v>
          </cell>
          <cell r="W432">
            <v>0</v>
          </cell>
          <cell r="X432">
            <v>0</v>
          </cell>
          <cell r="Y432">
            <v>1</v>
          </cell>
          <cell r="Z432">
            <v>0</v>
          </cell>
          <cell r="AA432">
            <v>0</v>
          </cell>
          <cell r="AB432">
            <v>0</v>
          </cell>
          <cell r="AC432">
            <v>41018</v>
          </cell>
          <cell r="AD432">
            <v>1</v>
          </cell>
          <cell r="AE432">
            <v>0</v>
          </cell>
          <cell r="AF432">
            <v>1</v>
          </cell>
          <cell r="AG432">
            <v>0</v>
          </cell>
          <cell r="AH432">
            <v>0</v>
          </cell>
          <cell r="AI432">
            <v>0</v>
          </cell>
          <cell r="AJ432">
            <v>0</v>
          </cell>
          <cell r="AK432">
            <v>0</v>
          </cell>
          <cell r="AL432">
            <v>0</v>
          </cell>
          <cell r="AM432">
            <v>0</v>
          </cell>
          <cell r="AN432">
            <v>41018</v>
          </cell>
          <cell r="AO432">
            <v>1</v>
          </cell>
          <cell r="AP432">
            <v>0</v>
          </cell>
          <cell r="AQ432">
            <v>0</v>
          </cell>
          <cell r="AR432">
            <v>0</v>
          </cell>
          <cell r="AS432">
            <v>0</v>
          </cell>
          <cell r="AT432">
            <v>0</v>
          </cell>
          <cell r="AU432">
            <v>41018</v>
          </cell>
          <cell r="AV432">
            <v>0</v>
          </cell>
          <cell r="AW432">
            <v>0</v>
          </cell>
          <cell r="AX432">
            <v>1</v>
          </cell>
          <cell r="AY432">
            <v>0</v>
          </cell>
          <cell r="AZ432">
            <v>41018</v>
          </cell>
          <cell r="BA432">
            <v>0</v>
          </cell>
          <cell r="BB432">
            <v>0</v>
          </cell>
          <cell r="BC432">
            <v>0</v>
          </cell>
          <cell r="BD432">
            <v>0</v>
          </cell>
          <cell r="BE432">
            <v>1</v>
          </cell>
          <cell r="BF432">
            <v>0</v>
          </cell>
          <cell r="BG432">
            <v>0</v>
          </cell>
          <cell r="BH432">
            <v>0</v>
          </cell>
          <cell r="BI432">
            <v>41018</v>
          </cell>
          <cell r="BJ432">
            <v>0</v>
          </cell>
          <cell r="BK432">
            <v>0</v>
          </cell>
          <cell r="BL432">
            <v>0</v>
          </cell>
          <cell r="BM432">
            <v>0</v>
          </cell>
          <cell r="BN432">
            <v>1</v>
          </cell>
          <cell r="BO432">
            <v>0</v>
          </cell>
        </row>
        <row r="433">
          <cell r="A433">
            <v>41019</v>
          </cell>
          <cell r="B433">
            <v>1</v>
          </cell>
          <cell r="C433">
            <v>1</v>
          </cell>
          <cell r="D433">
            <v>0</v>
          </cell>
          <cell r="E433">
            <v>0</v>
          </cell>
          <cell r="F433">
            <v>0</v>
          </cell>
          <cell r="G433">
            <v>0</v>
          </cell>
          <cell r="H433">
            <v>0</v>
          </cell>
          <cell r="I433">
            <v>0</v>
          </cell>
          <cell r="J433">
            <v>1</v>
          </cell>
          <cell r="K433">
            <v>1</v>
          </cell>
          <cell r="L433">
            <v>41019</v>
          </cell>
          <cell r="M433">
            <v>1</v>
          </cell>
          <cell r="N433">
            <v>1</v>
          </cell>
          <cell r="O433">
            <v>0</v>
          </cell>
          <cell r="P433">
            <v>0</v>
          </cell>
          <cell r="Q433">
            <v>1</v>
          </cell>
          <cell r="R433">
            <v>1</v>
          </cell>
          <cell r="S433">
            <v>1</v>
          </cell>
          <cell r="T433">
            <v>1</v>
          </cell>
          <cell r="U433">
            <v>0</v>
          </cell>
          <cell r="V433">
            <v>0</v>
          </cell>
          <cell r="W433">
            <v>0</v>
          </cell>
          <cell r="X433">
            <v>0</v>
          </cell>
          <cell r="Y433">
            <v>1</v>
          </cell>
          <cell r="Z433">
            <v>1</v>
          </cell>
          <cell r="AA433">
            <v>1</v>
          </cell>
          <cell r="AB433">
            <v>1</v>
          </cell>
          <cell r="AC433">
            <v>41019</v>
          </cell>
          <cell r="AD433">
            <v>1</v>
          </cell>
          <cell r="AE433">
            <v>1</v>
          </cell>
          <cell r="AF433">
            <v>1</v>
          </cell>
          <cell r="AG433">
            <v>1</v>
          </cell>
          <cell r="AH433">
            <v>0</v>
          </cell>
          <cell r="AI433">
            <v>0</v>
          </cell>
          <cell r="AJ433">
            <v>0</v>
          </cell>
          <cell r="AK433">
            <v>0</v>
          </cell>
          <cell r="AL433">
            <v>0</v>
          </cell>
          <cell r="AM433">
            <v>0</v>
          </cell>
          <cell r="AN433">
            <v>41019</v>
          </cell>
          <cell r="AO433">
            <v>1</v>
          </cell>
          <cell r="AP433">
            <v>1</v>
          </cell>
          <cell r="AQ433">
            <v>0</v>
          </cell>
          <cell r="AR433">
            <v>0</v>
          </cell>
          <cell r="AS433">
            <v>0</v>
          </cell>
          <cell r="AT433">
            <v>0</v>
          </cell>
          <cell r="AU433">
            <v>41019</v>
          </cell>
          <cell r="AV433">
            <v>0</v>
          </cell>
          <cell r="AW433">
            <v>0</v>
          </cell>
          <cell r="AX433">
            <v>1</v>
          </cell>
          <cell r="AY433">
            <v>1</v>
          </cell>
          <cell r="AZ433">
            <v>41019</v>
          </cell>
          <cell r="BA433">
            <v>0</v>
          </cell>
          <cell r="BB433">
            <v>0</v>
          </cell>
          <cell r="BC433">
            <v>0</v>
          </cell>
          <cell r="BD433">
            <v>0</v>
          </cell>
          <cell r="BE433">
            <v>1</v>
          </cell>
          <cell r="BF433">
            <v>1</v>
          </cell>
          <cell r="BG433">
            <v>0</v>
          </cell>
          <cell r="BH433">
            <v>0</v>
          </cell>
          <cell r="BI433">
            <v>41019</v>
          </cell>
          <cell r="BJ433">
            <v>0</v>
          </cell>
          <cell r="BK433">
            <v>0</v>
          </cell>
          <cell r="BL433">
            <v>0</v>
          </cell>
          <cell r="BM433">
            <v>0</v>
          </cell>
          <cell r="BN433">
            <v>1</v>
          </cell>
          <cell r="BO433">
            <v>1</v>
          </cell>
        </row>
        <row r="434">
          <cell r="A434">
            <v>41019</v>
          </cell>
          <cell r="B434">
            <v>0</v>
          </cell>
          <cell r="C434">
            <v>0</v>
          </cell>
          <cell r="D434">
            <v>0</v>
          </cell>
          <cell r="E434">
            <v>0</v>
          </cell>
          <cell r="F434">
            <v>0</v>
          </cell>
          <cell r="G434">
            <v>0</v>
          </cell>
          <cell r="H434">
            <v>0</v>
          </cell>
          <cell r="I434">
            <v>0</v>
          </cell>
          <cell r="J434">
            <v>0</v>
          </cell>
          <cell r="K434">
            <v>0</v>
          </cell>
          <cell r="L434">
            <v>41019</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41019</v>
          </cell>
          <cell r="AD434">
            <v>0</v>
          </cell>
          <cell r="AE434">
            <v>0</v>
          </cell>
          <cell r="AF434">
            <v>0</v>
          </cell>
          <cell r="AG434">
            <v>0</v>
          </cell>
          <cell r="AH434">
            <v>0</v>
          </cell>
          <cell r="AI434">
            <v>0</v>
          </cell>
          <cell r="AJ434">
            <v>0</v>
          </cell>
          <cell r="AK434">
            <v>0</v>
          </cell>
          <cell r="AL434">
            <v>0</v>
          </cell>
          <cell r="AM434">
            <v>0</v>
          </cell>
          <cell r="AN434">
            <v>41019</v>
          </cell>
          <cell r="AO434">
            <v>0</v>
          </cell>
          <cell r="AP434">
            <v>0</v>
          </cell>
          <cell r="AQ434">
            <v>0</v>
          </cell>
          <cell r="AR434">
            <v>0</v>
          </cell>
          <cell r="AS434">
            <v>0</v>
          </cell>
          <cell r="AT434">
            <v>0</v>
          </cell>
          <cell r="AU434">
            <v>41019</v>
          </cell>
          <cell r="AV434">
            <v>0</v>
          </cell>
          <cell r="AW434">
            <v>0</v>
          </cell>
          <cell r="AX434">
            <v>0</v>
          </cell>
          <cell r="AY434">
            <v>0</v>
          </cell>
          <cell r="AZ434">
            <v>41019</v>
          </cell>
          <cell r="BA434">
            <v>0</v>
          </cell>
          <cell r="BB434">
            <v>0</v>
          </cell>
          <cell r="BC434">
            <v>0</v>
          </cell>
          <cell r="BD434">
            <v>0</v>
          </cell>
          <cell r="BE434">
            <v>0</v>
          </cell>
          <cell r="BF434">
            <v>0</v>
          </cell>
          <cell r="BG434">
            <v>0</v>
          </cell>
          <cell r="BH434">
            <v>0</v>
          </cell>
          <cell r="BI434">
            <v>41019</v>
          </cell>
          <cell r="BJ434">
            <v>0</v>
          </cell>
          <cell r="BK434">
            <v>0</v>
          </cell>
          <cell r="BL434">
            <v>0</v>
          </cell>
          <cell r="BM434">
            <v>0</v>
          </cell>
          <cell r="BN434">
            <v>0</v>
          </cell>
          <cell r="BO434">
            <v>0</v>
          </cell>
        </row>
        <row r="435">
          <cell r="A435">
            <v>41019</v>
          </cell>
          <cell r="B435">
            <v>0</v>
          </cell>
          <cell r="C435">
            <v>0</v>
          </cell>
          <cell r="D435">
            <v>0</v>
          </cell>
          <cell r="E435">
            <v>0</v>
          </cell>
          <cell r="F435">
            <v>0</v>
          </cell>
          <cell r="G435">
            <v>0</v>
          </cell>
          <cell r="H435">
            <v>0</v>
          </cell>
          <cell r="I435">
            <v>0</v>
          </cell>
          <cell r="J435">
            <v>0</v>
          </cell>
          <cell r="K435">
            <v>0</v>
          </cell>
          <cell r="L435">
            <v>41019</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41019</v>
          </cell>
          <cell r="AD435">
            <v>0</v>
          </cell>
          <cell r="AE435">
            <v>0</v>
          </cell>
          <cell r="AF435">
            <v>0</v>
          </cell>
          <cell r="AG435">
            <v>0</v>
          </cell>
          <cell r="AH435">
            <v>0</v>
          </cell>
          <cell r="AI435">
            <v>0</v>
          </cell>
          <cell r="AJ435">
            <v>0</v>
          </cell>
          <cell r="AK435">
            <v>0</v>
          </cell>
          <cell r="AL435">
            <v>0</v>
          </cell>
          <cell r="AM435">
            <v>0</v>
          </cell>
          <cell r="AN435">
            <v>41019</v>
          </cell>
          <cell r="AO435">
            <v>0</v>
          </cell>
          <cell r="AP435">
            <v>0</v>
          </cell>
          <cell r="AQ435">
            <v>0</v>
          </cell>
          <cell r="AR435">
            <v>0</v>
          </cell>
          <cell r="AS435">
            <v>0</v>
          </cell>
          <cell r="AT435">
            <v>0</v>
          </cell>
          <cell r="AU435">
            <v>41019</v>
          </cell>
          <cell r="AV435">
            <v>0</v>
          </cell>
          <cell r="AW435">
            <v>0</v>
          </cell>
          <cell r="AX435">
            <v>0</v>
          </cell>
          <cell r="AY435">
            <v>0</v>
          </cell>
          <cell r="AZ435">
            <v>41019</v>
          </cell>
          <cell r="BA435">
            <v>0</v>
          </cell>
          <cell r="BB435">
            <v>0</v>
          </cell>
          <cell r="BC435">
            <v>0</v>
          </cell>
          <cell r="BD435">
            <v>0</v>
          </cell>
          <cell r="BE435">
            <v>0</v>
          </cell>
          <cell r="BF435">
            <v>0</v>
          </cell>
          <cell r="BG435">
            <v>0</v>
          </cell>
          <cell r="BH435">
            <v>0</v>
          </cell>
          <cell r="BI435">
            <v>41019</v>
          </cell>
          <cell r="BJ435">
            <v>0</v>
          </cell>
          <cell r="BK435">
            <v>0</v>
          </cell>
          <cell r="BL435">
            <v>0</v>
          </cell>
          <cell r="BM435">
            <v>0</v>
          </cell>
          <cell r="BN435">
            <v>0</v>
          </cell>
          <cell r="BO435">
            <v>0</v>
          </cell>
        </row>
        <row r="436">
          <cell r="A436">
            <v>41020</v>
          </cell>
          <cell r="B436">
            <v>1</v>
          </cell>
          <cell r="C436">
            <v>1</v>
          </cell>
          <cell r="D436">
            <v>0</v>
          </cell>
          <cell r="E436">
            <v>0</v>
          </cell>
          <cell r="F436">
            <v>0</v>
          </cell>
          <cell r="G436">
            <v>0</v>
          </cell>
          <cell r="H436">
            <v>0</v>
          </cell>
          <cell r="I436">
            <v>0</v>
          </cell>
          <cell r="J436">
            <v>1</v>
          </cell>
          <cell r="K436">
            <v>1</v>
          </cell>
          <cell r="L436">
            <v>41020</v>
          </cell>
          <cell r="M436">
            <v>1</v>
          </cell>
          <cell r="N436">
            <v>1</v>
          </cell>
          <cell r="O436">
            <v>0</v>
          </cell>
          <cell r="P436">
            <v>0</v>
          </cell>
          <cell r="Q436">
            <v>0</v>
          </cell>
          <cell r="R436">
            <v>0</v>
          </cell>
          <cell r="S436">
            <v>1</v>
          </cell>
          <cell r="T436">
            <v>1</v>
          </cell>
          <cell r="U436">
            <v>0</v>
          </cell>
          <cell r="V436">
            <v>0</v>
          </cell>
          <cell r="W436">
            <v>0</v>
          </cell>
          <cell r="X436">
            <v>0</v>
          </cell>
          <cell r="Y436">
            <v>1</v>
          </cell>
          <cell r="Z436">
            <v>1</v>
          </cell>
          <cell r="AA436">
            <v>0</v>
          </cell>
          <cell r="AB436">
            <v>0</v>
          </cell>
          <cell r="AC436">
            <v>41020</v>
          </cell>
          <cell r="AD436">
            <v>1</v>
          </cell>
          <cell r="AE436">
            <v>1</v>
          </cell>
          <cell r="AF436">
            <v>0</v>
          </cell>
          <cell r="AG436">
            <v>0</v>
          </cell>
          <cell r="AH436">
            <v>0</v>
          </cell>
          <cell r="AI436">
            <v>0</v>
          </cell>
          <cell r="AJ436">
            <v>0</v>
          </cell>
          <cell r="AK436">
            <v>0</v>
          </cell>
          <cell r="AL436">
            <v>1</v>
          </cell>
          <cell r="AM436">
            <v>1</v>
          </cell>
          <cell r="AN436">
            <v>41020</v>
          </cell>
          <cell r="AO436">
            <v>1</v>
          </cell>
          <cell r="AP436">
            <v>1</v>
          </cell>
          <cell r="AQ436">
            <v>0</v>
          </cell>
          <cell r="AR436">
            <v>0</v>
          </cell>
          <cell r="AS436">
            <v>0</v>
          </cell>
          <cell r="AT436">
            <v>0</v>
          </cell>
          <cell r="AU436">
            <v>41020</v>
          </cell>
          <cell r="AV436">
            <v>0</v>
          </cell>
          <cell r="AW436">
            <v>0</v>
          </cell>
          <cell r="AX436">
            <v>1</v>
          </cell>
          <cell r="AY436">
            <v>1</v>
          </cell>
          <cell r="AZ436">
            <v>41020</v>
          </cell>
          <cell r="BA436">
            <v>0</v>
          </cell>
          <cell r="BB436">
            <v>0</v>
          </cell>
          <cell r="BC436">
            <v>0</v>
          </cell>
          <cell r="BD436">
            <v>0</v>
          </cell>
          <cell r="BE436">
            <v>1</v>
          </cell>
          <cell r="BF436">
            <v>1</v>
          </cell>
          <cell r="BG436">
            <v>0</v>
          </cell>
          <cell r="BH436">
            <v>0</v>
          </cell>
          <cell r="BI436">
            <v>41020</v>
          </cell>
          <cell r="BJ436">
            <v>0</v>
          </cell>
          <cell r="BK436">
            <v>0</v>
          </cell>
          <cell r="BL436">
            <v>0</v>
          </cell>
          <cell r="BM436">
            <v>0</v>
          </cell>
          <cell r="BN436">
            <v>1</v>
          </cell>
          <cell r="BO436">
            <v>1</v>
          </cell>
        </row>
        <row r="437">
          <cell r="A437">
            <v>41020</v>
          </cell>
          <cell r="B437">
            <v>0</v>
          </cell>
          <cell r="C437">
            <v>0</v>
          </cell>
          <cell r="D437">
            <v>0</v>
          </cell>
          <cell r="E437">
            <v>0</v>
          </cell>
          <cell r="F437">
            <v>0</v>
          </cell>
          <cell r="G437">
            <v>0</v>
          </cell>
          <cell r="H437">
            <v>0</v>
          </cell>
          <cell r="I437">
            <v>0</v>
          </cell>
          <cell r="J437">
            <v>0</v>
          </cell>
          <cell r="K437">
            <v>0</v>
          </cell>
          <cell r="L437">
            <v>41020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41020</v>
          </cell>
          <cell r="AD437">
            <v>0</v>
          </cell>
          <cell r="AE437">
            <v>0</v>
          </cell>
          <cell r="AF437">
            <v>0</v>
          </cell>
          <cell r="AG437">
            <v>0</v>
          </cell>
          <cell r="AH437">
            <v>0</v>
          </cell>
          <cell r="AI437">
            <v>0</v>
          </cell>
          <cell r="AJ437">
            <v>0</v>
          </cell>
          <cell r="AK437">
            <v>0</v>
          </cell>
          <cell r="AL437">
            <v>0</v>
          </cell>
          <cell r="AM437">
            <v>0</v>
          </cell>
          <cell r="AN437">
            <v>41020</v>
          </cell>
          <cell r="AO437">
            <v>0</v>
          </cell>
          <cell r="AP437">
            <v>0</v>
          </cell>
          <cell r="AQ437">
            <v>0</v>
          </cell>
          <cell r="AR437">
            <v>0</v>
          </cell>
          <cell r="AS437">
            <v>0</v>
          </cell>
          <cell r="AT437">
            <v>0</v>
          </cell>
          <cell r="AU437">
            <v>41020</v>
          </cell>
          <cell r="AV437">
            <v>0</v>
          </cell>
          <cell r="AW437">
            <v>0</v>
          </cell>
          <cell r="AX437">
            <v>0</v>
          </cell>
          <cell r="AY437">
            <v>0</v>
          </cell>
          <cell r="AZ437">
            <v>41020</v>
          </cell>
          <cell r="BA437">
            <v>0</v>
          </cell>
          <cell r="BB437">
            <v>0</v>
          </cell>
          <cell r="BC437">
            <v>0</v>
          </cell>
          <cell r="BD437">
            <v>0</v>
          </cell>
          <cell r="BE437">
            <v>0</v>
          </cell>
          <cell r="BF437">
            <v>0</v>
          </cell>
          <cell r="BG437">
            <v>0</v>
          </cell>
          <cell r="BH437">
            <v>0</v>
          </cell>
          <cell r="BI437">
            <v>41020</v>
          </cell>
          <cell r="BJ437">
            <v>0</v>
          </cell>
          <cell r="BK437">
            <v>0</v>
          </cell>
          <cell r="BL437">
            <v>0</v>
          </cell>
          <cell r="BM437">
            <v>0</v>
          </cell>
          <cell r="BN437">
            <v>0</v>
          </cell>
          <cell r="BO437">
            <v>0</v>
          </cell>
        </row>
        <row r="438">
          <cell r="A438">
            <v>41020</v>
          </cell>
          <cell r="B438">
            <v>0</v>
          </cell>
          <cell r="C438">
            <v>0</v>
          </cell>
          <cell r="D438">
            <v>0</v>
          </cell>
          <cell r="E438">
            <v>0</v>
          </cell>
          <cell r="F438">
            <v>0</v>
          </cell>
          <cell r="G438">
            <v>0</v>
          </cell>
          <cell r="H438">
            <v>0</v>
          </cell>
          <cell r="I438">
            <v>0</v>
          </cell>
          <cell r="J438">
            <v>0</v>
          </cell>
          <cell r="K438">
            <v>0</v>
          </cell>
          <cell r="L438">
            <v>41020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41020</v>
          </cell>
          <cell r="AD438">
            <v>0</v>
          </cell>
          <cell r="AE438">
            <v>0</v>
          </cell>
          <cell r="AF438">
            <v>0</v>
          </cell>
          <cell r="AG438">
            <v>0</v>
          </cell>
          <cell r="AH438">
            <v>0</v>
          </cell>
          <cell r="AI438">
            <v>0</v>
          </cell>
          <cell r="AJ438">
            <v>0</v>
          </cell>
          <cell r="AK438">
            <v>0</v>
          </cell>
          <cell r="AL438">
            <v>0</v>
          </cell>
          <cell r="AM438">
            <v>0</v>
          </cell>
          <cell r="AN438">
            <v>41020</v>
          </cell>
          <cell r="AO438">
            <v>0</v>
          </cell>
          <cell r="AP438">
            <v>0</v>
          </cell>
          <cell r="AQ438">
            <v>0</v>
          </cell>
          <cell r="AR438">
            <v>0</v>
          </cell>
          <cell r="AS438">
            <v>0</v>
          </cell>
          <cell r="AT438">
            <v>0</v>
          </cell>
          <cell r="AU438">
            <v>41020</v>
          </cell>
          <cell r="AV438">
            <v>0</v>
          </cell>
          <cell r="AW438">
            <v>0</v>
          </cell>
          <cell r="AX438">
            <v>0</v>
          </cell>
          <cell r="AY438">
            <v>0</v>
          </cell>
          <cell r="AZ438">
            <v>41020</v>
          </cell>
          <cell r="BA438">
            <v>0</v>
          </cell>
          <cell r="BB438">
            <v>0</v>
          </cell>
          <cell r="BC438">
            <v>0</v>
          </cell>
          <cell r="BD438">
            <v>0</v>
          </cell>
          <cell r="BE438">
            <v>0</v>
          </cell>
          <cell r="BF438">
            <v>0</v>
          </cell>
          <cell r="BG438">
            <v>0</v>
          </cell>
          <cell r="BH438">
            <v>0</v>
          </cell>
          <cell r="BI438">
            <v>41020</v>
          </cell>
          <cell r="BJ438">
            <v>0</v>
          </cell>
          <cell r="BK438">
            <v>0</v>
          </cell>
          <cell r="BL438">
            <v>0</v>
          </cell>
          <cell r="BM438">
            <v>0</v>
          </cell>
          <cell r="BN438">
            <v>0</v>
          </cell>
          <cell r="BO438">
            <v>0</v>
          </cell>
        </row>
        <row r="439">
          <cell r="A439">
            <v>41021</v>
          </cell>
          <cell r="B439">
            <v>1</v>
          </cell>
          <cell r="C439">
            <v>3</v>
          </cell>
          <cell r="D439">
            <v>0</v>
          </cell>
          <cell r="E439">
            <v>0</v>
          </cell>
          <cell r="F439">
            <v>0</v>
          </cell>
          <cell r="G439">
            <v>0</v>
          </cell>
          <cell r="H439">
            <v>0</v>
          </cell>
          <cell r="I439">
            <v>0</v>
          </cell>
          <cell r="J439">
            <v>1</v>
          </cell>
          <cell r="K439">
            <v>3</v>
          </cell>
          <cell r="L439">
            <v>41021</v>
          </cell>
          <cell r="M439">
            <v>1</v>
          </cell>
          <cell r="N439">
            <v>3</v>
          </cell>
          <cell r="O439">
            <v>0</v>
          </cell>
          <cell r="P439">
            <v>0</v>
          </cell>
          <cell r="Q439">
            <v>0</v>
          </cell>
          <cell r="R439">
            <v>0</v>
          </cell>
          <cell r="S439">
            <v>1</v>
          </cell>
          <cell r="T439">
            <v>3</v>
          </cell>
          <cell r="U439">
            <v>0</v>
          </cell>
          <cell r="V439">
            <v>0</v>
          </cell>
          <cell r="W439">
            <v>0</v>
          </cell>
          <cell r="X439">
            <v>0</v>
          </cell>
          <cell r="Y439">
            <v>1</v>
          </cell>
          <cell r="Z439">
            <v>3</v>
          </cell>
          <cell r="AA439">
            <v>0</v>
          </cell>
          <cell r="AB439">
            <v>0</v>
          </cell>
          <cell r="AC439">
            <v>41021</v>
          </cell>
          <cell r="AD439">
            <v>1</v>
          </cell>
          <cell r="AE439">
            <v>3</v>
          </cell>
          <cell r="AF439">
            <v>0</v>
          </cell>
          <cell r="AG439">
            <v>0</v>
          </cell>
          <cell r="AH439">
            <v>0</v>
          </cell>
          <cell r="AI439">
            <v>0</v>
          </cell>
          <cell r="AJ439">
            <v>0</v>
          </cell>
          <cell r="AK439">
            <v>0</v>
          </cell>
          <cell r="AL439">
            <v>1</v>
          </cell>
          <cell r="AM439">
            <v>3</v>
          </cell>
          <cell r="AN439">
            <v>41021</v>
          </cell>
          <cell r="AO439">
            <v>1</v>
          </cell>
          <cell r="AP439">
            <v>3</v>
          </cell>
          <cell r="AQ439">
            <v>0</v>
          </cell>
          <cell r="AR439">
            <v>0</v>
          </cell>
          <cell r="AS439">
            <v>0</v>
          </cell>
          <cell r="AT439">
            <v>0</v>
          </cell>
          <cell r="AU439">
            <v>41021</v>
          </cell>
          <cell r="AV439">
            <v>0</v>
          </cell>
          <cell r="AW439">
            <v>0</v>
          </cell>
          <cell r="AX439">
            <v>1</v>
          </cell>
          <cell r="AY439">
            <v>3</v>
          </cell>
          <cell r="AZ439">
            <v>41021</v>
          </cell>
          <cell r="BA439">
            <v>0</v>
          </cell>
          <cell r="BB439">
            <v>0</v>
          </cell>
          <cell r="BC439">
            <v>0</v>
          </cell>
          <cell r="BD439">
            <v>0</v>
          </cell>
          <cell r="BE439">
            <v>1</v>
          </cell>
          <cell r="BF439">
            <v>3</v>
          </cell>
          <cell r="BG439">
            <v>0</v>
          </cell>
          <cell r="BH439">
            <v>0</v>
          </cell>
          <cell r="BI439">
            <v>41021</v>
          </cell>
          <cell r="BJ439">
            <v>0</v>
          </cell>
          <cell r="BK439">
            <v>0</v>
          </cell>
          <cell r="BL439">
            <v>0</v>
          </cell>
          <cell r="BM439">
            <v>0</v>
          </cell>
          <cell r="BN439">
            <v>1</v>
          </cell>
          <cell r="BO439">
            <v>3</v>
          </cell>
        </row>
        <row r="440">
          <cell r="A440">
            <v>41021</v>
          </cell>
          <cell r="B440">
            <v>1</v>
          </cell>
          <cell r="C440">
            <v>0</v>
          </cell>
          <cell r="D440">
            <v>0</v>
          </cell>
          <cell r="E440">
            <v>0</v>
          </cell>
          <cell r="F440">
            <v>0</v>
          </cell>
          <cell r="G440">
            <v>0</v>
          </cell>
          <cell r="H440">
            <v>0</v>
          </cell>
          <cell r="I440">
            <v>0</v>
          </cell>
          <cell r="J440">
            <v>1</v>
          </cell>
          <cell r="K440">
            <v>0</v>
          </cell>
          <cell r="L440">
            <v>41021</v>
          </cell>
          <cell r="M440">
            <v>1</v>
          </cell>
          <cell r="N440">
            <v>0</v>
          </cell>
          <cell r="O440">
            <v>0</v>
          </cell>
          <cell r="P440">
            <v>0</v>
          </cell>
          <cell r="Q440">
            <v>0</v>
          </cell>
          <cell r="R440">
            <v>0</v>
          </cell>
          <cell r="S440">
            <v>1</v>
          </cell>
          <cell r="T440">
            <v>0</v>
          </cell>
          <cell r="U440">
            <v>0</v>
          </cell>
          <cell r="V440">
            <v>0</v>
          </cell>
          <cell r="W440">
            <v>0</v>
          </cell>
          <cell r="X440">
            <v>0</v>
          </cell>
          <cell r="Y440">
            <v>1</v>
          </cell>
          <cell r="Z440">
            <v>0</v>
          </cell>
          <cell r="AA440">
            <v>0</v>
          </cell>
          <cell r="AB440">
            <v>0</v>
          </cell>
          <cell r="AC440">
            <v>41021</v>
          </cell>
          <cell r="AD440">
            <v>1</v>
          </cell>
          <cell r="AE440">
            <v>0</v>
          </cell>
          <cell r="AF440">
            <v>0</v>
          </cell>
          <cell r="AG440">
            <v>0</v>
          </cell>
          <cell r="AH440">
            <v>0</v>
          </cell>
          <cell r="AI440">
            <v>0</v>
          </cell>
          <cell r="AJ440">
            <v>0</v>
          </cell>
          <cell r="AK440">
            <v>0</v>
          </cell>
          <cell r="AL440">
            <v>1</v>
          </cell>
          <cell r="AM440">
            <v>0</v>
          </cell>
          <cell r="AN440">
            <v>41021</v>
          </cell>
          <cell r="AO440">
            <v>1</v>
          </cell>
          <cell r="AP440">
            <v>0</v>
          </cell>
          <cell r="AQ440">
            <v>0</v>
          </cell>
          <cell r="AR440">
            <v>0</v>
          </cell>
          <cell r="AS440">
            <v>0</v>
          </cell>
          <cell r="AT440">
            <v>0</v>
          </cell>
          <cell r="AU440">
            <v>41021</v>
          </cell>
          <cell r="AV440">
            <v>0</v>
          </cell>
          <cell r="AW440">
            <v>0</v>
          </cell>
          <cell r="AX440">
            <v>1</v>
          </cell>
          <cell r="AY440">
            <v>0</v>
          </cell>
          <cell r="AZ440">
            <v>41021</v>
          </cell>
          <cell r="BA440">
            <v>0</v>
          </cell>
          <cell r="BB440">
            <v>0</v>
          </cell>
          <cell r="BC440">
            <v>0</v>
          </cell>
          <cell r="BD440">
            <v>0</v>
          </cell>
          <cell r="BE440">
            <v>1</v>
          </cell>
          <cell r="BF440">
            <v>0</v>
          </cell>
          <cell r="BG440">
            <v>0</v>
          </cell>
          <cell r="BH440">
            <v>0</v>
          </cell>
          <cell r="BI440">
            <v>41021</v>
          </cell>
          <cell r="BJ440">
            <v>0</v>
          </cell>
          <cell r="BK440">
            <v>0</v>
          </cell>
          <cell r="BL440">
            <v>0</v>
          </cell>
          <cell r="BM440">
            <v>0</v>
          </cell>
          <cell r="BN440">
            <v>1</v>
          </cell>
          <cell r="BO440">
            <v>0</v>
          </cell>
        </row>
        <row r="441">
          <cell r="A441">
            <v>41021</v>
          </cell>
          <cell r="B441">
            <v>1</v>
          </cell>
          <cell r="C441">
            <v>0</v>
          </cell>
          <cell r="D441">
            <v>0</v>
          </cell>
          <cell r="E441">
            <v>0</v>
          </cell>
          <cell r="F441">
            <v>0</v>
          </cell>
          <cell r="G441">
            <v>0</v>
          </cell>
          <cell r="H441">
            <v>0</v>
          </cell>
          <cell r="I441">
            <v>0</v>
          </cell>
          <cell r="J441">
            <v>1</v>
          </cell>
          <cell r="K441">
            <v>0</v>
          </cell>
          <cell r="L441">
            <v>41021</v>
          </cell>
          <cell r="M441">
            <v>1</v>
          </cell>
          <cell r="N441">
            <v>0</v>
          </cell>
          <cell r="O441">
            <v>0</v>
          </cell>
          <cell r="P441">
            <v>0</v>
          </cell>
          <cell r="Q441">
            <v>0</v>
          </cell>
          <cell r="R441">
            <v>0</v>
          </cell>
          <cell r="S441">
            <v>1</v>
          </cell>
          <cell r="T441">
            <v>0</v>
          </cell>
          <cell r="U441">
            <v>0</v>
          </cell>
          <cell r="V441">
            <v>0</v>
          </cell>
          <cell r="W441">
            <v>0</v>
          </cell>
          <cell r="X441">
            <v>0</v>
          </cell>
          <cell r="Y441">
            <v>1</v>
          </cell>
          <cell r="Z441">
            <v>0</v>
          </cell>
          <cell r="AA441">
            <v>0</v>
          </cell>
          <cell r="AB441">
            <v>0</v>
          </cell>
          <cell r="AC441">
            <v>41021</v>
          </cell>
          <cell r="AD441">
            <v>1</v>
          </cell>
          <cell r="AE441">
            <v>0</v>
          </cell>
          <cell r="AF441">
            <v>0</v>
          </cell>
          <cell r="AG441">
            <v>0</v>
          </cell>
          <cell r="AH441">
            <v>0</v>
          </cell>
          <cell r="AI441">
            <v>0</v>
          </cell>
          <cell r="AJ441">
            <v>0</v>
          </cell>
          <cell r="AK441">
            <v>0</v>
          </cell>
          <cell r="AL441">
            <v>1</v>
          </cell>
          <cell r="AM441">
            <v>0</v>
          </cell>
          <cell r="AN441">
            <v>41021</v>
          </cell>
          <cell r="AO441">
            <v>1</v>
          </cell>
          <cell r="AP441">
            <v>0</v>
          </cell>
          <cell r="AQ441">
            <v>0</v>
          </cell>
          <cell r="AR441">
            <v>0</v>
          </cell>
          <cell r="AS441">
            <v>0</v>
          </cell>
          <cell r="AT441">
            <v>0</v>
          </cell>
          <cell r="AU441">
            <v>41021</v>
          </cell>
          <cell r="AV441">
            <v>0</v>
          </cell>
          <cell r="AW441">
            <v>0</v>
          </cell>
          <cell r="AX441">
            <v>1</v>
          </cell>
          <cell r="AY441">
            <v>0</v>
          </cell>
          <cell r="AZ441">
            <v>41021</v>
          </cell>
          <cell r="BA441">
            <v>0</v>
          </cell>
          <cell r="BB441">
            <v>0</v>
          </cell>
          <cell r="BC441">
            <v>0</v>
          </cell>
          <cell r="BD441">
            <v>0</v>
          </cell>
          <cell r="BE441">
            <v>1</v>
          </cell>
          <cell r="BF441">
            <v>0</v>
          </cell>
          <cell r="BG441">
            <v>0</v>
          </cell>
          <cell r="BH441">
            <v>0</v>
          </cell>
          <cell r="BI441">
            <v>41021</v>
          </cell>
          <cell r="BJ441">
            <v>0</v>
          </cell>
          <cell r="BK441">
            <v>0</v>
          </cell>
          <cell r="BL441">
            <v>0</v>
          </cell>
          <cell r="BM441">
            <v>0</v>
          </cell>
          <cell r="BN441">
            <v>1</v>
          </cell>
          <cell r="BO441">
            <v>0</v>
          </cell>
        </row>
        <row r="442">
          <cell r="A442">
            <v>41022</v>
          </cell>
          <cell r="B442">
            <v>0</v>
          </cell>
          <cell r="C442">
            <v>2</v>
          </cell>
          <cell r="D442">
            <v>0</v>
          </cell>
          <cell r="E442">
            <v>0</v>
          </cell>
          <cell r="F442">
            <v>0</v>
          </cell>
          <cell r="G442">
            <v>0</v>
          </cell>
          <cell r="H442">
            <v>0</v>
          </cell>
          <cell r="I442">
            <v>0</v>
          </cell>
          <cell r="J442">
            <v>0</v>
          </cell>
          <cell r="K442">
            <v>2</v>
          </cell>
          <cell r="L442">
            <v>41022</v>
          </cell>
          <cell r="M442">
            <v>0</v>
          </cell>
          <cell r="N442">
            <v>2</v>
          </cell>
          <cell r="O442">
            <v>0</v>
          </cell>
          <cell r="P442">
            <v>0</v>
          </cell>
          <cell r="Q442">
            <v>0</v>
          </cell>
          <cell r="R442">
            <v>0</v>
          </cell>
          <cell r="S442">
            <v>0</v>
          </cell>
          <cell r="T442">
            <v>2</v>
          </cell>
          <cell r="U442">
            <v>0</v>
          </cell>
          <cell r="V442">
            <v>0</v>
          </cell>
          <cell r="W442">
            <v>0</v>
          </cell>
          <cell r="X442">
            <v>0</v>
          </cell>
          <cell r="Y442">
            <v>0</v>
          </cell>
          <cell r="Z442">
            <v>2</v>
          </cell>
          <cell r="AA442">
            <v>0</v>
          </cell>
          <cell r="AB442">
            <v>0</v>
          </cell>
          <cell r="AC442">
            <v>41022</v>
          </cell>
          <cell r="AD442">
            <v>1</v>
          </cell>
          <cell r="AE442">
            <v>3</v>
          </cell>
          <cell r="AF442">
            <v>0</v>
          </cell>
          <cell r="AG442">
            <v>0</v>
          </cell>
          <cell r="AH442">
            <v>0</v>
          </cell>
          <cell r="AI442">
            <v>0</v>
          </cell>
          <cell r="AJ442">
            <v>0</v>
          </cell>
          <cell r="AK442">
            <v>0</v>
          </cell>
          <cell r="AL442">
            <v>1</v>
          </cell>
          <cell r="AM442">
            <v>3</v>
          </cell>
          <cell r="AN442">
            <v>41022</v>
          </cell>
          <cell r="AO442">
            <v>1</v>
          </cell>
          <cell r="AP442">
            <v>3</v>
          </cell>
          <cell r="AQ442">
            <v>0</v>
          </cell>
          <cell r="AR442">
            <v>0</v>
          </cell>
          <cell r="AS442">
            <v>0</v>
          </cell>
          <cell r="AT442">
            <v>0</v>
          </cell>
          <cell r="AU442">
            <v>41022</v>
          </cell>
          <cell r="AV442">
            <v>0</v>
          </cell>
          <cell r="AW442">
            <v>0</v>
          </cell>
          <cell r="AX442">
            <v>1</v>
          </cell>
          <cell r="AY442">
            <v>3</v>
          </cell>
          <cell r="AZ442">
            <v>41022</v>
          </cell>
          <cell r="BA442">
            <v>0</v>
          </cell>
          <cell r="BB442">
            <v>0</v>
          </cell>
          <cell r="BC442">
            <v>0</v>
          </cell>
          <cell r="BD442">
            <v>0</v>
          </cell>
          <cell r="BE442">
            <v>0</v>
          </cell>
          <cell r="BF442">
            <v>2</v>
          </cell>
          <cell r="BG442">
            <v>0</v>
          </cell>
          <cell r="BH442">
            <v>0</v>
          </cell>
          <cell r="BI442">
            <v>41022</v>
          </cell>
          <cell r="BJ442">
            <v>0</v>
          </cell>
          <cell r="BK442">
            <v>0</v>
          </cell>
          <cell r="BL442">
            <v>0</v>
          </cell>
          <cell r="BM442">
            <v>0</v>
          </cell>
          <cell r="BN442">
            <v>0</v>
          </cell>
          <cell r="BO442">
            <v>2</v>
          </cell>
        </row>
        <row r="443">
          <cell r="A443">
            <v>41022</v>
          </cell>
          <cell r="B443">
            <v>1</v>
          </cell>
          <cell r="C443">
            <v>0</v>
          </cell>
          <cell r="D443">
            <v>0</v>
          </cell>
          <cell r="E443">
            <v>0</v>
          </cell>
          <cell r="F443">
            <v>0</v>
          </cell>
          <cell r="G443">
            <v>0</v>
          </cell>
          <cell r="H443">
            <v>0</v>
          </cell>
          <cell r="I443">
            <v>0</v>
          </cell>
          <cell r="J443">
            <v>1</v>
          </cell>
          <cell r="K443">
            <v>0</v>
          </cell>
          <cell r="L443">
            <v>41022</v>
          </cell>
          <cell r="M443">
            <v>1</v>
          </cell>
          <cell r="N443">
            <v>0</v>
          </cell>
          <cell r="O443">
            <v>0</v>
          </cell>
          <cell r="P443">
            <v>0</v>
          </cell>
          <cell r="Q443">
            <v>0</v>
          </cell>
          <cell r="R443">
            <v>0</v>
          </cell>
          <cell r="S443">
            <v>1</v>
          </cell>
          <cell r="T443">
            <v>0</v>
          </cell>
          <cell r="U443">
            <v>0</v>
          </cell>
          <cell r="V443">
            <v>0</v>
          </cell>
          <cell r="W443">
            <v>0</v>
          </cell>
          <cell r="X443">
            <v>0</v>
          </cell>
          <cell r="Y443">
            <v>1</v>
          </cell>
          <cell r="Z443">
            <v>0</v>
          </cell>
          <cell r="AA443">
            <v>0</v>
          </cell>
          <cell r="AB443">
            <v>0</v>
          </cell>
          <cell r="AC443">
            <v>41022</v>
          </cell>
          <cell r="AD443">
            <v>1</v>
          </cell>
          <cell r="AE443">
            <v>0</v>
          </cell>
          <cell r="AF443">
            <v>0</v>
          </cell>
          <cell r="AG443">
            <v>0</v>
          </cell>
          <cell r="AH443">
            <v>0</v>
          </cell>
          <cell r="AI443">
            <v>0</v>
          </cell>
          <cell r="AJ443">
            <v>0</v>
          </cell>
          <cell r="AK443">
            <v>0</v>
          </cell>
          <cell r="AL443">
            <v>1</v>
          </cell>
          <cell r="AM443">
            <v>0</v>
          </cell>
          <cell r="AN443">
            <v>41022</v>
          </cell>
          <cell r="AO443">
            <v>1</v>
          </cell>
          <cell r="AP443">
            <v>0</v>
          </cell>
          <cell r="AQ443">
            <v>0</v>
          </cell>
          <cell r="AR443">
            <v>0</v>
          </cell>
          <cell r="AS443">
            <v>0</v>
          </cell>
          <cell r="AT443">
            <v>0</v>
          </cell>
          <cell r="AU443">
            <v>41022</v>
          </cell>
          <cell r="AV443">
            <v>0</v>
          </cell>
          <cell r="AW443">
            <v>0</v>
          </cell>
          <cell r="AX443">
            <v>1</v>
          </cell>
          <cell r="AY443">
            <v>0</v>
          </cell>
          <cell r="AZ443">
            <v>41022</v>
          </cell>
          <cell r="BA443">
            <v>0</v>
          </cell>
          <cell r="BB443">
            <v>0</v>
          </cell>
          <cell r="BC443">
            <v>0</v>
          </cell>
          <cell r="BD443">
            <v>0</v>
          </cell>
          <cell r="BE443">
            <v>1</v>
          </cell>
          <cell r="BF443">
            <v>0</v>
          </cell>
          <cell r="BG443">
            <v>0</v>
          </cell>
          <cell r="BH443">
            <v>0</v>
          </cell>
          <cell r="BI443">
            <v>41022</v>
          </cell>
          <cell r="BJ443">
            <v>0</v>
          </cell>
          <cell r="BK443">
            <v>0</v>
          </cell>
          <cell r="BL443">
            <v>0</v>
          </cell>
          <cell r="BM443">
            <v>0</v>
          </cell>
          <cell r="BN443">
            <v>1</v>
          </cell>
          <cell r="BO443">
            <v>0</v>
          </cell>
        </row>
        <row r="444">
          <cell r="A444">
            <v>41022</v>
          </cell>
          <cell r="B444">
            <v>1</v>
          </cell>
          <cell r="C444">
            <v>0</v>
          </cell>
          <cell r="D444">
            <v>0</v>
          </cell>
          <cell r="E444">
            <v>0</v>
          </cell>
          <cell r="F444">
            <v>0</v>
          </cell>
          <cell r="G444">
            <v>0</v>
          </cell>
          <cell r="H444">
            <v>0</v>
          </cell>
          <cell r="I444">
            <v>0</v>
          </cell>
          <cell r="J444">
            <v>1</v>
          </cell>
          <cell r="K444">
            <v>0</v>
          </cell>
          <cell r="L444">
            <v>41022</v>
          </cell>
          <cell r="M444">
            <v>1</v>
          </cell>
          <cell r="N444">
            <v>0</v>
          </cell>
          <cell r="O444">
            <v>0</v>
          </cell>
          <cell r="P444">
            <v>0</v>
          </cell>
          <cell r="Q444">
            <v>0</v>
          </cell>
          <cell r="R444">
            <v>0</v>
          </cell>
          <cell r="S444">
            <v>1</v>
          </cell>
          <cell r="T444">
            <v>0</v>
          </cell>
          <cell r="U444">
            <v>0</v>
          </cell>
          <cell r="V444">
            <v>0</v>
          </cell>
          <cell r="W444">
            <v>0</v>
          </cell>
          <cell r="X444">
            <v>0</v>
          </cell>
          <cell r="Y444">
            <v>1</v>
          </cell>
          <cell r="Z444">
            <v>0</v>
          </cell>
          <cell r="AA444">
            <v>0</v>
          </cell>
          <cell r="AB444">
            <v>0</v>
          </cell>
          <cell r="AC444">
            <v>41022</v>
          </cell>
          <cell r="AD444">
            <v>1</v>
          </cell>
          <cell r="AE444">
            <v>0</v>
          </cell>
          <cell r="AF444">
            <v>0</v>
          </cell>
          <cell r="AG444">
            <v>0</v>
          </cell>
          <cell r="AH444">
            <v>0</v>
          </cell>
          <cell r="AI444">
            <v>0</v>
          </cell>
          <cell r="AJ444">
            <v>0</v>
          </cell>
          <cell r="AK444">
            <v>0</v>
          </cell>
          <cell r="AL444">
            <v>1</v>
          </cell>
          <cell r="AM444">
            <v>0</v>
          </cell>
          <cell r="AN444">
            <v>41022</v>
          </cell>
          <cell r="AO444">
            <v>1</v>
          </cell>
          <cell r="AP444">
            <v>0</v>
          </cell>
          <cell r="AQ444">
            <v>0</v>
          </cell>
          <cell r="AR444">
            <v>0</v>
          </cell>
          <cell r="AS444">
            <v>0</v>
          </cell>
          <cell r="AT444">
            <v>0</v>
          </cell>
          <cell r="AU444">
            <v>41022</v>
          </cell>
          <cell r="AV444">
            <v>0</v>
          </cell>
          <cell r="AW444">
            <v>0</v>
          </cell>
          <cell r="AX444">
            <v>1</v>
          </cell>
          <cell r="AY444">
            <v>0</v>
          </cell>
          <cell r="AZ444">
            <v>41022</v>
          </cell>
          <cell r="BA444">
            <v>0</v>
          </cell>
          <cell r="BB444">
            <v>0</v>
          </cell>
          <cell r="BC444">
            <v>0</v>
          </cell>
          <cell r="BD444">
            <v>0</v>
          </cell>
          <cell r="BE444">
            <v>1</v>
          </cell>
          <cell r="BF444">
            <v>0</v>
          </cell>
          <cell r="BG444">
            <v>0</v>
          </cell>
          <cell r="BH444">
            <v>0</v>
          </cell>
          <cell r="BI444">
            <v>41022</v>
          </cell>
          <cell r="BJ444">
            <v>0</v>
          </cell>
          <cell r="BK444">
            <v>0</v>
          </cell>
          <cell r="BL444">
            <v>0</v>
          </cell>
          <cell r="BM444">
            <v>0</v>
          </cell>
          <cell r="BN444">
            <v>1</v>
          </cell>
          <cell r="BO444">
            <v>0</v>
          </cell>
        </row>
        <row r="445">
          <cell r="A445">
            <v>41023</v>
          </cell>
          <cell r="B445">
            <v>1</v>
          </cell>
          <cell r="C445">
            <v>2</v>
          </cell>
          <cell r="D445">
            <v>0</v>
          </cell>
          <cell r="E445">
            <v>0</v>
          </cell>
          <cell r="F445">
            <v>0</v>
          </cell>
          <cell r="G445">
            <v>0</v>
          </cell>
          <cell r="H445">
            <v>0</v>
          </cell>
          <cell r="I445">
            <v>0</v>
          </cell>
          <cell r="J445">
            <v>1</v>
          </cell>
          <cell r="K445">
            <v>2</v>
          </cell>
          <cell r="L445">
            <v>41023</v>
          </cell>
          <cell r="M445">
            <v>1</v>
          </cell>
          <cell r="N445">
            <v>2</v>
          </cell>
          <cell r="O445">
            <v>0</v>
          </cell>
          <cell r="P445">
            <v>0</v>
          </cell>
          <cell r="Q445">
            <v>0</v>
          </cell>
          <cell r="R445">
            <v>0</v>
          </cell>
          <cell r="S445">
            <v>1</v>
          </cell>
          <cell r="T445">
            <v>2</v>
          </cell>
          <cell r="U445">
            <v>0</v>
          </cell>
          <cell r="V445">
            <v>0</v>
          </cell>
          <cell r="W445">
            <v>0</v>
          </cell>
          <cell r="X445">
            <v>0</v>
          </cell>
          <cell r="Y445">
            <v>1</v>
          </cell>
          <cell r="Z445">
            <v>2</v>
          </cell>
          <cell r="AA445">
            <v>0</v>
          </cell>
          <cell r="AB445">
            <v>0</v>
          </cell>
          <cell r="AC445">
            <v>41023</v>
          </cell>
          <cell r="AD445">
            <v>1</v>
          </cell>
          <cell r="AE445">
            <v>2</v>
          </cell>
          <cell r="AF445">
            <v>0</v>
          </cell>
          <cell r="AG445">
            <v>0</v>
          </cell>
          <cell r="AH445">
            <v>0</v>
          </cell>
          <cell r="AI445">
            <v>0</v>
          </cell>
          <cell r="AJ445">
            <v>0</v>
          </cell>
          <cell r="AK445">
            <v>0</v>
          </cell>
          <cell r="AL445">
            <v>1</v>
          </cell>
          <cell r="AM445">
            <v>2</v>
          </cell>
          <cell r="AN445">
            <v>41023</v>
          </cell>
          <cell r="AO445">
            <v>1</v>
          </cell>
          <cell r="AP445">
            <v>2</v>
          </cell>
          <cell r="AQ445">
            <v>0</v>
          </cell>
          <cell r="AR445">
            <v>0</v>
          </cell>
          <cell r="AS445">
            <v>0</v>
          </cell>
          <cell r="AT445">
            <v>0</v>
          </cell>
          <cell r="AU445">
            <v>41023</v>
          </cell>
          <cell r="AV445">
            <v>0</v>
          </cell>
          <cell r="AW445">
            <v>0</v>
          </cell>
          <cell r="AX445">
            <v>1</v>
          </cell>
          <cell r="AY445">
            <v>2</v>
          </cell>
          <cell r="AZ445">
            <v>41023</v>
          </cell>
          <cell r="BA445">
            <v>0</v>
          </cell>
          <cell r="BB445">
            <v>0</v>
          </cell>
          <cell r="BC445">
            <v>0</v>
          </cell>
          <cell r="BD445">
            <v>0</v>
          </cell>
          <cell r="BE445">
            <v>1</v>
          </cell>
          <cell r="BF445">
            <v>2</v>
          </cell>
          <cell r="BG445">
            <v>0</v>
          </cell>
          <cell r="BH445">
            <v>0</v>
          </cell>
          <cell r="BI445">
            <v>41023</v>
          </cell>
          <cell r="BJ445">
            <v>0</v>
          </cell>
          <cell r="BK445">
            <v>0</v>
          </cell>
          <cell r="BL445">
            <v>0</v>
          </cell>
          <cell r="BM445">
            <v>0</v>
          </cell>
          <cell r="BN445">
            <v>1</v>
          </cell>
          <cell r="BO445">
            <v>2</v>
          </cell>
        </row>
        <row r="446">
          <cell r="A446">
            <v>41023</v>
          </cell>
          <cell r="B446">
            <v>0</v>
          </cell>
          <cell r="C446">
            <v>0</v>
          </cell>
          <cell r="D446">
            <v>0</v>
          </cell>
          <cell r="E446">
            <v>0</v>
          </cell>
          <cell r="F446">
            <v>0</v>
          </cell>
          <cell r="G446">
            <v>0</v>
          </cell>
          <cell r="H446">
            <v>0</v>
          </cell>
          <cell r="I446">
            <v>0</v>
          </cell>
          <cell r="J446">
            <v>0</v>
          </cell>
          <cell r="K446">
            <v>0</v>
          </cell>
          <cell r="L446">
            <v>41023</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41023</v>
          </cell>
          <cell r="AD446">
            <v>0</v>
          </cell>
          <cell r="AE446">
            <v>0</v>
          </cell>
          <cell r="AF446">
            <v>0</v>
          </cell>
          <cell r="AG446">
            <v>0</v>
          </cell>
          <cell r="AH446">
            <v>0</v>
          </cell>
          <cell r="AI446">
            <v>0</v>
          </cell>
          <cell r="AJ446">
            <v>0</v>
          </cell>
          <cell r="AK446">
            <v>0</v>
          </cell>
          <cell r="AL446">
            <v>0</v>
          </cell>
          <cell r="AM446">
            <v>0</v>
          </cell>
          <cell r="AN446">
            <v>41023</v>
          </cell>
          <cell r="AO446">
            <v>0</v>
          </cell>
          <cell r="AP446">
            <v>0</v>
          </cell>
          <cell r="AQ446">
            <v>0</v>
          </cell>
          <cell r="AR446">
            <v>0</v>
          </cell>
          <cell r="AS446">
            <v>0</v>
          </cell>
          <cell r="AT446">
            <v>0</v>
          </cell>
          <cell r="AU446">
            <v>41023</v>
          </cell>
          <cell r="AV446">
            <v>0</v>
          </cell>
          <cell r="AW446">
            <v>0</v>
          </cell>
          <cell r="AX446">
            <v>0</v>
          </cell>
          <cell r="AY446">
            <v>0</v>
          </cell>
          <cell r="AZ446">
            <v>41023</v>
          </cell>
          <cell r="BA446">
            <v>0</v>
          </cell>
          <cell r="BB446">
            <v>0</v>
          </cell>
          <cell r="BC446">
            <v>0</v>
          </cell>
          <cell r="BD446">
            <v>0</v>
          </cell>
          <cell r="BE446">
            <v>0</v>
          </cell>
          <cell r="BF446">
            <v>0</v>
          </cell>
          <cell r="BG446">
            <v>0</v>
          </cell>
          <cell r="BH446">
            <v>0</v>
          </cell>
          <cell r="BI446">
            <v>41023</v>
          </cell>
          <cell r="BJ446">
            <v>0</v>
          </cell>
          <cell r="BK446">
            <v>0</v>
          </cell>
          <cell r="BL446">
            <v>0</v>
          </cell>
          <cell r="BM446">
            <v>0</v>
          </cell>
          <cell r="BN446">
            <v>0</v>
          </cell>
          <cell r="BO446">
            <v>0</v>
          </cell>
        </row>
        <row r="447">
          <cell r="A447">
            <v>41023</v>
          </cell>
          <cell r="B447">
            <v>1</v>
          </cell>
          <cell r="C447">
            <v>0</v>
          </cell>
          <cell r="D447">
            <v>0</v>
          </cell>
          <cell r="E447">
            <v>0</v>
          </cell>
          <cell r="F447">
            <v>0</v>
          </cell>
          <cell r="G447">
            <v>0</v>
          </cell>
          <cell r="H447">
            <v>0</v>
          </cell>
          <cell r="I447">
            <v>0</v>
          </cell>
          <cell r="J447">
            <v>1</v>
          </cell>
          <cell r="K447">
            <v>0</v>
          </cell>
          <cell r="L447">
            <v>41023</v>
          </cell>
          <cell r="M447">
            <v>1</v>
          </cell>
          <cell r="N447">
            <v>0</v>
          </cell>
          <cell r="O447">
            <v>0</v>
          </cell>
          <cell r="P447">
            <v>0</v>
          </cell>
          <cell r="Q447">
            <v>0</v>
          </cell>
          <cell r="R447">
            <v>0</v>
          </cell>
          <cell r="S447">
            <v>1</v>
          </cell>
          <cell r="T447">
            <v>0</v>
          </cell>
          <cell r="U447">
            <v>0</v>
          </cell>
          <cell r="V447">
            <v>0</v>
          </cell>
          <cell r="W447">
            <v>0</v>
          </cell>
          <cell r="X447">
            <v>0</v>
          </cell>
          <cell r="Y447">
            <v>1</v>
          </cell>
          <cell r="Z447">
            <v>0</v>
          </cell>
          <cell r="AA447">
            <v>0</v>
          </cell>
          <cell r="AB447">
            <v>0</v>
          </cell>
          <cell r="AC447">
            <v>41023</v>
          </cell>
          <cell r="AD447">
            <v>1</v>
          </cell>
          <cell r="AE447">
            <v>0</v>
          </cell>
          <cell r="AF447">
            <v>0</v>
          </cell>
          <cell r="AG447">
            <v>0</v>
          </cell>
          <cell r="AH447">
            <v>0</v>
          </cell>
          <cell r="AI447">
            <v>0</v>
          </cell>
          <cell r="AJ447">
            <v>0</v>
          </cell>
          <cell r="AK447">
            <v>0</v>
          </cell>
          <cell r="AL447">
            <v>1</v>
          </cell>
          <cell r="AM447">
            <v>0</v>
          </cell>
          <cell r="AN447">
            <v>41023</v>
          </cell>
          <cell r="AO447">
            <v>1</v>
          </cell>
          <cell r="AP447">
            <v>0</v>
          </cell>
          <cell r="AQ447">
            <v>0</v>
          </cell>
          <cell r="AR447">
            <v>0</v>
          </cell>
          <cell r="AS447">
            <v>0</v>
          </cell>
          <cell r="AT447">
            <v>0</v>
          </cell>
          <cell r="AU447">
            <v>41023</v>
          </cell>
          <cell r="AV447">
            <v>0</v>
          </cell>
          <cell r="AW447">
            <v>0</v>
          </cell>
          <cell r="AX447">
            <v>1</v>
          </cell>
          <cell r="AY447">
            <v>0</v>
          </cell>
          <cell r="AZ447">
            <v>41023</v>
          </cell>
          <cell r="BA447">
            <v>0</v>
          </cell>
          <cell r="BB447">
            <v>0</v>
          </cell>
          <cell r="BC447">
            <v>0</v>
          </cell>
          <cell r="BD447">
            <v>0</v>
          </cell>
          <cell r="BE447">
            <v>1</v>
          </cell>
          <cell r="BF447">
            <v>0</v>
          </cell>
          <cell r="BG447">
            <v>0</v>
          </cell>
          <cell r="BH447">
            <v>0</v>
          </cell>
          <cell r="BI447">
            <v>41023</v>
          </cell>
          <cell r="BJ447">
            <v>0</v>
          </cell>
          <cell r="BK447">
            <v>0</v>
          </cell>
          <cell r="BL447">
            <v>0</v>
          </cell>
          <cell r="BM447">
            <v>0</v>
          </cell>
          <cell r="BN447">
            <v>1</v>
          </cell>
          <cell r="BO447">
            <v>0</v>
          </cell>
        </row>
        <row r="448">
          <cell r="A448">
            <v>41024</v>
          </cell>
          <cell r="B448">
            <v>1</v>
          </cell>
          <cell r="C448">
            <v>3</v>
          </cell>
          <cell r="D448">
            <v>0</v>
          </cell>
          <cell r="E448">
            <v>0</v>
          </cell>
          <cell r="F448">
            <v>0</v>
          </cell>
          <cell r="G448">
            <v>0</v>
          </cell>
          <cell r="H448">
            <v>0</v>
          </cell>
          <cell r="I448">
            <v>0</v>
          </cell>
          <cell r="J448">
            <v>1</v>
          </cell>
          <cell r="K448">
            <v>3</v>
          </cell>
          <cell r="L448">
            <v>41024</v>
          </cell>
          <cell r="M448">
            <v>1</v>
          </cell>
          <cell r="N448">
            <v>3</v>
          </cell>
          <cell r="O448">
            <v>0</v>
          </cell>
          <cell r="P448">
            <v>0</v>
          </cell>
          <cell r="Q448">
            <v>0</v>
          </cell>
          <cell r="R448">
            <v>0</v>
          </cell>
          <cell r="S448">
            <v>1</v>
          </cell>
          <cell r="T448">
            <v>3</v>
          </cell>
          <cell r="U448">
            <v>0</v>
          </cell>
          <cell r="V448">
            <v>0</v>
          </cell>
          <cell r="W448">
            <v>0</v>
          </cell>
          <cell r="X448">
            <v>0</v>
          </cell>
          <cell r="Y448">
            <v>1</v>
          </cell>
          <cell r="Z448">
            <v>3</v>
          </cell>
          <cell r="AA448">
            <v>0</v>
          </cell>
          <cell r="AB448">
            <v>0</v>
          </cell>
          <cell r="AC448">
            <v>41024</v>
          </cell>
          <cell r="AD448">
            <v>1</v>
          </cell>
          <cell r="AE448">
            <v>2</v>
          </cell>
          <cell r="AF448">
            <v>0</v>
          </cell>
          <cell r="AG448">
            <v>0</v>
          </cell>
          <cell r="AH448">
            <v>0</v>
          </cell>
          <cell r="AI448">
            <v>0</v>
          </cell>
          <cell r="AJ448">
            <v>0</v>
          </cell>
          <cell r="AK448">
            <v>0</v>
          </cell>
          <cell r="AL448">
            <v>1</v>
          </cell>
          <cell r="AM448">
            <v>2</v>
          </cell>
          <cell r="AN448">
            <v>41024</v>
          </cell>
          <cell r="AO448">
            <v>1</v>
          </cell>
          <cell r="AP448">
            <v>2</v>
          </cell>
          <cell r="AQ448">
            <v>0</v>
          </cell>
          <cell r="AR448">
            <v>0</v>
          </cell>
          <cell r="AS448">
            <v>0</v>
          </cell>
          <cell r="AT448">
            <v>0</v>
          </cell>
          <cell r="AU448">
            <v>41024</v>
          </cell>
          <cell r="AV448">
            <v>0</v>
          </cell>
          <cell r="AW448">
            <v>0</v>
          </cell>
          <cell r="AX448">
            <v>1</v>
          </cell>
          <cell r="AY448">
            <v>2</v>
          </cell>
          <cell r="AZ448">
            <v>41024</v>
          </cell>
          <cell r="BA448">
            <v>0</v>
          </cell>
          <cell r="BB448">
            <v>0</v>
          </cell>
          <cell r="BC448">
            <v>0</v>
          </cell>
          <cell r="BD448">
            <v>0</v>
          </cell>
          <cell r="BE448">
            <v>1</v>
          </cell>
          <cell r="BF448">
            <v>2</v>
          </cell>
          <cell r="BG448">
            <v>0</v>
          </cell>
          <cell r="BH448">
            <v>0</v>
          </cell>
          <cell r="BI448">
            <v>41024</v>
          </cell>
          <cell r="BJ448">
            <v>0</v>
          </cell>
          <cell r="BK448">
            <v>0</v>
          </cell>
          <cell r="BL448">
            <v>0</v>
          </cell>
          <cell r="BM448">
            <v>0</v>
          </cell>
          <cell r="BN448">
            <v>1</v>
          </cell>
          <cell r="BO448">
            <v>2</v>
          </cell>
        </row>
        <row r="449">
          <cell r="A449">
            <v>41024</v>
          </cell>
          <cell r="B449">
            <v>1</v>
          </cell>
          <cell r="C449">
            <v>0</v>
          </cell>
          <cell r="D449">
            <v>0</v>
          </cell>
          <cell r="E449">
            <v>0</v>
          </cell>
          <cell r="F449">
            <v>0</v>
          </cell>
          <cell r="G449">
            <v>0</v>
          </cell>
          <cell r="H449">
            <v>0</v>
          </cell>
          <cell r="I449">
            <v>0</v>
          </cell>
          <cell r="J449">
            <v>1</v>
          </cell>
          <cell r="K449">
            <v>0</v>
          </cell>
          <cell r="L449">
            <v>41024</v>
          </cell>
          <cell r="M449">
            <v>1</v>
          </cell>
          <cell r="N449">
            <v>0</v>
          </cell>
          <cell r="O449">
            <v>0</v>
          </cell>
          <cell r="P449">
            <v>0</v>
          </cell>
          <cell r="Q449">
            <v>0</v>
          </cell>
          <cell r="R449">
            <v>0</v>
          </cell>
          <cell r="S449">
            <v>1</v>
          </cell>
          <cell r="T449">
            <v>0</v>
          </cell>
          <cell r="U449">
            <v>0</v>
          </cell>
          <cell r="V449">
            <v>0</v>
          </cell>
          <cell r="W449">
            <v>0</v>
          </cell>
          <cell r="X449">
            <v>0</v>
          </cell>
          <cell r="Y449">
            <v>1</v>
          </cell>
          <cell r="Z449">
            <v>0</v>
          </cell>
          <cell r="AA449">
            <v>0</v>
          </cell>
          <cell r="AB449">
            <v>0</v>
          </cell>
          <cell r="AC449">
            <v>41024</v>
          </cell>
          <cell r="AD449">
            <v>0</v>
          </cell>
          <cell r="AE449">
            <v>0</v>
          </cell>
          <cell r="AF449">
            <v>0</v>
          </cell>
          <cell r="AG449">
            <v>0</v>
          </cell>
          <cell r="AH449">
            <v>0</v>
          </cell>
          <cell r="AI449">
            <v>0</v>
          </cell>
          <cell r="AJ449">
            <v>0</v>
          </cell>
          <cell r="AK449">
            <v>0</v>
          </cell>
          <cell r="AL449">
            <v>0</v>
          </cell>
          <cell r="AM449">
            <v>0</v>
          </cell>
          <cell r="AN449">
            <v>41024</v>
          </cell>
          <cell r="AO449">
            <v>0</v>
          </cell>
          <cell r="AP449">
            <v>0</v>
          </cell>
          <cell r="AQ449">
            <v>0</v>
          </cell>
          <cell r="AR449">
            <v>0</v>
          </cell>
          <cell r="AS449">
            <v>0</v>
          </cell>
          <cell r="AT449">
            <v>0</v>
          </cell>
          <cell r="AU449">
            <v>41024</v>
          </cell>
          <cell r="AV449">
            <v>0</v>
          </cell>
          <cell r="AW449">
            <v>0</v>
          </cell>
          <cell r="AX449">
            <v>0</v>
          </cell>
          <cell r="AY449">
            <v>0</v>
          </cell>
          <cell r="AZ449">
            <v>41024</v>
          </cell>
          <cell r="BA449">
            <v>0</v>
          </cell>
          <cell r="BB449">
            <v>0</v>
          </cell>
          <cell r="BC449">
            <v>0</v>
          </cell>
          <cell r="BD449">
            <v>0</v>
          </cell>
          <cell r="BE449">
            <v>0</v>
          </cell>
          <cell r="BF449">
            <v>0</v>
          </cell>
          <cell r="BG449">
            <v>0</v>
          </cell>
          <cell r="BH449">
            <v>0</v>
          </cell>
          <cell r="BI449">
            <v>41024</v>
          </cell>
          <cell r="BJ449">
            <v>0</v>
          </cell>
          <cell r="BK449">
            <v>0</v>
          </cell>
          <cell r="BL449">
            <v>0</v>
          </cell>
          <cell r="BM449">
            <v>0</v>
          </cell>
          <cell r="BN449">
            <v>0</v>
          </cell>
          <cell r="BO449">
            <v>0</v>
          </cell>
        </row>
        <row r="450">
          <cell r="A450">
            <v>41024</v>
          </cell>
          <cell r="B450">
            <v>1</v>
          </cell>
          <cell r="C450">
            <v>0</v>
          </cell>
          <cell r="D450">
            <v>0</v>
          </cell>
          <cell r="E450">
            <v>0</v>
          </cell>
          <cell r="F450">
            <v>0</v>
          </cell>
          <cell r="G450">
            <v>0</v>
          </cell>
          <cell r="H450">
            <v>0</v>
          </cell>
          <cell r="I450">
            <v>0</v>
          </cell>
          <cell r="J450">
            <v>1</v>
          </cell>
          <cell r="K450">
            <v>0</v>
          </cell>
          <cell r="L450">
            <v>41024</v>
          </cell>
          <cell r="M450">
            <v>1</v>
          </cell>
          <cell r="N450">
            <v>0</v>
          </cell>
          <cell r="O450">
            <v>0</v>
          </cell>
          <cell r="P450">
            <v>0</v>
          </cell>
          <cell r="Q450">
            <v>0</v>
          </cell>
          <cell r="R450">
            <v>0</v>
          </cell>
          <cell r="S450">
            <v>1</v>
          </cell>
          <cell r="T450">
            <v>0</v>
          </cell>
          <cell r="U450">
            <v>0</v>
          </cell>
          <cell r="V450">
            <v>0</v>
          </cell>
          <cell r="W450">
            <v>0</v>
          </cell>
          <cell r="X450">
            <v>0</v>
          </cell>
          <cell r="Y450">
            <v>1</v>
          </cell>
          <cell r="Z450">
            <v>0</v>
          </cell>
          <cell r="AA450">
            <v>0</v>
          </cell>
          <cell r="AB450">
            <v>0</v>
          </cell>
          <cell r="AC450">
            <v>41024</v>
          </cell>
          <cell r="AD450">
            <v>1</v>
          </cell>
          <cell r="AE450">
            <v>0</v>
          </cell>
          <cell r="AF450">
            <v>0</v>
          </cell>
          <cell r="AG450">
            <v>0</v>
          </cell>
          <cell r="AH450">
            <v>0</v>
          </cell>
          <cell r="AI450">
            <v>0</v>
          </cell>
          <cell r="AJ450">
            <v>0</v>
          </cell>
          <cell r="AK450">
            <v>0</v>
          </cell>
          <cell r="AL450">
            <v>1</v>
          </cell>
          <cell r="AM450">
            <v>0</v>
          </cell>
          <cell r="AN450">
            <v>41024</v>
          </cell>
          <cell r="AO450">
            <v>1</v>
          </cell>
          <cell r="AP450">
            <v>0</v>
          </cell>
          <cell r="AQ450">
            <v>0</v>
          </cell>
          <cell r="AR450">
            <v>0</v>
          </cell>
          <cell r="AS450">
            <v>0</v>
          </cell>
          <cell r="AT450">
            <v>0</v>
          </cell>
          <cell r="AU450">
            <v>41024</v>
          </cell>
          <cell r="AV450">
            <v>0</v>
          </cell>
          <cell r="AW450">
            <v>0</v>
          </cell>
          <cell r="AX450">
            <v>1</v>
          </cell>
          <cell r="AY450">
            <v>0</v>
          </cell>
          <cell r="AZ450">
            <v>41024</v>
          </cell>
          <cell r="BA450">
            <v>0</v>
          </cell>
          <cell r="BB450">
            <v>0</v>
          </cell>
          <cell r="BC450">
            <v>0</v>
          </cell>
          <cell r="BD450">
            <v>0</v>
          </cell>
          <cell r="BE450">
            <v>1</v>
          </cell>
          <cell r="BF450">
            <v>0</v>
          </cell>
          <cell r="BG450">
            <v>0</v>
          </cell>
          <cell r="BH450">
            <v>0</v>
          </cell>
          <cell r="BI450">
            <v>41024</v>
          </cell>
          <cell r="BJ450">
            <v>0</v>
          </cell>
          <cell r="BK450">
            <v>0</v>
          </cell>
          <cell r="BL450">
            <v>0</v>
          </cell>
          <cell r="BM450">
            <v>0</v>
          </cell>
          <cell r="BN450">
            <v>1</v>
          </cell>
          <cell r="BO450">
            <v>0</v>
          </cell>
        </row>
        <row r="451">
          <cell r="A451">
            <v>41025</v>
          </cell>
          <cell r="B451">
            <v>1</v>
          </cell>
          <cell r="C451">
            <v>3</v>
          </cell>
          <cell r="D451">
            <v>0</v>
          </cell>
          <cell r="E451">
            <v>0</v>
          </cell>
          <cell r="F451">
            <v>0</v>
          </cell>
          <cell r="G451">
            <v>0</v>
          </cell>
          <cell r="H451">
            <v>0</v>
          </cell>
          <cell r="I451">
            <v>0</v>
          </cell>
          <cell r="J451">
            <v>1</v>
          </cell>
          <cell r="K451">
            <v>3</v>
          </cell>
          <cell r="L451">
            <v>41025</v>
          </cell>
          <cell r="M451">
            <v>1</v>
          </cell>
          <cell r="N451">
            <v>3</v>
          </cell>
          <cell r="O451">
            <v>0</v>
          </cell>
          <cell r="P451">
            <v>0</v>
          </cell>
          <cell r="Q451">
            <v>0</v>
          </cell>
          <cell r="R451">
            <v>0</v>
          </cell>
          <cell r="S451">
            <v>1</v>
          </cell>
          <cell r="T451">
            <v>2</v>
          </cell>
          <cell r="U451">
            <v>0</v>
          </cell>
          <cell r="V451">
            <v>1</v>
          </cell>
          <cell r="W451">
            <v>0</v>
          </cell>
          <cell r="X451">
            <v>0</v>
          </cell>
          <cell r="Y451">
            <v>1</v>
          </cell>
          <cell r="Z451">
            <v>3</v>
          </cell>
          <cell r="AA451">
            <v>0</v>
          </cell>
          <cell r="AB451">
            <v>0</v>
          </cell>
          <cell r="AC451">
            <v>41025</v>
          </cell>
          <cell r="AD451">
            <v>1</v>
          </cell>
          <cell r="AE451">
            <v>2</v>
          </cell>
          <cell r="AF451">
            <v>0</v>
          </cell>
          <cell r="AG451">
            <v>0</v>
          </cell>
          <cell r="AH451">
            <v>0</v>
          </cell>
          <cell r="AI451">
            <v>0</v>
          </cell>
          <cell r="AJ451">
            <v>0</v>
          </cell>
          <cell r="AK451">
            <v>0</v>
          </cell>
          <cell r="AL451">
            <v>1</v>
          </cell>
          <cell r="AM451">
            <v>2</v>
          </cell>
          <cell r="AN451">
            <v>41025</v>
          </cell>
          <cell r="AO451">
            <v>1</v>
          </cell>
          <cell r="AP451">
            <v>2</v>
          </cell>
          <cell r="AQ451">
            <v>0</v>
          </cell>
          <cell r="AR451">
            <v>0</v>
          </cell>
          <cell r="AS451">
            <v>0</v>
          </cell>
          <cell r="AT451">
            <v>0</v>
          </cell>
          <cell r="AU451">
            <v>41025</v>
          </cell>
          <cell r="AV451">
            <v>0</v>
          </cell>
          <cell r="AW451">
            <v>0</v>
          </cell>
          <cell r="AX451">
            <v>1</v>
          </cell>
          <cell r="AY451">
            <v>2</v>
          </cell>
          <cell r="AZ451">
            <v>41025</v>
          </cell>
          <cell r="BA451">
            <v>0</v>
          </cell>
          <cell r="BB451">
            <v>0</v>
          </cell>
          <cell r="BC451">
            <v>0</v>
          </cell>
          <cell r="BD451">
            <v>0</v>
          </cell>
          <cell r="BE451">
            <v>1</v>
          </cell>
          <cell r="BF451">
            <v>2</v>
          </cell>
          <cell r="BG451">
            <v>0</v>
          </cell>
          <cell r="BH451">
            <v>0</v>
          </cell>
          <cell r="BI451">
            <v>41025</v>
          </cell>
          <cell r="BJ451">
            <v>0</v>
          </cell>
          <cell r="BK451">
            <v>0</v>
          </cell>
          <cell r="BL451">
            <v>0</v>
          </cell>
          <cell r="BM451">
            <v>0</v>
          </cell>
          <cell r="BN451">
            <v>1</v>
          </cell>
          <cell r="BO451">
            <v>2</v>
          </cell>
        </row>
        <row r="452">
          <cell r="A452">
            <v>41025</v>
          </cell>
          <cell r="B452">
            <v>1</v>
          </cell>
          <cell r="C452">
            <v>0</v>
          </cell>
          <cell r="D452">
            <v>0</v>
          </cell>
          <cell r="E452">
            <v>0</v>
          </cell>
          <cell r="F452">
            <v>0</v>
          </cell>
          <cell r="G452">
            <v>0</v>
          </cell>
          <cell r="H452">
            <v>0</v>
          </cell>
          <cell r="I452">
            <v>0</v>
          </cell>
          <cell r="J452">
            <v>1</v>
          </cell>
          <cell r="K452">
            <v>0</v>
          </cell>
          <cell r="L452">
            <v>41025</v>
          </cell>
          <cell r="M452">
            <v>1</v>
          </cell>
          <cell r="N452">
            <v>0</v>
          </cell>
          <cell r="O452">
            <v>0</v>
          </cell>
          <cell r="P452">
            <v>0</v>
          </cell>
          <cell r="Q452">
            <v>0</v>
          </cell>
          <cell r="R452">
            <v>0</v>
          </cell>
          <cell r="S452">
            <v>1</v>
          </cell>
          <cell r="T452">
            <v>0</v>
          </cell>
          <cell r="U452">
            <v>0</v>
          </cell>
          <cell r="V452">
            <v>0</v>
          </cell>
          <cell r="W452">
            <v>0</v>
          </cell>
          <cell r="X452">
            <v>0</v>
          </cell>
          <cell r="Y452">
            <v>1</v>
          </cell>
          <cell r="Z452">
            <v>0</v>
          </cell>
          <cell r="AA452">
            <v>0</v>
          </cell>
          <cell r="AB452">
            <v>0</v>
          </cell>
          <cell r="AC452">
            <v>41025</v>
          </cell>
          <cell r="AD452">
            <v>0</v>
          </cell>
          <cell r="AE452">
            <v>0</v>
          </cell>
          <cell r="AF452">
            <v>0</v>
          </cell>
          <cell r="AG452">
            <v>0</v>
          </cell>
          <cell r="AH452">
            <v>0</v>
          </cell>
          <cell r="AI452">
            <v>0</v>
          </cell>
          <cell r="AJ452">
            <v>0</v>
          </cell>
          <cell r="AK452">
            <v>0</v>
          </cell>
          <cell r="AL452">
            <v>0</v>
          </cell>
          <cell r="AM452">
            <v>0</v>
          </cell>
          <cell r="AN452">
            <v>41025</v>
          </cell>
          <cell r="AO452">
            <v>0</v>
          </cell>
          <cell r="AP452">
            <v>0</v>
          </cell>
          <cell r="AQ452">
            <v>0</v>
          </cell>
          <cell r="AR452">
            <v>0</v>
          </cell>
          <cell r="AS452">
            <v>0</v>
          </cell>
          <cell r="AT452">
            <v>0</v>
          </cell>
          <cell r="AU452">
            <v>41025</v>
          </cell>
          <cell r="AV452">
            <v>0</v>
          </cell>
          <cell r="AW452">
            <v>0</v>
          </cell>
          <cell r="AX452">
            <v>0</v>
          </cell>
          <cell r="AY452">
            <v>0</v>
          </cell>
          <cell r="AZ452">
            <v>41025</v>
          </cell>
          <cell r="BA452">
            <v>0</v>
          </cell>
          <cell r="BB452">
            <v>0</v>
          </cell>
          <cell r="BC452">
            <v>0</v>
          </cell>
          <cell r="BD452">
            <v>0</v>
          </cell>
          <cell r="BE452">
            <v>0</v>
          </cell>
          <cell r="BF452">
            <v>0</v>
          </cell>
          <cell r="BG452">
            <v>0</v>
          </cell>
          <cell r="BH452">
            <v>0</v>
          </cell>
          <cell r="BI452">
            <v>41025</v>
          </cell>
          <cell r="BJ452">
            <v>0</v>
          </cell>
          <cell r="BK452">
            <v>0</v>
          </cell>
          <cell r="BL452">
            <v>0</v>
          </cell>
          <cell r="BM452">
            <v>0</v>
          </cell>
          <cell r="BN452">
            <v>0</v>
          </cell>
          <cell r="BO452">
            <v>0</v>
          </cell>
        </row>
        <row r="453">
          <cell r="A453">
            <v>41025</v>
          </cell>
          <cell r="B453">
            <v>1</v>
          </cell>
          <cell r="C453">
            <v>0</v>
          </cell>
          <cell r="D453">
            <v>0</v>
          </cell>
          <cell r="E453">
            <v>0</v>
          </cell>
          <cell r="F453">
            <v>0</v>
          </cell>
          <cell r="G453">
            <v>0</v>
          </cell>
          <cell r="H453">
            <v>0</v>
          </cell>
          <cell r="I453">
            <v>0</v>
          </cell>
          <cell r="J453">
            <v>1</v>
          </cell>
          <cell r="K453">
            <v>0</v>
          </cell>
          <cell r="L453">
            <v>41025</v>
          </cell>
          <cell r="M453">
            <v>1</v>
          </cell>
          <cell r="N453">
            <v>0</v>
          </cell>
          <cell r="O453">
            <v>0</v>
          </cell>
          <cell r="P453">
            <v>0</v>
          </cell>
          <cell r="Q453">
            <v>0</v>
          </cell>
          <cell r="R453">
            <v>0</v>
          </cell>
          <cell r="S453">
            <v>0</v>
          </cell>
          <cell r="T453">
            <v>0</v>
          </cell>
          <cell r="U453">
            <v>1</v>
          </cell>
          <cell r="V453">
            <v>0</v>
          </cell>
          <cell r="W453">
            <v>0</v>
          </cell>
          <cell r="X453">
            <v>0</v>
          </cell>
          <cell r="Y453">
            <v>1</v>
          </cell>
          <cell r="Z453">
            <v>0</v>
          </cell>
          <cell r="AA453">
            <v>0</v>
          </cell>
          <cell r="AB453">
            <v>0</v>
          </cell>
          <cell r="AC453">
            <v>41025</v>
          </cell>
          <cell r="AD453">
            <v>1</v>
          </cell>
          <cell r="AE453">
            <v>0</v>
          </cell>
          <cell r="AF453">
            <v>0</v>
          </cell>
          <cell r="AG453">
            <v>0</v>
          </cell>
          <cell r="AH453">
            <v>0</v>
          </cell>
          <cell r="AI453">
            <v>0</v>
          </cell>
          <cell r="AJ453">
            <v>0</v>
          </cell>
          <cell r="AK453">
            <v>0</v>
          </cell>
          <cell r="AL453">
            <v>1</v>
          </cell>
          <cell r="AM453">
            <v>0</v>
          </cell>
          <cell r="AN453">
            <v>41025</v>
          </cell>
          <cell r="AO453">
            <v>1</v>
          </cell>
          <cell r="AP453">
            <v>0</v>
          </cell>
          <cell r="AQ453">
            <v>0</v>
          </cell>
          <cell r="AR453">
            <v>0</v>
          </cell>
          <cell r="AS453">
            <v>0</v>
          </cell>
          <cell r="AT453">
            <v>0</v>
          </cell>
          <cell r="AU453">
            <v>41025</v>
          </cell>
          <cell r="AV453">
            <v>0</v>
          </cell>
          <cell r="AW453">
            <v>0</v>
          </cell>
          <cell r="AX453">
            <v>1</v>
          </cell>
          <cell r="AY453">
            <v>0</v>
          </cell>
          <cell r="AZ453">
            <v>41025</v>
          </cell>
          <cell r="BA453">
            <v>0</v>
          </cell>
          <cell r="BB453">
            <v>0</v>
          </cell>
          <cell r="BC453">
            <v>0</v>
          </cell>
          <cell r="BD453">
            <v>0</v>
          </cell>
          <cell r="BE453">
            <v>1</v>
          </cell>
          <cell r="BF453">
            <v>0</v>
          </cell>
          <cell r="BG453">
            <v>0</v>
          </cell>
          <cell r="BH453">
            <v>0</v>
          </cell>
          <cell r="BI453">
            <v>41025</v>
          </cell>
          <cell r="BJ453">
            <v>0</v>
          </cell>
          <cell r="BK453">
            <v>0</v>
          </cell>
          <cell r="BL453">
            <v>0</v>
          </cell>
          <cell r="BM453">
            <v>0</v>
          </cell>
          <cell r="BN453">
            <v>1</v>
          </cell>
          <cell r="BO453">
            <v>0</v>
          </cell>
        </row>
        <row r="454">
          <cell r="A454">
            <v>41026</v>
          </cell>
          <cell r="B454">
            <v>1</v>
          </cell>
          <cell r="C454">
            <v>2</v>
          </cell>
          <cell r="D454">
            <v>0</v>
          </cell>
          <cell r="E454">
            <v>0</v>
          </cell>
          <cell r="F454">
            <v>0</v>
          </cell>
          <cell r="G454">
            <v>0</v>
          </cell>
          <cell r="H454">
            <v>0</v>
          </cell>
          <cell r="I454">
            <v>0</v>
          </cell>
          <cell r="J454">
            <v>1</v>
          </cell>
          <cell r="K454">
            <v>2</v>
          </cell>
          <cell r="L454">
            <v>41026</v>
          </cell>
          <cell r="M454">
            <v>1</v>
          </cell>
          <cell r="N454">
            <v>2</v>
          </cell>
          <cell r="O454">
            <v>0</v>
          </cell>
          <cell r="P454">
            <v>0</v>
          </cell>
          <cell r="Q454">
            <v>0</v>
          </cell>
          <cell r="R454">
            <v>0</v>
          </cell>
          <cell r="S454">
            <v>0</v>
          </cell>
          <cell r="T454">
            <v>0</v>
          </cell>
          <cell r="U454">
            <v>1</v>
          </cell>
          <cell r="V454">
            <v>2</v>
          </cell>
          <cell r="W454">
            <v>0</v>
          </cell>
          <cell r="X454">
            <v>0</v>
          </cell>
          <cell r="Y454">
            <v>1</v>
          </cell>
          <cell r="Z454">
            <v>2</v>
          </cell>
          <cell r="AA454">
            <v>0</v>
          </cell>
          <cell r="AB454">
            <v>0</v>
          </cell>
          <cell r="AC454">
            <v>41026</v>
          </cell>
          <cell r="AD454">
            <v>1</v>
          </cell>
          <cell r="AE454">
            <v>1</v>
          </cell>
          <cell r="AF454">
            <v>0</v>
          </cell>
          <cell r="AG454">
            <v>0</v>
          </cell>
          <cell r="AH454">
            <v>0</v>
          </cell>
          <cell r="AI454">
            <v>0</v>
          </cell>
          <cell r="AJ454">
            <v>0</v>
          </cell>
          <cell r="AK454">
            <v>0</v>
          </cell>
          <cell r="AL454">
            <v>1</v>
          </cell>
          <cell r="AM454">
            <v>1</v>
          </cell>
          <cell r="AN454">
            <v>41026</v>
          </cell>
          <cell r="AO454">
            <v>1</v>
          </cell>
          <cell r="AP454">
            <v>1</v>
          </cell>
          <cell r="AQ454">
            <v>0</v>
          </cell>
          <cell r="AR454">
            <v>0</v>
          </cell>
          <cell r="AS454">
            <v>0</v>
          </cell>
          <cell r="AT454">
            <v>0</v>
          </cell>
          <cell r="AU454">
            <v>41026</v>
          </cell>
          <cell r="AV454">
            <v>0</v>
          </cell>
          <cell r="AW454">
            <v>0</v>
          </cell>
          <cell r="AX454">
            <v>1</v>
          </cell>
          <cell r="AY454">
            <v>1</v>
          </cell>
          <cell r="AZ454">
            <v>41026</v>
          </cell>
          <cell r="BA454">
            <v>0</v>
          </cell>
          <cell r="BB454">
            <v>0</v>
          </cell>
          <cell r="BC454">
            <v>0</v>
          </cell>
          <cell r="BD454">
            <v>0</v>
          </cell>
          <cell r="BE454">
            <v>1</v>
          </cell>
          <cell r="BF454">
            <v>1</v>
          </cell>
          <cell r="BG454">
            <v>0</v>
          </cell>
          <cell r="BH454">
            <v>0</v>
          </cell>
          <cell r="BI454">
            <v>41026</v>
          </cell>
          <cell r="BJ454">
            <v>0</v>
          </cell>
          <cell r="BK454">
            <v>0</v>
          </cell>
          <cell r="BL454">
            <v>0</v>
          </cell>
          <cell r="BM454">
            <v>0</v>
          </cell>
          <cell r="BN454">
            <v>1</v>
          </cell>
          <cell r="BO454">
            <v>1</v>
          </cell>
        </row>
        <row r="455">
          <cell r="A455">
            <v>41026</v>
          </cell>
          <cell r="B455">
            <v>0</v>
          </cell>
          <cell r="C455">
            <v>0</v>
          </cell>
          <cell r="D455">
            <v>0</v>
          </cell>
          <cell r="E455">
            <v>0</v>
          </cell>
          <cell r="F455">
            <v>0</v>
          </cell>
          <cell r="G455">
            <v>0</v>
          </cell>
          <cell r="H455">
            <v>0</v>
          </cell>
          <cell r="I455">
            <v>0</v>
          </cell>
          <cell r="J455">
            <v>0</v>
          </cell>
          <cell r="K455">
            <v>0</v>
          </cell>
          <cell r="L455">
            <v>41026</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41026</v>
          </cell>
          <cell r="AD455">
            <v>0</v>
          </cell>
          <cell r="AE455">
            <v>0</v>
          </cell>
          <cell r="AF455">
            <v>0</v>
          </cell>
          <cell r="AG455">
            <v>0</v>
          </cell>
          <cell r="AH455">
            <v>0</v>
          </cell>
          <cell r="AI455">
            <v>0</v>
          </cell>
          <cell r="AJ455">
            <v>0</v>
          </cell>
          <cell r="AK455">
            <v>0</v>
          </cell>
          <cell r="AL455">
            <v>0</v>
          </cell>
          <cell r="AM455">
            <v>0</v>
          </cell>
          <cell r="AN455">
            <v>41026</v>
          </cell>
          <cell r="AO455">
            <v>0</v>
          </cell>
          <cell r="AP455">
            <v>0</v>
          </cell>
          <cell r="AQ455">
            <v>0</v>
          </cell>
          <cell r="AR455">
            <v>0</v>
          </cell>
          <cell r="AS455">
            <v>0</v>
          </cell>
          <cell r="AT455">
            <v>0</v>
          </cell>
          <cell r="AU455">
            <v>41026</v>
          </cell>
          <cell r="AV455">
            <v>0</v>
          </cell>
          <cell r="AW455">
            <v>0</v>
          </cell>
          <cell r="AX455">
            <v>0</v>
          </cell>
          <cell r="AY455">
            <v>0</v>
          </cell>
          <cell r="AZ455">
            <v>41026</v>
          </cell>
          <cell r="BA455">
            <v>0</v>
          </cell>
          <cell r="BB455">
            <v>0</v>
          </cell>
          <cell r="BC455">
            <v>0</v>
          </cell>
          <cell r="BD455">
            <v>0</v>
          </cell>
          <cell r="BE455">
            <v>0</v>
          </cell>
          <cell r="BF455">
            <v>0</v>
          </cell>
          <cell r="BG455">
            <v>0</v>
          </cell>
          <cell r="BH455">
            <v>0</v>
          </cell>
          <cell r="BI455">
            <v>41026</v>
          </cell>
          <cell r="BJ455">
            <v>0</v>
          </cell>
          <cell r="BK455">
            <v>0</v>
          </cell>
          <cell r="BL455">
            <v>0</v>
          </cell>
          <cell r="BM455">
            <v>0</v>
          </cell>
          <cell r="BN455">
            <v>0</v>
          </cell>
          <cell r="BO455">
            <v>0</v>
          </cell>
        </row>
        <row r="456">
          <cell r="A456">
            <v>41026</v>
          </cell>
          <cell r="B456">
            <v>1</v>
          </cell>
          <cell r="C456">
            <v>0</v>
          </cell>
          <cell r="D456">
            <v>0</v>
          </cell>
          <cell r="E456">
            <v>0</v>
          </cell>
          <cell r="F456">
            <v>0</v>
          </cell>
          <cell r="G456">
            <v>0</v>
          </cell>
          <cell r="H456">
            <v>0</v>
          </cell>
          <cell r="I456">
            <v>0</v>
          </cell>
          <cell r="J456">
            <v>1</v>
          </cell>
          <cell r="K456">
            <v>0</v>
          </cell>
          <cell r="L456">
            <v>41026</v>
          </cell>
          <cell r="M456">
            <v>1</v>
          </cell>
          <cell r="N456">
            <v>0</v>
          </cell>
          <cell r="O456">
            <v>0</v>
          </cell>
          <cell r="P456">
            <v>0</v>
          </cell>
          <cell r="Q456">
            <v>0</v>
          </cell>
          <cell r="R456">
            <v>0</v>
          </cell>
          <cell r="S456">
            <v>0</v>
          </cell>
          <cell r="T456">
            <v>0</v>
          </cell>
          <cell r="U456">
            <v>1</v>
          </cell>
          <cell r="V456">
            <v>0</v>
          </cell>
          <cell r="W456">
            <v>0</v>
          </cell>
          <cell r="X456">
            <v>0</v>
          </cell>
          <cell r="Y456">
            <v>1</v>
          </cell>
          <cell r="Z456">
            <v>0</v>
          </cell>
          <cell r="AA456">
            <v>0</v>
          </cell>
          <cell r="AB456">
            <v>0</v>
          </cell>
          <cell r="AC456">
            <v>41026</v>
          </cell>
          <cell r="AD456">
            <v>0</v>
          </cell>
          <cell r="AE456">
            <v>0</v>
          </cell>
          <cell r="AF456">
            <v>0</v>
          </cell>
          <cell r="AG456">
            <v>0</v>
          </cell>
          <cell r="AH456">
            <v>0</v>
          </cell>
          <cell r="AI456">
            <v>0</v>
          </cell>
          <cell r="AJ456">
            <v>0</v>
          </cell>
          <cell r="AK456">
            <v>0</v>
          </cell>
          <cell r="AL456">
            <v>0</v>
          </cell>
          <cell r="AM456">
            <v>0</v>
          </cell>
          <cell r="AN456">
            <v>41026</v>
          </cell>
          <cell r="AO456">
            <v>0</v>
          </cell>
          <cell r="AP456">
            <v>0</v>
          </cell>
          <cell r="AQ456">
            <v>0</v>
          </cell>
          <cell r="AR456">
            <v>0</v>
          </cell>
          <cell r="AS456">
            <v>0</v>
          </cell>
          <cell r="AT456">
            <v>0</v>
          </cell>
          <cell r="AU456">
            <v>41026</v>
          </cell>
          <cell r="AV456">
            <v>0</v>
          </cell>
          <cell r="AW456">
            <v>0</v>
          </cell>
          <cell r="AX456">
            <v>0</v>
          </cell>
          <cell r="AY456">
            <v>0</v>
          </cell>
          <cell r="AZ456">
            <v>41026</v>
          </cell>
          <cell r="BA456">
            <v>0</v>
          </cell>
          <cell r="BB456">
            <v>0</v>
          </cell>
          <cell r="BC456">
            <v>0</v>
          </cell>
          <cell r="BD456">
            <v>0</v>
          </cell>
          <cell r="BE456">
            <v>0</v>
          </cell>
          <cell r="BF456">
            <v>0</v>
          </cell>
          <cell r="BG456">
            <v>0</v>
          </cell>
          <cell r="BH456">
            <v>0</v>
          </cell>
          <cell r="BI456">
            <v>41026</v>
          </cell>
          <cell r="BJ456">
            <v>0</v>
          </cell>
          <cell r="BK456">
            <v>0</v>
          </cell>
          <cell r="BL456">
            <v>0</v>
          </cell>
          <cell r="BM456">
            <v>0</v>
          </cell>
          <cell r="BN456">
            <v>0</v>
          </cell>
          <cell r="BO456">
            <v>0</v>
          </cell>
        </row>
        <row r="457">
          <cell r="A457">
            <v>41027</v>
          </cell>
          <cell r="B457">
            <v>1</v>
          </cell>
          <cell r="C457">
            <v>2</v>
          </cell>
          <cell r="D457">
            <v>0</v>
          </cell>
          <cell r="E457">
            <v>0</v>
          </cell>
          <cell r="F457">
            <v>0</v>
          </cell>
          <cell r="G457">
            <v>0</v>
          </cell>
          <cell r="H457">
            <v>0</v>
          </cell>
          <cell r="I457">
            <v>0</v>
          </cell>
          <cell r="J457">
            <v>1</v>
          </cell>
          <cell r="K457">
            <v>2</v>
          </cell>
          <cell r="L457">
            <v>41027</v>
          </cell>
          <cell r="M457">
            <v>1</v>
          </cell>
          <cell r="N457">
            <v>2</v>
          </cell>
          <cell r="O457">
            <v>0</v>
          </cell>
          <cell r="P457">
            <v>0</v>
          </cell>
          <cell r="Q457">
            <v>0</v>
          </cell>
          <cell r="R457">
            <v>0</v>
          </cell>
          <cell r="S457">
            <v>0</v>
          </cell>
          <cell r="T457">
            <v>0</v>
          </cell>
          <cell r="U457">
            <v>1</v>
          </cell>
          <cell r="V457">
            <v>2</v>
          </cell>
          <cell r="W457">
            <v>0</v>
          </cell>
          <cell r="X457">
            <v>0</v>
          </cell>
          <cell r="Y457">
            <v>0</v>
          </cell>
          <cell r="Z457">
            <v>0</v>
          </cell>
          <cell r="AA457">
            <v>1</v>
          </cell>
          <cell r="AB457">
            <v>2</v>
          </cell>
          <cell r="AC457">
            <v>41027</v>
          </cell>
          <cell r="AD457">
            <v>1</v>
          </cell>
          <cell r="AE457">
            <v>1</v>
          </cell>
          <cell r="AF457">
            <v>0</v>
          </cell>
          <cell r="AG457">
            <v>0</v>
          </cell>
          <cell r="AH457">
            <v>0</v>
          </cell>
          <cell r="AI457">
            <v>0</v>
          </cell>
          <cell r="AJ457">
            <v>0</v>
          </cell>
          <cell r="AK457">
            <v>0</v>
          </cell>
          <cell r="AL457">
            <v>1</v>
          </cell>
          <cell r="AM457">
            <v>1</v>
          </cell>
          <cell r="AN457">
            <v>41027</v>
          </cell>
          <cell r="AO457">
            <v>1</v>
          </cell>
          <cell r="AP457">
            <v>1</v>
          </cell>
          <cell r="AQ457">
            <v>0</v>
          </cell>
          <cell r="AR457">
            <v>0</v>
          </cell>
          <cell r="AS457">
            <v>0</v>
          </cell>
          <cell r="AT457">
            <v>0</v>
          </cell>
          <cell r="AU457">
            <v>41027</v>
          </cell>
          <cell r="AV457">
            <v>0</v>
          </cell>
          <cell r="AW457">
            <v>0</v>
          </cell>
          <cell r="AX457">
            <v>1</v>
          </cell>
          <cell r="AY457">
            <v>1</v>
          </cell>
          <cell r="AZ457">
            <v>41027</v>
          </cell>
          <cell r="BA457">
            <v>0</v>
          </cell>
          <cell r="BB457">
            <v>0</v>
          </cell>
          <cell r="BC457">
            <v>0</v>
          </cell>
          <cell r="BD457">
            <v>0</v>
          </cell>
          <cell r="BE457">
            <v>1</v>
          </cell>
          <cell r="BF457">
            <v>1</v>
          </cell>
          <cell r="BG457">
            <v>0</v>
          </cell>
          <cell r="BH457">
            <v>0</v>
          </cell>
          <cell r="BI457">
            <v>41027</v>
          </cell>
          <cell r="BJ457">
            <v>0</v>
          </cell>
          <cell r="BK457">
            <v>0</v>
          </cell>
          <cell r="BL457">
            <v>0</v>
          </cell>
          <cell r="BM457">
            <v>0</v>
          </cell>
          <cell r="BN457">
            <v>1</v>
          </cell>
          <cell r="BO457">
            <v>1</v>
          </cell>
        </row>
        <row r="458">
          <cell r="A458">
            <v>41027</v>
          </cell>
          <cell r="B458">
            <v>0</v>
          </cell>
          <cell r="C458">
            <v>0</v>
          </cell>
          <cell r="D458">
            <v>0</v>
          </cell>
          <cell r="E458">
            <v>0</v>
          </cell>
          <cell r="F458">
            <v>0</v>
          </cell>
          <cell r="G458">
            <v>0</v>
          </cell>
          <cell r="H458">
            <v>0</v>
          </cell>
          <cell r="I458">
            <v>0</v>
          </cell>
          <cell r="J458">
            <v>0</v>
          </cell>
          <cell r="K458">
            <v>0</v>
          </cell>
          <cell r="L458">
            <v>41027</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41027</v>
          </cell>
          <cell r="AD458">
            <v>0</v>
          </cell>
          <cell r="AE458">
            <v>0</v>
          </cell>
          <cell r="AF458">
            <v>0</v>
          </cell>
          <cell r="AG458">
            <v>0</v>
          </cell>
          <cell r="AH458">
            <v>0</v>
          </cell>
          <cell r="AI458">
            <v>0</v>
          </cell>
          <cell r="AJ458">
            <v>0</v>
          </cell>
          <cell r="AK458">
            <v>0</v>
          </cell>
          <cell r="AL458">
            <v>0</v>
          </cell>
          <cell r="AM458">
            <v>0</v>
          </cell>
          <cell r="AN458">
            <v>41027</v>
          </cell>
          <cell r="AO458">
            <v>0</v>
          </cell>
          <cell r="AP458">
            <v>0</v>
          </cell>
          <cell r="AQ458">
            <v>0</v>
          </cell>
          <cell r="AR458">
            <v>0</v>
          </cell>
          <cell r="AS458">
            <v>0</v>
          </cell>
          <cell r="AT458">
            <v>0</v>
          </cell>
          <cell r="AU458">
            <v>41027</v>
          </cell>
          <cell r="AV458">
            <v>0</v>
          </cell>
          <cell r="AW458">
            <v>0</v>
          </cell>
          <cell r="AX458">
            <v>0</v>
          </cell>
          <cell r="AY458">
            <v>0</v>
          </cell>
          <cell r="AZ458">
            <v>41027</v>
          </cell>
          <cell r="BA458">
            <v>0</v>
          </cell>
          <cell r="BB458">
            <v>0</v>
          </cell>
          <cell r="BC458">
            <v>0</v>
          </cell>
          <cell r="BD458">
            <v>0</v>
          </cell>
          <cell r="BE458">
            <v>0</v>
          </cell>
          <cell r="BF458">
            <v>0</v>
          </cell>
          <cell r="BG458">
            <v>0</v>
          </cell>
          <cell r="BH458">
            <v>0</v>
          </cell>
          <cell r="BI458">
            <v>41027</v>
          </cell>
          <cell r="BJ458">
            <v>0</v>
          </cell>
          <cell r="BK458">
            <v>0</v>
          </cell>
          <cell r="BL458">
            <v>0</v>
          </cell>
          <cell r="BM458">
            <v>0</v>
          </cell>
          <cell r="BN458">
            <v>0</v>
          </cell>
          <cell r="BO458">
            <v>0</v>
          </cell>
        </row>
        <row r="459">
          <cell r="A459">
            <v>41027</v>
          </cell>
          <cell r="B459">
            <v>1</v>
          </cell>
          <cell r="C459">
            <v>0</v>
          </cell>
          <cell r="D459">
            <v>0</v>
          </cell>
          <cell r="E459">
            <v>0</v>
          </cell>
          <cell r="F459">
            <v>0</v>
          </cell>
          <cell r="G459">
            <v>0</v>
          </cell>
          <cell r="H459">
            <v>0</v>
          </cell>
          <cell r="I459">
            <v>0</v>
          </cell>
          <cell r="J459">
            <v>1</v>
          </cell>
          <cell r="K459">
            <v>0</v>
          </cell>
          <cell r="L459">
            <v>41027</v>
          </cell>
          <cell r="M459">
            <v>1</v>
          </cell>
          <cell r="N459">
            <v>0</v>
          </cell>
          <cell r="O459">
            <v>0</v>
          </cell>
          <cell r="P459">
            <v>0</v>
          </cell>
          <cell r="Q459">
            <v>0</v>
          </cell>
          <cell r="R459">
            <v>0</v>
          </cell>
          <cell r="S459">
            <v>0</v>
          </cell>
          <cell r="T459">
            <v>0</v>
          </cell>
          <cell r="U459">
            <v>1</v>
          </cell>
          <cell r="V459">
            <v>0</v>
          </cell>
          <cell r="W459">
            <v>0</v>
          </cell>
          <cell r="X459">
            <v>0</v>
          </cell>
          <cell r="Y459">
            <v>0</v>
          </cell>
          <cell r="Z459">
            <v>0</v>
          </cell>
          <cell r="AA459">
            <v>1</v>
          </cell>
          <cell r="AB459">
            <v>0</v>
          </cell>
          <cell r="AC459">
            <v>41027</v>
          </cell>
          <cell r="AD459">
            <v>0</v>
          </cell>
          <cell r="AE459">
            <v>0</v>
          </cell>
          <cell r="AF459">
            <v>0</v>
          </cell>
          <cell r="AG459">
            <v>0</v>
          </cell>
          <cell r="AH459">
            <v>0</v>
          </cell>
          <cell r="AI459">
            <v>0</v>
          </cell>
          <cell r="AJ459">
            <v>0</v>
          </cell>
          <cell r="AK459">
            <v>0</v>
          </cell>
          <cell r="AL459">
            <v>0</v>
          </cell>
          <cell r="AM459">
            <v>0</v>
          </cell>
          <cell r="AN459">
            <v>41027</v>
          </cell>
          <cell r="AO459">
            <v>0</v>
          </cell>
          <cell r="AP459">
            <v>0</v>
          </cell>
          <cell r="AQ459">
            <v>0</v>
          </cell>
          <cell r="AR459">
            <v>0</v>
          </cell>
          <cell r="AS459">
            <v>0</v>
          </cell>
          <cell r="AT459">
            <v>0</v>
          </cell>
          <cell r="AU459">
            <v>41027</v>
          </cell>
          <cell r="AV459">
            <v>0</v>
          </cell>
          <cell r="AW459">
            <v>0</v>
          </cell>
          <cell r="AX459">
            <v>0</v>
          </cell>
          <cell r="AY459">
            <v>0</v>
          </cell>
          <cell r="AZ459">
            <v>41027</v>
          </cell>
          <cell r="BA459">
            <v>0</v>
          </cell>
          <cell r="BB459">
            <v>0</v>
          </cell>
          <cell r="BC459">
            <v>0</v>
          </cell>
          <cell r="BD459">
            <v>0</v>
          </cell>
          <cell r="BE459">
            <v>0</v>
          </cell>
          <cell r="BF459">
            <v>0</v>
          </cell>
          <cell r="BG459">
            <v>0</v>
          </cell>
          <cell r="BH459">
            <v>0</v>
          </cell>
          <cell r="BI459">
            <v>41027</v>
          </cell>
          <cell r="BJ459">
            <v>0</v>
          </cell>
          <cell r="BK459">
            <v>0</v>
          </cell>
          <cell r="BL459">
            <v>0</v>
          </cell>
          <cell r="BM459">
            <v>0</v>
          </cell>
          <cell r="BN459">
            <v>0</v>
          </cell>
          <cell r="BO459">
            <v>0</v>
          </cell>
        </row>
      </sheetData>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Project Descr and Internal Appr"/>
      <sheetName val="Custom Rebate"/>
      <sheetName val="Savings Summary"/>
      <sheetName val="Lighting Retrofit"/>
      <sheetName val="HVAC Lighting Interaction"/>
      <sheetName val="LGS Ratchet"/>
      <sheetName val="GS Tiered kWh"/>
      <sheetName val="Bulk Rate Calc"/>
      <sheetName val="Large Gen Serv &amp; Bulk 1-17"/>
      <sheetName val="General Service 1-17"/>
      <sheetName val="DAHP Rates 6-30-06"/>
      <sheetName val="electric FCAs Jan-17"/>
      <sheetName val="Gas Service and PGA Jan-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Costs"/>
      <sheetName val="Home"/>
      <sheetName val="Heating"/>
      <sheetName val="Program. Thermostats"/>
      <sheetName val="Insulation"/>
      <sheetName val="AC and Chillers"/>
      <sheetName val="Boilers &amp; Furnaces"/>
      <sheetName val="Windows"/>
      <sheetName val="Anti-sweat heater controls"/>
      <sheetName val="Freezer Door kWs"/>
      <sheetName val="Cooler Door kWs"/>
      <sheetName val="Exit Signs"/>
      <sheetName val="Lighting"/>
      <sheetName val="Compact Fluorescent"/>
      <sheetName val="Occupancy Sensors"/>
      <sheetName val="Evaporator fans"/>
      <sheetName val="Low Flow Fixtures"/>
      <sheetName val="Pre-Rinse Valves"/>
      <sheetName val="Kitchen Hood Demand Control"/>
      <sheetName val="Efficient Gas Water Heaters"/>
      <sheetName val="Chemical Rinse Dishwasher"/>
      <sheetName val="Efficient Dishwas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Intro-History"/>
      <sheetName val="Energy Tables and Graphs"/>
      <sheetName val="Enduse Table"/>
      <sheetName val="Hofmaster Elect"/>
      <sheetName val="Enduse Calc"/>
      <sheetName val="Enduse Calc Lee"/>
      <sheetName val="Enduse Calc Hoff"/>
      <sheetName val="Screener &amp; Bldg Comparison"/>
      <sheetName val="Report Summary"/>
      <sheetName val="Standard Measure List"/>
      <sheetName val="HVAC Lighting Interaction"/>
      <sheetName val="Summary"/>
      <sheetName val="Lighting Retrofit"/>
      <sheetName val="VFD calc (Fan)"/>
      <sheetName val="Occupancy Sensors Lee"/>
      <sheetName val="Ext Lights Hoff"/>
      <sheetName val="Exit Signs Hoff"/>
      <sheetName val="Daylight Sensors"/>
      <sheetName val="Ext Lights Lee"/>
      <sheetName val="Furnace Lee"/>
      <sheetName val="HDDTb Data"/>
      <sheetName val="HE AC Lee"/>
      <sheetName val="HE AC Hoff"/>
      <sheetName val="HVAC derate"/>
      <sheetName val="Overhead Radiant"/>
      <sheetName val="SetBack-SetUp Lee"/>
      <sheetName val="SetBack-SetUp Hoff"/>
      <sheetName val="VAV scheduling"/>
      <sheetName val="STR"/>
      <sheetName val="SPR"/>
      <sheetName val="Static Press Reset"/>
      <sheetName val="SZ VAV"/>
      <sheetName val="Saved Ventilation"/>
      <sheetName val="HRV-sensible"/>
      <sheetName val="VFD1"/>
      <sheetName val="VFD2"/>
      <sheetName val="VFD calc (Pumps)"/>
      <sheetName val="VLT Tab"/>
      <sheetName val="Fans&amp;Pumps"/>
      <sheetName val="Comp Air New"/>
      <sheetName val="Comp Air"/>
      <sheetName val="CompAirDryer"/>
      <sheetName val="DHW"/>
      <sheetName val="DHW Timer"/>
      <sheetName val="Time of Day"/>
      <sheetName val="Prescriptive Ins"/>
      <sheetName val="Weatherstripping"/>
      <sheetName val="Vending Miser"/>
      <sheetName val="PF Correct"/>
      <sheetName val="PowerFactor"/>
      <sheetName val="Motors"/>
      <sheetName val="Evaporator Fans"/>
      <sheetName val="Refr. Load-Evap Fans"/>
      <sheetName val="Boiler Economizer"/>
      <sheetName val="Boiler Burner O2 Trim"/>
      <sheetName val="Windows"/>
      <sheetName val="Bin Data"/>
      <sheetName val="Cooling Tower VFD"/>
      <sheetName val="Quick Doors"/>
      <sheetName val="AC BIN"/>
      <sheetName val="AC BIN Sched"/>
      <sheetName val="Instructions"/>
      <sheetName val="Setup Server"/>
      <sheetName val="Hot Pipe Tank Valve Insulation"/>
      <sheetName val="Heat Loss Calc"/>
      <sheetName val="Pipe Heat Loss"/>
      <sheetName val="Pipe Fitting Areas"/>
      <sheetName val="Surface Areas"/>
    </sheetNames>
    <sheetDataSet>
      <sheetData sheetId="0" refreshError="1"/>
      <sheetData sheetId="1" refreshError="1"/>
      <sheetData sheetId="2" refreshError="1"/>
      <sheetData sheetId="3" refreshError="1"/>
      <sheetData sheetId="4" refreshError="1"/>
      <sheetData sheetId="5">
        <row r="12">
          <cell r="C12">
            <v>13186.022400000002</v>
          </cell>
        </row>
        <row r="38">
          <cell r="E38" t="str">
            <v>Major Appliances</v>
          </cell>
        </row>
        <row r="40">
          <cell r="C40">
            <v>8963.6311488435385</v>
          </cell>
        </row>
        <row r="47">
          <cell r="G47">
            <v>9453.6</v>
          </cell>
        </row>
      </sheetData>
      <sheetData sheetId="6" refreshError="1"/>
      <sheetData sheetId="7" refreshError="1"/>
      <sheetData sheetId="8" refreshError="1"/>
      <sheetData sheetId="9" refreshError="1"/>
      <sheetData sheetId="10">
        <row r="1">
          <cell r="H1" t="str">
            <v>Ag</v>
          </cell>
        </row>
      </sheetData>
      <sheetData sheetId="11" refreshError="1"/>
      <sheetData sheetId="12" refreshError="1"/>
      <sheetData sheetId="13" refreshError="1"/>
      <sheetData sheetId="14">
        <row r="49">
          <cell r="L49">
            <v>18000</v>
          </cell>
        </row>
      </sheetData>
      <sheetData sheetId="15" refreshError="1"/>
      <sheetData sheetId="16" refreshError="1"/>
      <sheetData sheetId="17" refreshError="1"/>
      <sheetData sheetId="18" refreshError="1"/>
      <sheetData sheetId="19" refreshError="1"/>
      <sheetData sheetId="20" refreshError="1"/>
      <sheetData sheetId="21">
        <row r="3">
          <cell r="B3" t="str">
            <v>No Night Set Back</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56">
          <cell r="AE56" t="str">
            <v>MCWB - Burlington, IA</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6">
          <cell r="B6">
            <v>2033449.9999999998</v>
          </cell>
        </row>
      </sheetData>
      <sheetData sheetId="55" refreshError="1"/>
      <sheetData sheetId="56" refreshError="1"/>
      <sheetData sheetId="57" refreshError="1"/>
      <sheetData sheetId="58" refreshError="1"/>
      <sheetData sheetId="59" refreshError="1"/>
      <sheetData sheetId="60">
        <row r="8">
          <cell r="F8">
            <v>0</v>
          </cell>
        </row>
      </sheetData>
      <sheetData sheetId="61" refreshError="1"/>
      <sheetData sheetId="62" refreshError="1"/>
      <sheetData sheetId="63" refreshError="1"/>
      <sheetData sheetId="64" refreshError="1"/>
      <sheetData sheetId="65" refreshError="1"/>
      <sheetData sheetId="66">
        <row r="1">
          <cell r="I1" t="str">
            <v>Polynomial Curve Fit Coefficients</v>
          </cell>
        </row>
      </sheetData>
      <sheetData sheetId="67" refreshError="1"/>
      <sheetData sheetId="68" refreshError="1"/>
    </sheetDataSet>
  </externalBook>
</externalLink>
</file>

<file path=xl/persons/person.xml><?xml version="1.0" encoding="utf-8"?>
<personList xmlns="http://schemas.microsoft.com/office/spreadsheetml/2018/threadedcomments" xmlns:x="http://schemas.openxmlformats.org/spreadsheetml/2006/main">
  <person displayName="Zachary Ross" id="{AF5BE511-8664-4482-8700-BF134B69482D}" userId="S-1-5-21-2032444499-3829591831-2101899175-2269" providerId="AD"/>
  <person displayName="Zachary Ross" id="{3F7729B3-7651-43AD-8624-691DB57A43CD}" userId="S::Zross@opiniondynamics.com::5bc26c3a-381a-4f08-b1c4-5d36dd6451eb" providerId="AD"/>
</personList>
</file>

<file path=xl/theme/theme1.xml><?xml version="1.0" encoding="utf-8"?>
<a:theme xmlns:a="http://schemas.openxmlformats.org/drawingml/2006/main" name="Opinion Dynamics">
  <a:themeElements>
    <a:clrScheme name="Custom 4">
      <a:dk1>
        <a:sysClr val="windowText" lastClr="000000"/>
      </a:dk1>
      <a:lt1>
        <a:srgbClr val="FFFFFF"/>
      </a:lt1>
      <a:dk2>
        <a:srgbClr val="053572"/>
      </a:dk2>
      <a:lt2>
        <a:srgbClr val="FFFFFF"/>
      </a:lt2>
      <a:accent1>
        <a:srgbClr val="053572"/>
      </a:accent1>
      <a:accent2>
        <a:srgbClr val="1295D8"/>
      </a:accent2>
      <a:accent3>
        <a:srgbClr val="4D4D4F"/>
      </a:accent3>
      <a:accent4>
        <a:srgbClr val="0069B6"/>
      </a:accent4>
      <a:accent5>
        <a:srgbClr val="64B3E8"/>
      </a:accent5>
      <a:accent6>
        <a:srgbClr val="696969"/>
      </a:accent6>
      <a:hlink>
        <a:srgbClr val="FF6C2F"/>
      </a:hlink>
      <a:folHlink>
        <a:srgbClr val="FFB511"/>
      </a:folHlink>
    </a:clrScheme>
    <a:fontScheme name="Custom 1">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 dT="2022-03-14T23:39:57.28" personId="{3F7729B3-7651-43AD-8624-691DB57A43CD}" id="{28C5880E-DCB7-4E90-A484-B5488D4E97BC}">
    <text>Note that while 2022-2025 goals are approved by the Commission, further adjustments, including to the exempt list, will be required. Approved goals are presented in their current form for reference only.</text>
  </threadedComment>
  <threadedComment ref="B5" dT="2021-02-02T02:17:07.11" personId="{3F7729B3-7651-43AD-8624-691DB57A43CD}" id="{627746A7-3CF0-4856-BFC3-6C62756D90F0}">
    <text>From AIC Appendix B Rev. 3 (March 3, 2021)</text>
  </threadedComment>
  <threadedComment ref="C5" dT="2021-03-12T14:55:08.67" personId="{3F7729B3-7651-43AD-8624-691DB57A43CD}" id="{845D6224-3EB9-4BC7-AD66-F96471551464}">
    <text>From AIC Appendix B in Docket 21-0158 (March 1, 2021)</text>
  </threadedComment>
  <threadedComment ref="A8" dT="2021-02-02T02:29:48.73" personId="{3F7729B3-7651-43AD-8624-691DB57A43CD}" id="{9D7F46CC-50AE-44FA-84FE-A07DD2AA4FFA}">
    <text>Unmodified goals from SB2814 Enrolled (Pages 187-188)</text>
  </threadedComment>
  <threadedComment ref="D12" dT="2021-02-02T02:19:14.86" personId="{3F7729B3-7651-43AD-8624-691DB57A43CD}" id="{43FD0BB6-3A3E-4840-9420-078295AE8B23}">
    <text>Hand update (rounding)</text>
  </threadedComment>
  <threadedComment ref="E12" dT="2021-02-02T02:19:14.86" personId="{3F7729B3-7651-43AD-8624-691DB57A43CD}" id="{DE96243A-6544-45B2-A660-84089424D0F8}">
    <text>Hand update (rounding)</text>
  </threadedComment>
  <threadedComment ref="A16" dT="2019-01-16T22:23:33.25" personId="{AF5BE511-8664-4482-8700-BF134B69482D}" id="{827DBC7B-3E27-45E3-8444-4606E3797439}">
    <text>SB2814 Enrolled (Page 219)</text>
  </threadedComment>
  <threadedComment ref="H19" dT="2021-03-12T14:58:10.67" personId="{3F7729B3-7651-43AD-8624-691DB57A43CD}" id="{F4873441-6816-476B-B048-54AD1DF0EC4A}">
    <text>Manually adjusted for rounding to align with AIC filing</text>
  </threadedComment>
  <threadedComment ref="J19" dT="2021-03-12T14:58:13.25" personId="{3F7729B3-7651-43AD-8624-691DB57A43CD}" id="{3C7F49B7-A1DE-4DA7-AD2F-D1048E1C7AC6}">
    <text>Manually adjusted for rounding to align with AIC filing</text>
  </threadedComment>
  <threadedComment ref="H20" dT="2021-03-12T14:58:10.67" personId="{3F7729B3-7651-43AD-8624-691DB57A43CD}" id="{A04AE8FD-6779-4CB2-B75D-D98EB4F313D2}">
    <text>Manually adjusted for rounding to align with AIC filing</text>
  </threadedComment>
  <threadedComment ref="J20" dT="2021-03-12T14:58:13.25" personId="{3F7729B3-7651-43AD-8624-691DB57A43CD}" id="{E3117EC6-B446-4BB4-B4E4-F36481E43639}">
    <text>Manually adjusted for rounding to align with AIC filing</text>
  </threadedComment>
  <threadedComment ref="A27" dT="2019-03-13T23:39:08.96" personId="{3F7729B3-7651-43AD-8624-691DB57A43CD}" id="{C20C0CF2-2BD1-4A8D-83B8-49DAAF6625B6}">
    <text>E.g., maximum therms that may be converted.</text>
  </threadedComment>
  <threadedComment ref="C27" dT="2020-03-05T21:58:10.32" personId="{3F7729B3-7651-43AD-8624-691DB57A43CD}" id="{D91211C0-1651-4D23-B2B7-3ED1C8BDA57B}">
    <text>This value and formula are different than 2019. In 2018 we used a conversion value of 29.31, the source of which is unclear (also used by Navigant). Policy Manual 2.0 explicitly defines the conversion at 29.3 and therefore we use 29.3 in 2019 and beyond.</text>
  </threadedComment>
  <threadedComment ref="G27" dT="2022-03-14T23:40:55.48" personId="{3F7729B3-7651-43AD-8624-691DB57A43CD}" id="{0601F969-7B27-4E04-999A-D5961BB33449}">
    <text>Original (FEJA) conversion caps are presented for 2022-2025. As a result of CEJA this cap will change; further revisions will be made ahead of 2022.</text>
  </threadedComment>
  <threadedComment ref="A29" dT="2019-01-16T22:23:33.25" personId="{AF5BE511-8664-4482-8700-BF134B69482D}" id="{6014DFB5-8113-41B1-A75F-7FA5163F6D75}">
    <text>(SB2814 Enrolled Pages 185-187)</text>
  </threadedComment>
</ThreadedComments>
</file>

<file path=xl/threadedComments/threadedComment2.xml><?xml version="1.0" encoding="utf-8"?>
<ThreadedComments xmlns="http://schemas.microsoft.com/office/spreadsheetml/2018/threadedcomments" xmlns:x="http://schemas.openxmlformats.org/spreadsheetml/2006/main">
  <threadedComment ref="I14" dT="2022-03-10T14:49:27.42" personId="{3F7729B3-7651-43AD-8624-691DB57A43CD}" id="{31736CAC-48AE-40FF-99E7-C4A59392314F}">
    <text>Subject to change as a result of CEJA</text>
  </threadedComment>
  <threadedComment ref="I15" dT="2022-03-10T14:49:32.35" personId="{3F7729B3-7651-43AD-8624-691DB57A43CD}" id="{F0EE3B0D-4BEF-4C90-9BCB-45B9C68E203F}">
    <text>Subject to change as a result of CEJA</text>
  </threadedComment>
  <threadedComment ref="I16" dT="2022-03-10T14:49:35.59" personId="{3F7729B3-7651-43AD-8624-691DB57A43CD}" id="{9AA5FEC0-8388-4A5D-AA30-471CAE0906D0}">
    <text>Subject to change as a result of CEJA</text>
  </threadedComment>
  <threadedComment ref="I30" dT="2022-03-10T14:50:48.01" personId="{3F7729B3-7651-43AD-8624-691DB57A43CD}" id="{3D66C9C8-3671-4D8F-B27D-1F23842E8A54}">
    <text>Subject to change as a result of CEJA</text>
  </threadedComment>
  <threadedComment ref="I31" dT="2022-03-10T14:50:50.06" personId="{3F7729B3-7651-43AD-8624-691DB57A43CD}" id="{6E7DE370-0824-41BA-A65C-E276B0C1669E}">
    <text>Subject to change as a result of CEJA</text>
  </threadedComment>
</ThreadedComments>
</file>

<file path=xl/threadedComments/threadedComment3.xml><?xml version="1.0" encoding="utf-8"?>
<ThreadedComments xmlns="http://schemas.microsoft.com/office/spreadsheetml/2018/threadedcomments" xmlns:x="http://schemas.openxmlformats.org/spreadsheetml/2006/main">
  <threadedComment ref="A12" dT="2021-03-05T01:07:47.15" personId="{3F7729B3-7651-43AD-8624-691DB57A43CD}" id="{FDD91A48-F70C-4452-8BB7-203E6D53898B}">
    <text>This is an intermediate value only and is already claimed elsewhere.</text>
  </threadedComment>
</ThreadedComments>
</file>

<file path=xl/threadedComments/threadedComment4.xml><?xml version="1.0" encoding="utf-8"?>
<ThreadedComments xmlns="http://schemas.microsoft.com/office/spreadsheetml/2018/threadedcomments" xmlns:x="http://schemas.openxmlformats.org/spreadsheetml/2006/main">
  <threadedComment ref="E3" dT="2019-01-14T15:44:41.08" personId="{AF5BE511-8664-4482-8700-BF134B69482D}" id="{BD422A01-F207-4DCA-8FA0-50D83613458B}">
    <text>This presents CPAS achieved in each year. CPAS are ex post net savings. Every year in which a measure achieves CPAS should be presented. For example, if all measures expire by 2030, all columns after 2030 can be removed.</text>
  </threadedComment>
</ThreadedComments>
</file>

<file path=xl/threadedComments/threadedComment5.xml><?xml version="1.0" encoding="utf-8"?>
<ThreadedComments xmlns="http://schemas.microsoft.com/office/spreadsheetml/2018/threadedcomments" xmlns:x="http://schemas.openxmlformats.org/spreadsheetml/2006/main">
  <threadedComment ref="E3" dT="2019-01-14T15:44:41.08" personId="{AF5BE511-8664-4482-8700-BF134B69482D}" id="{9B557574-AAC4-4AA5-8632-187C9811E094}">
    <text>This presents CPAS achieved in each year. CPAS are ex post net savings. Every year in which a measure achieves CPAS should be presented. For example, if all measures expire by 2030, all columns after 2030 can be removed.</text>
  </threadedComment>
</ThreadedComments>
</file>

<file path=xl/threadedComments/threadedComment6.xml><?xml version="1.0" encoding="utf-8"?>
<ThreadedComments xmlns="http://schemas.microsoft.com/office/spreadsheetml/2018/threadedcomments" xmlns:x="http://schemas.openxmlformats.org/spreadsheetml/2006/main">
  <threadedComment ref="E3" dT="2019-01-14T15:44:41.08" personId="{AF5BE511-8664-4482-8700-BF134B69482D}" id="{56DA3396-FAAA-4BA9-8E53-7C71A78C7292}">
    <text>This presents CPAS achieved in each year. CPAS are ex post net savings. Every year in which a measure achieves CPAS should be presented. For example, if all measures expire by 2030, all columns after 2030 can be removed.</text>
  </threadedComment>
</ThreadedComments>
</file>

<file path=xl/threadedComments/threadedComment7.xml><?xml version="1.0" encoding="utf-8"?>
<ThreadedComments xmlns="http://schemas.microsoft.com/office/spreadsheetml/2018/threadedcomments" xmlns:x="http://schemas.openxmlformats.org/spreadsheetml/2006/main">
  <threadedComment ref="E3" dT="2019-01-14T15:44:41.08" personId="{AF5BE511-8664-4482-8700-BF134B69482D}" id="{ADCACFE0-BE18-4A49-B990-EDF3E7289B50}">
    <text>This presents CPAS achieved in each year. CPAS are ex post net savings. Every year in which a measure achieves CPAS should be presented. For example, if all measures expire by 2030, all columns after 2030 can be removed.</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 Id="rId4" Type="http://schemas.microsoft.com/office/2017/10/relationships/threadedComment" Target="../threadedComments/threadedComment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 Id="rId4" Type="http://schemas.microsoft.com/office/2017/10/relationships/threadedComment" Target="../threadedComments/threadedComment5.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3.bin"/><Relationship Id="rId4" Type="http://schemas.microsoft.com/office/2017/10/relationships/threadedComment" Target="../threadedComments/threadedComment6.xml"/></Relationships>
</file>

<file path=xl/worksheets/_rels/sheet47.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2:B62"/>
  <sheetViews>
    <sheetView workbookViewId="0">
      <selection activeCell="B12" sqref="B12"/>
    </sheetView>
  </sheetViews>
  <sheetFormatPr defaultColWidth="8.84375" defaultRowHeight="14.5" x14ac:dyDescent="0.35"/>
  <cols>
    <col min="1" max="1" width="17.53515625" style="3" customWidth="1"/>
    <col min="2" max="2" width="109.3046875" style="3" customWidth="1"/>
    <col min="3" max="16384" width="8.84375" style="3"/>
  </cols>
  <sheetData>
    <row r="2" spans="1:2" ht="15" x14ac:dyDescent="0.4">
      <c r="B2"/>
    </row>
    <row r="7" spans="1:2" x14ac:dyDescent="0.35">
      <c r="A7" s="602" t="s">
        <v>11</v>
      </c>
      <c r="B7" s="603"/>
    </row>
    <row r="8" spans="1:2" x14ac:dyDescent="0.35">
      <c r="A8" s="6" t="s">
        <v>10</v>
      </c>
      <c r="B8" s="6" t="s">
        <v>190</v>
      </c>
    </row>
    <row r="9" spans="1:2" x14ac:dyDescent="0.35">
      <c r="A9" s="6" t="s">
        <v>9</v>
      </c>
      <c r="B9" s="6" t="s">
        <v>132</v>
      </c>
    </row>
    <row r="10" spans="1:2" x14ac:dyDescent="0.35">
      <c r="A10" s="6" t="s">
        <v>8</v>
      </c>
      <c r="B10" s="6" t="s">
        <v>191</v>
      </c>
    </row>
    <row r="11" spans="1:2" x14ac:dyDescent="0.35">
      <c r="A11" s="6" t="s">
        <v>7</v>
      </c>
      <c r="B11" s="7">
        <v>44684</v>
      </c>
    </row>
    <row r="13" spans="1:2" x14ac:dyDescent="0.35">
      <c r="A13" s="8" t="s">
        <v>6</v>
      </c>
      <c r="B13" s="8" t="s">
        <v>5</v>
      </c>
    </row>
    <row r="14" spans="1:2" x14ac:dyDescent="0.35">
      <c r="A14" s="6" t="s">
        <v>4</v>
      </c>
      <c r="B14" s="6" t="s">
        <v>3</v>
      </c>
    </row>
    <row r="15" spans="1:2" x14ac:dyDescent="0.35">
      <c r="A15" s="57" t="s">
        <v>61</v>
      </c>
      <c r="B15" s="58"/>
    </row>
    <row r="16" spans="1:2" x14ac:dyDescent="0.35">
      <c r="A16" s="272" t="s">
        <v>2</v>
      </c>
      <c r="B16" s="6" t="s">
        <v>36</v>
      </c>
    </row>
    <row r="17" spans="1:2" x14ac:dyDescent="0.35">
      <c r="A17" s="272" t="s">
        <v>37</v>
      </c>
      <c r="B17" s="67" t="s">
        <v>188</v>
      </c>
    </row>
    <row r="18" spans="1:2" x14ac:dyDescent="0.35">
      <c r="A18" s="272" t="s">
        <v>184</v>
      </c>
      <c r="B18" s="67" t="s">
        <v>185</v>
      </c>
    </row>
    <row r="19" spans="1:2" x14ac:dyDescent="0.35">
      <c r="A19" s="272" t="s">
        <v>187</v>
      </c>
      <c r="B19" s="67" t="s">
        <v>186</v>
      </c>
    </row>
    <row r="20" spans="1:2" x14ac:dyDescent="0.35">
      <c r="A20" s="272" t="s">
        <v>73</v>
      </c>
      <c r="B20" s="6" t="s">
        <v>195</v>
      </c>
    </row>
    <row r="21" spans="1:2" x14ac:dyDescent="0.35">
      <c r="A21" s="55" t="s">
        <v>64</v>
      </c>
      <c r="B21" s="56"/>
    </row>
    <row r="22" spans="1:2" x14ac:dyDescent="0.35">
      <c r="A22" s="272" t="s">
        <v>189</v>
      </c>
      <c r="B22" s="6" t="s">
        <v>196</v>
      </c>
    </row>
    <row r="23" spans="1:2" x14ac:dyDescent="0.35">
      <c r="A23" s="272" t="s">
        <v>71</v>
      </c>
      <c r="B23" s="6" t="s">
        <v>197</v>
      </c>
    </row>
    <row r="24" spans="1:2" x14ac:dyDescent="0.35">
      <c r="A24" s="272" t="s">
        <v>62</v>
      </c>
      <c r="B24" s="6" t="s">
        <v>198</v>
      </c>
    </row>
    <row r="25" spans="1:2" x14ac:dyDescent="0.35">
      <c r="A25" s="272" t="s">
        <v>63</v>
      </c>
      <c r="B25" s="6" t="s">
        <v>199</v>
      </c>
    </row>
    <row r="26" spans="1:2" x14ac:dyDescent="0.35">
      <c r="A26" s="53" t="s">
        <v>65</v>
      </c>
      <c r="B26" s="54"/>
    </row>
    <row r="27" spans="1:2" x14ac:dyDescent="0.35">
      <c r="A27" s="272" t="s">
        <v>93</v>
      </c>
      <c r="B27" s="6" t="s">
        <v>200</v>
      </c>
    </row>
    <row r="28" spans="1:2" x14ac:dyDescent="0.35">
      <c r="A28" s="272" t="s">
        <v>177</v>
      </c>
      <c r="B28" s="67" t="s">
        <v>201</v>
      </c>
    </row>
    <row r="29" spans="1:2" x14ac:dyDescent="0.35">
      <c r="A29" s="272" t="s">
        <v>410</v>
      </c>
      <c r="B29" s="67" t="s">
        <v>203</v>
      </c>
    </row>
    <row r="30" spans="1:2" x14ac:dyDescent="0.35">
      <c r="A30" s="272" t="s">
        <v>411</v>
      </c>
      <c r="B30" s="67" t="s">
        <v>204</v>
      </c>
    </row>
    <row r="31" spans="1:2" x14ac:dyDescent="0.35">
      <c r="A31" s="272" t="s">
        <v>94</v>
      </c>
      <c r="B31" s="67" t="s">
        <v>205</v>
      </c>
    </row>
    <row r="32" spans="1:2" x14ac:dyDescent="0.35">
      <c r="A32" s="272" t="s">
        <v>44</v>
      </c>
      <c r="B32" s="67" t="s">
        <v>412</v>
      </c>
    </row>
    <row r="33" spans="1:2" x14ac:dyDescent="0.35">
      <c r="A33" s="272" t="s">
        <v>139</v>
      </c>
      <c r="B33" s="67" t="s">
        <v>206</v>
      </c>
    </row>
    <row r="34" spans="1:2" x14ac:dyDescent="0.35">
      <c r="A34" s="272" t="s">
        <v>161</v>
      </c>
      <c r="B34" s="67" t="s">
        <v>207</v>
      </c>
    </row>
    <row r="35" spans="1:2" x14ac:dyDescent="0.35">
      <c r="A35" s="272" t="s">
        <v>413</v>
      </c>
      <c r="B35" s="67" t="s">
        <v>414</v>
      </c>
    </row>
    <row r="36" spans="1:2" x14ac:dyDescent="0.35">
      <c r="A36" s="272" t="s">
        <v>178</v>
      </c>
      <c r="B36" s="67" t="s">
        <v>209</v>
      </c>
    </row>
    <row r="37" spans="1:2" x14ac:dyDescent="0.35">
      <c r="A37" s="272" t="s">
        <v>163</v>
      </c>
      <c r="B37" s="67" t="s">
        <v>415</v>
      </c>
    </row>
    <row r="38" spans="1:2" x14ac:dyDescent="0.35">
      <c r="A38" s="272" t="s">
        <v>416</v>
      </c>
      <c r="B38" s="67" t="s">
        <v>418</v>
      </c>
    </row>
    <row r="39" spans="1:2" x14ac:dyDescent="0.35">
      <c r="A39" s="272" t="s">
        <v>417</v>
      </c>
      <c r="B39" s="67" t="s">
        <v>419</v>
      </c>
    </row>
    <row r="40" spans="1:2" x14ac:dyDescent="0.35">
      <c r="A40" s="272" t="s">
        <v>43</v>
      </c>
      <c r="B40" s="6" t="s">
        <v>211</v>
      </c>
    </row>
    <row r="41" spans="1:2" x14ac:dyDescent="0.35">
      <c r="A41" s="272" t="s">
        <v>422</v>
      </c>
      <c r="B41" s="6" t="s">
        <v>423</v>
      </c>
    </row>
    <row r="42" spans="1:2" x14ac:dyDescent="0.35">
      <c r="A42" s="272" t="s">
        <v>91</v>
      </c>
      <c r="B42" s="6" t="s">
        <v>212</v>
      </c>
    </row>
    <row r="43" spans="1:2" x14ac:dyDescent="0.35">
      <c r="A43" s="272" t="s">
        <v>248</v>
      </c>
      <c r="B43" s="6" t="s">
        <v>460</v>
      </c>
    </row>
    <row r="44" spans="1:2" x14ac:dyDescent="0.35">
      <c r="A44" s="272" t="s">
        <v>95</v>
      </c>
      <c r="B44" s="6" t="s">
        <v>213</v>
      </c>
    </row>
    <row r="45" spans="1:2" x14ac:dyDescent="0.35">
      <c r="A45" s="272" t="s">
        <v>92</v>
      </c>
      <c r="B45" s="6" t="s">
        <v>214</v>
      </c>
    </row>
    <row r="46" spans="1:2" x14ac:dyDescent="0.35">
      <c r="A46" s="272" t="s">
        <v>90</v>
      </c>
      <c r="B46" s="6" t="s">
        <v>215</v>
      </c>
    </row>
    <row r="47" spans="1:2" x14ac:dyDescent="0.35">
      <c r="A47" s="272" t="s">
        <v>408</v>
      </c>
      <c r="B47" s="67" t="s">
        <v>409</v>
      </c>
    </row>
    <row r="48" spans="1:2" x14ac:dyDescent="0.35">
      <c r="A48" s="51" t="s">
        <v>66</v>
      </c>
      <c r="B48" s="52"/>
    </row>
    <row r="49" spans="1:2" x14ac:dyDescent="0.35">
      <c r="A49" s="272" t="s">
        <v>427</v>
      </c>
      <c r="B49" s="6" t="s">
        <v>424</v>
      </c>
    </row>
    <row r="50" spans="1:2" x14ac:dyDescent="0.35">
      <c r="A50" s="272" t="s">
        <v>428</v>
      </c>
      <c r="B50" s="6" t="s">
        <v>425</v>
      </c>
    </row>
    <row r="51" spans="1:2" x14ac:dyDescent="0.35">
      <c r="A51" s="272" t="s">
        <v>429</v>
      </c>
      <c r="B51" s="6" t="s">
        <v>426</v>
      </c>
    </row>
    <row r="52" spans="1:2" x14ac:dyDescent="0.35">
      <c r="A52" s="272" t="s">
        <v>448</v>
      </c>
      <c r="B52" s="6" t="s">
        <v>449</v>
      </c>
    </row>
    <row r="53" spans="1:2" x14ac:dyDescent="0.35">
      <c r="A53" s="272" t="s">
        <v>450</v>
      </c>
      <c r="B53" s="6" t="s">
        <v>453</v>
      </c>
    </row>
    <row r="54" spans="1:2" x14ac:dyDescent="0.35">
      <c r="A54" s="272" t="s">
        <v>451</v>
      </c>
      <c r="B54" s="6" t="s">
        <v>452</v>
      </c>
    </row>
    <row r="55" spans="1:2" x14ac:dyDescent="0.35">
      <c r="A55" s="272" t="s">
        <v>455</v>
      </c>
      <c r="B55" s="6" t="s">
        <v>457</v>
      </c>
    </row>
    <row r="56" spans="1:2" x14ac:dyDescent="0.35">
      <c r="A56" s="272" t="s">
        <v>456</v>
      </c>
      <c r="B56" s="6" t="s">
        <v>459</v>
      </c>
    </row>
    <row r="57" spans="1:2" x14ac:dyDescent="0.35">
      <c r="A57" s="272" t="s">
        <v>454</v>
      </c>
      <c r="B57" s="6" t="s">
        <v>458</v>
      </c>
    </row>
    <row r="58" spans="1:2" x14ac:dyDescent="0.35">
      <c r="A58" s="272" t="s">
        <v>67</v>
      </c>
      <c r="B58" s="6" t="s">
        <v>216</v>
      </c>
    </row>
    <row r="59" spans="1:2" x14ac:dyDescent="0.35">
      <c r="A59" s="272" t="s">
        <v>140</v>
      </c>
      <c r="B59" s="6" t="s">
        <v>202</v>
      </c>
    </row>
    <row r="60" spans="1:2" x14ac:dyDescent="0.35">
      <c r="A60" s="272" t="s">
        <v>430</v>
      </c>
      <c r="B60" s="6" t="s">
        <v>431</v>
      </c>
    </row>
    <row r="61" spans="1:2" x14ac:dyDescent="0.35">
      <c r="A61" s="272" t="s">
        <v>162</v>
      </c>
      <c r="B61" s="6" t="s">
        <v>208</v>
      </c>
    </row>
    <row r="62" spans="1:2" x14ac:dyDescent="0.35">
      <c r="A62" s="272" t="s">
        <v>164</v>
      </c>
      <c r="B62" s="6" t="s">
        <v>210</v>
      </c>
    </row>
  </sheetData>
  <mergeCells count="1">
    <mergeCell ref="A7:B7"/>
  </mergeCells>
  <hyperlinks>
    <hyperlink ref="A16" location="Notes!A1" display="Notes" xr:uid="{8E755008-22A7-431A-BE61-D86E467D2713}"/>
    <hyperlink ref="A17" location="'Reference Values'!A1" display="Reference Values" xr:uid="{A91BC0D0-A0F5-494A-9C93-6D107C19C90A}"/>
    <hyperlink ref="A18" location="'File Info'!A1" display="Modified Goals (Plan 5)" xr:uid="{05134F8D-9265-4AE1-9D07-1F5D1E008D3F}"/>
    <hyperlink ref="A20" location="'Gas Conversion Notes'!A1" display="Gas Conversion Notes" xr:uid="{314B2AB2-0CA7-410F-9FFB-34EAD5037E31}"/>
    <hyperlink ref="A22" location="'Goal Attainment'!A1" display="Goal Attainment" xr:uid="{3F92E9EB-CEF9-43B7-BCE4-2E8DC1CBFAD7}"/>
    <hyperlink ref="A23" location="'Portfolio CPAS'!A1" display="Portfolio CPAS" xr:uid="{5EA789BC-C812-4AB7-A2CB-98965BB49E13}"/>
    <hyperlink ref="A24" location="'Residential Program CPAS'!A1" display="Residential Program CPAS" xr:uid="{086C66B8-9FD0-4C3D-AE2B-C75827E81D72}"/>
    <hyperlink ref="A25" location="'Business Program CPAS'!A1" display="Business Program CPAS" xr:uid="{9FD363FA-8310-42B4-9CA5-23EC13B40836}"/>
    <hyperlink ref="A27" location="RP!A1" display="RP" xr:uid="{4B40EC43-1854-4A38-A3AB-F478FB03A544}"/>
    <hyperlink ref="A47" location="Carryover!A1" display="Carryover" xr:uid="{11C9EB41-ECC3-47FD-84DF-5A4D5EF4C80D}"/>
    <hyperlink ref="A29" location="IQ!A1" display="IQ SF" xr:uid="{31745922-5510-48EF-B403-B890B927C76F}"/>
    <hyperlink ref="A30" location="'IQ (Conv.)'!A1" display="IQ (Conv.)" xr:uid="{70338676-8E89-4C98-A9A6-D3A1B6E8E66F}"/>
    <hyperlink ref="A31" location="MF!A1" display="MF" xr:uid="{36D7007E-2E17-4650-9082-363DF5D590AB}"/>
    <hyperlink ref="A32" location="HVAC!A1" display="HVAC" xr:uid="{F0831576-0B32-4370-AE35-A4C5C05EDA76}"/>
    <hyperlink ref="A33" location="AR!A1" display="AR" xr:uid="{6472AE78-BCD9-4747-8C83-213BA89660AC}"/>
    <hyperlink ref="A34" location="DD!A1" display="DD" xr:uid="{8A1A6C89-E43B-4612-9F55-0041438706A3}"/>
    <hyperlink ref="A37" location="STD!A1" display="STD" xr:uid="{EDF3D60A-4E4C-4075-B5D0-9455FDFD05C2}"/>
    <hyperlink ref="A42" location="RCx!A1" display="RCx" xr:uid="{451EE8AF-D755-4178-BCAC-2F5634370917}"/>
    <hyperlink ref="A44" location="SL!A1" display="SL" xr:uid="{C2A5CDFC-FD61-48E3-A09C-9905CB2457B9}"/>
    <hyperlink ref="A45" location="BOC!A1" display="BOC" xr:uid="{BFE7F111-773B-4DC2-9026-FA81F358B4A6}"/>
    <hyperlink ref="A46" location="VO!A1" display="VO" xr:uid="{C026CCB3-108E-4168-B689-1B9B5FFB898F}"/>
    <hyperlink ref="A51" location="'IQ - SS'!A1" display="IQ - SS" xr:uid="{0BCBF28A-B366-4287-ACC7-62A6F6461DFA}"/>
    <hyperlink ref="A52" location="'IQ - MF'!A1" display="IQ - MF" xr:uid="{90C87AEA-1777-4697-B681-097642BD5D04}"/>
    <hyperlink ref="A55" location="SK!A1" display="SK" xr:uid="{24343C01-F7C3-46FC-897F-CB028E00EE9C}"/>
    <hyperlink ref="A58" location="'Custom (Project-Level)'!A1" display="Custom (Project-Level)" xr:uid="{0F822BF9-40B8-4B56-BDB2-CDB4C5CECED5}"/>
    <hyperlink ref="A28" location="'RP (Conv.)'!A1" display="RP (Conv.)" xr:uid="{68EE88C3-B4AA-4BDF-B4D6-AFC4464119FF}"/>
    <hyperlink ref="A36" location="NPSO!A1" display="NPSO" xr:uid="{FB8887FD-CE72-4DDA-893A-7F2FD545F673}"/>
    <hyperlink ref="A19" location="'Modified Goals (Plan 6)'!A1" display="Modified Goals (Plan 6)" xr:uid="{812D39F5-9345-4433-9817-7EB9AF654B4F}"/>
    <hyperlink ref="A35" location="ECT!A1" display="ECT" xr:uid="{A16FC772-CA63-4520-B07C-A29B6DDBDBB4}"/>
    <hyperlink ref="A40" location="Custom!A1" display="Custom" xr:uid="{DC5DFA7F-D3C4-4E78-9D20-CB083E631AEC}"/>
    <hyperlink ref="A39" location="'II &amp; OS'!A1" display="II &amp; OS" xr:uid="{0F82726E-1A7F-4035-AB5D-7C3EBDE72664}"/>
    <hyperlink ref="A38" location="SBDI!A1" display="SBDI" xr:uid="{1260CD26-3AC5-4477-B916-046D983F3885}"/>
    <hyperlink ref="A41" location="'Custom (Conv.)'!A1" display="Custom (Conv.)" xr:uid="{74B367DD-CA33-4EDC-BCF3-9A901E13D6CA}"/>
    <hyperlink ref="A43" location="VCx!A1" display="VCx" xr:uid="{4CFFC8C8-97D2-45BA-BC50-9B1C06AE40EC}"/>
    <hyperlink ref="A50" location="'IQ - CAA'!A1" display="IQ - CAA" xr:uid="{6669C02C-2D49-4112-B574-386B9B11E673}"/>
    <hyperlink ref="A49" location="'IQ - SF'!A1" display="IQ - SF" xr:uid="{2A8CE512-3317-4585-8128-7841684A517C}"/>
    <hyperlink ref="A59" location="'RP CO'!A1" display="RP CO" xr:uid="{902C7859-0397-43BF-AB50-DD5C046E5BAD}"/>
    <hyperlink ref="A60" location="'IQ CO'!A1" display="IQ CO" xr:uid="{C49A9E9B-F7D1-4B19-80C2-B6CF03C2ADAA}"/>
    <hyperlink ref="A61" location="'DD CO'!A1" display="DD CO" xr:uid="{069043B5-05D7-4AD8-A1AF-DC19F5A2C1EA}"/>
    <hyperlink ref="A62" location="'STD CO'!A1" display="STD CO" xr:uid="{1499F3A9-B422-4265-B368-A9935772A081}"/>
    <hyperlink ref="A54" location="'MF MR'!A1" display="MF MR" xr:uid="{65268674-DD59-4DD0-BE14-0C3D6BB6D425}"/>
    <hyperlink ref="A53" location="PH!A1" display="PH" xr:uid="{25427185-E0E8-40FE-9D67-5526811346BC}"/>
    <hyperlink ref="A57" location="CK!A1" display="CK" xr:uid="{581E599F-5601-4004-A576-5233EA2F50BE}"/>
    <hyperlink ref="A56" location="ARK!A1" display="ARK" xr:uid="{B0AF3FA8-5C80-42F7-AA44-C4B54B55D2FD}"/>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2"/>
  <sheetViews>
    <sheetView tabSelected="1" workbookViewId="0">
      <selection activeCell="D12" sqref="D12"/>
    </sheetView>
  </sheetViews>
  <sheetFormatPr defaultRowHeight="15" x14ac:dyDescent="0.4"/>
  <cols>
    <col min="1" max="1" width="26.3046875" bestFit="1" customWidth="1"/>
    <col min="2" max="2" width="5.53515625" bestFit="1" customWidth="1"/>
    <col min="3" max="3" width="11.765625" customWidth="1"/>
    <col min="4" max="4" width="6" style="46" bestFit="1" customWidth="1"/>
    <col min="5" max="5" width="9.3046875" customWidth="1"/>
    <col min="6" max="8" width="9.4609375" bestFit="1" customWidth="1"/>
    <col min="9" max="12" width="9.4609375" style="103" bestFit="1" customWidth="1"/>
    <col min="13" max="17" width="8.53515625" style="103" bestFit="1" customWidth="1"/>
    <col min="18" max="33" width="8" style="103" bestFit="1" customWidth="1"/>
    <col min="34" max="35" width="8" style="103" customWidth="1"/>
    <col min="36" max="36" width="10.84375" bestFit="1" customWidth="1"/>
  </cols>
  <sheetData>
    <row r="1" spans="1:36" x14ac:dyDescent="0.4">
      <c r="A1" s="184" t="s">
        <v>505</v>
      </c>
      <c r="B1" s="125"/>
      <c r="C1" s="125"/>
      <c r="D1" s="125"/>
      <c r="E1" s="181"/>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row>
    <row r="2" spans="1:36" x14ac:dyDescent="0.4">
      <c r="A2" s="125"/>
      <c r="B2" s="125"/>
      <c r="C2" s="181"/>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row>
    <row r="3" spans="1:36" ht="15.75" customHeight="1" x14ac:dyDescent="0.4">
      <c r="A3" s="616" t="s">
        <v>149</v>
      </c>
      <c r="B3" s="618" t="s">
        <v>88</v>
      </c>
      <c r="C3" s="618" t="s">
        <v>34</v>
      </c>
      <c r="D3" s="618" t="s">
        <v>74</v>
      </c>
      <c r="E3" s="254" t="s">
        <v>39</v>
      </c>
      <c r="F3" s="254"/>
      <c r="G3" s="255"/>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614" t="s">
        <v>1</v>
      </c>
    </row>
    <row r="4" spans="1:36" x14ac:dyDescent="0.4">
      <c r="A4" s="617"/>
      <c r="B4" s="619"/>
      <c r="C4" s="619"/>
      <c r="D4" s="620"/>
      <c r="E4" s="70">
        <v>2018</v>
      </c>
      <c r="F4" s="70">
        <v>2019</v>
      </c>
      <c r="G4" s="70">
        <v>2020</v>
      </c>
      <c r="H4" s="197">
        <v>2021</v>
      </c>
      <c r="I4" s="70">
        <v>2022</v>
      </c>
      <c r="J4" s="197">
        <v>2023</v>
      </c>
      <c r="K4" s="70">
        <v>2024</v>
      </c>
      <c r="L4" s="197">
        <v>2025</v>
      </c>
      <c r="M4" s="70">
        <v>2026</v>
      </c>
      <c r="N4" s="197">
        <v>2027</v>
      </c>
      <c r="O4" s="70">
        <v>2028</v>
      </c>
      <c r="P4" s="197">
        <v>2029</v>
      </c>
      <c r="Q4" s="70">
        <v>2030</v>
      </c>
      <c r="R4" s="197">
        <v>2031</v>
      </c>
      <c r="S4" s="70">
        <v>2032</v>
      </c>
      <c r="T4" s="197">
        <v>2033</v>
      </c>
      <c r="U4" s="70">
        <v>2034</v>
      </c>
      <c r="V4" s="197">
        <v>2035</v>
      </c>
      <c r="W4" s="70">
        <v>2036</v>
      </c>
      <c r="X4" s="197">
        <v>2037</v>
      </c>
      <c r="Y4" s="70">
        <v>2038</v>
      </c>
      <c r="Z4" s="197">
        <v>2039</v>
      </c>
      <c r="AA4" s="70">
        <v>2040</v>
      </c>
      <c r="AB4" s="197">
        <v>2041</v>
      </c>
      <c r="AC4" s="70">
        <v>2042</v>
      </c>
      <c r="AD4" s="197">
        <v>2043</v>
      </c>
      <c r="AE4" s="70">
        <v>2044</v>
      </c>
      <c r="AF4" s="197">
        <v>2045</v>
      </c>
      <c r="AG4" s="70">
        <v>2046</v>
      </c>
      <c r="AH4" s="197">
        <v>2047</v>
      </c>
      <c r="AI4" s="70">
        <v>2048</v>
      </c>
      <c r="AJ4" s="615"/>
    </row>
    <row r="5" spans="1:36" ht="15.75" customHeight="1" x14ac:dyDescent="0.4">
      <c r="A5" s="34" t="s">
        <v>109</v>
      </c>
      <c r="B5" s="434">
        <f>'Residential Program CPAS'!B30</f>
        <v>10.181604951084619</v>
      </c>
      <c r="C5" s="433">
        <f>'Residential Program CPAS'!C27</f>
        <v>141554.34870594621</v>
      </c>
      <c r="D5" s="446">
        <f>'Residential Program CPAS'!D27</f>
        <v>0.85437916052917118</v>
      </c>
      <c r="E5" s="101"/>
      <c r="F5" s="101"/>
      <c r="G5" s="101"/>
      <c r="H5" s="492">
        <f>'Residential Program CPAS'!H27</f>
        <v>120941.08561663989</v>
      </c>
      <c r="I5" s="492">
        <f>'Residential Program CPAS'!I27</f>
        <v>120941.08561663989</v>
      </c>
      <c r="J5" s="492">
        <f>'Residential Program CPAS'!J27</f>
        <v>120596.45542041902</v>
      </c>
      <c r="K5" s="492">
        <f>'Residential Program CPAS'!K27</f>
        <v>120596.45542041902</v>
      </c>
      <c r="L5" s="256">
        <f>'Residential Program CPAS'!L27</f>
        <v>107485.90083466166</v>
      </c>
      <c r="M5" s="256">
        <f>'Residential Program CPAS'!M27</f>
        <v>106402.67756435761</v>
      </c>
      <c r="N5" s="256">
        <f>'Residential Program CPAS'!N27</f>
        <v>104068.00912431013</v>
      </c>
      <c r="O5" s="256">
        <f>'Residential Program CPAS'!O27</f>
        <v>85697.52343818004</v>
      </c>
      <c r="P5" s="256">
        <f>'Residential Program CPAS'!P27</f>
        <v>85109.012314726642</v>
      </c>
      <c r="Q5" s="256">
        <f>'Residential Program CPAS'!Q27</f>
        <v>84782.940985263092</v>
      </c>
      <c r="R5" s="256">
        <f>'Residential Program CPAS'!R27</f>
        <v>43965.507614874572</v>
      </c>
      <c r="S5" s="256">
        <f>'Residential Program CPAS'!S27</f>
        <v>8976.887780261146</v>
      </c>
      <c r="T5" s="256">
        <f>'Residential Program CPAS'!T27</f>
        <v>8207.8039902539458</v>
      </c>
      <c r="U5" s="256">
        <f>'Residential Program CPAS'!U27</f>
        <v>8207.8039902539458</v>
      </c>
      <c r="V5" s="256">
        <f>'Residential Program CPAS'!V27</f>
        <v>7684.3672522617035</v>
      </c>
      <c r="W5" s="256">
        <f>'Residential Program CPAS'!W27</f>
        <v>4022.3875145893912</v>
      </c>
      <c r="X5" s="256">
        <f>'Residential Program CPAS'!X27</f>
        <v>2969.6822227975435</v>
      </c>
      <c r="Y5" s="256">
        <f>'Residential Program CPAS'!Y27</f>
        <v>2802.5809665926608</v>
      </c>
      <c r="Z5" s="256">
        <f>'Residential Program CPAS'!Z27</f>
        <v>1879.1523123918523</v>
      </c>
      <c r="AA5" s="256">
        <f>'Residential Program CPAS'!AA27</f>
        <v>1641.6761193345706</v>
      </c>
      <c r="AB5" s="256">
        <f>'Residential Program CPAS'!AB27</f>
        <v>9.2131886567438297</v>
      </c>
      <c r="AC5" s="256">
        <f>'Residential Program CPAS'!AC27</f>
        <v>9.2131886567438297</v>
      </c>
      <c r="AD5" s="256">
        <f>'Residential Program CPAS'!AD27</f>
        <v>0</v>
      </c>
      <c r="AE5" s="256">
        <f>'Residential Program CPAS'!AE27</f>
        <v>0</v>
      </c>
      <c r="AF5" s="256">
        <f>'Residential Program CPAS'!AF27</f>
        <v>0</v>
      </c>
      <c r="AG5" s="256">
        <f>'Residential Program CPAS'!AG27</f>
        <v>0</v>
      </c>
      <c r="AH5" s="256">
        <f>'Residential Program CPAS'!AH27</f>
        <v>0</v>
      </c>
      <c r="AI5" s="148">
        <v>0</v>
      </c>
      <c r="AJ5" s="156">
        <f>SUM(H5:AI5)</f>
        <v>1146997.4224765419</v>
      </c>
    </row>
    <row r="6" spans="1:36" ht="15.75" customHeight="1" x14ac:dyDescent="0.4">
      <c r="A6" s="34" t="s">
        <v>110</v>
      </c>
      <c r="B6" s="434">
        <f>'Business Program CPAS'!B19</f>
        <v>14.359728559196833</v>
      </c>
      <c r="C6" s="433">
        <f>'Business Program CPAS'!C16</f>
        <v>269319.72263301036</v>
      </c>
      <c r="D6" s="446">
        <f>'Business Program CPAS'!D16</f>
        <v>0.87488019722899868</v>
      </c>
      <c r="E6" s="101"/>
      <c r="F6" s="101"/>
      <c r="G6" s="101"/>
      <c r="H6" s="433">
        <f>'Business Program CPAS'!H16</f>
        <v>235622.49205482731</v>
      </c>
      <c r="I6" s="433">
        <f>'Business Program CPAS'!I16</f>
        <v>235622.49205482731</v>
      </c>
      <c r="J6" s="433">
        <f>'Business Program CPAS'!J16</f>
        <v>235058.67389561582</v>
      </c>
      <c r="K6" s="433">
        <f>'Business Program CPAS'!K16</f>
        <v>230300.83770206204</v>
      </c>
      <c r="L6" s="433">
        <f>'Business Program CPAS'!L16</f>
        <v>226111.26225385716</v>
      </c>
      <c r="M6" s="433">
        <f>'Business Program CPAS'!M16</f>
        <v>224159.56874536976</v>
      </c>
      <c r="N6" s="433">
        <f>'Business Program CPAS'!N16</f>
        <v>222143.42081895861</v>
      </c>
      <c r="O6" s="433">
        <f>'Business Program CPAS'!O16</f>
        <v>216360.50561862139</v>
      </c>
      <c r="P6" s="433">
        <f>'Business Program CPAS'!P16</f>
        <v>213899.03078124084</v>
      </c>
      <c r="Q6" s="433">
        <f>'Business Program CPAS'!Q16</f>
        <v>208417.14643356905</v>
      </c>
      <c r="R6" s="433">
        <f>'Business Program CPAS'!R16</f>
        <v>197771.9454178907</v>
      </c>
      <c r="S6" s="433">
        <f>'Business Program CPAS'!S16</f>
        <v>173826.00938028033</v>
      </c>
      <c r="T6" s="433">
        <f>'Business Program CPAS'!T16</f>
        <v>139147.96633056639</v>
      </c>
      <c r="U6" s="433">
        <f>'Business Program CPAS'!U16</f>
        <v>131012.78909546944</v>
      </c>
      <c r="V6" s="433">
        <f>'Business Program CPAS'!V16</f>
        <v>111104.30810556658</v>
      </c>
      <c r="W6" s="433">
        <f>'Business Program CPAS'!W16</f>
        <v>37251.753467820607</v>
      </c>
      <c r="X6" s="433">
        <f>'Business Program CPAS'!X16</f>
        <v>35189.250345917317</v>
      </c>
      <c r="Y6" s="433">
        <f>'Business Program CPAS'!Y16</f>
        <v>34484.997628486628</v>
      </c>
      <c r="Z6" s="433">
        <f>'Business Program CPAS'!Z16</f>
        <v>34397.907935594427</v>
      </c>
      <c r="AA6" s="433">
        <f>'Business Program CPAS'!AA16</f>
        <v>28182.990829128852</v>
      </c>
      <c r="AB6" s="433">
        <f>'Business Program CPAS'!AB16</f>
        <v>1032.2303126791567</v>
      </c>
      <c r="AC6" s="433">
        <f>'Business Program CPAS'!AC16</f>
        <v>1019.5143991586924</v>
      </c>
      <c r="AD6" s="433">
        <f>'Business Program CPAS'!AD16</f>
        <v>351.09105038241916</v>
      </c>
      <c r="AE6" s="433">
        <f>'Business Program CPAS'!AE16</f>
        <v>35.498737198237706</v>
      </c>
      <c r="AF6" s="433">
        <f>'Business Program CPAS'!AF16</f>
        <v>26.574089557448723</v>
      </c>
      <c r="AG6" s="433">
        <f>'Business Program CPAS'!AG16</f>
        <v>0</v>
      </c>
      <c r="AH6" s="433">
        <f>'Business Program CPAS'!AH16</f>
        <v>0</v>
      </c>
      <c r="AI6" s="433">
        <f>'Business Program CPAS'!AI16</f>
        <v>0</v>
      </c>
      <c r="AJ6" s="156">
        <f t="shared" ref="AJ6:AJ7" si="0">SUM(H6:AI6)</f>
        <v>3172530.2574846465</v>
      </c>
    </row>
    <row r="7" spans="1:36" s="103" customFormat="1" ht="15.75" customHeight="1" x14ac:dyDescent="0.4">
      <c r="A7" s="34" t="s">
        <v>96</v>
      </c>
      <c r="B7" s="434">
        <f>VO!B9</f>
        <v>15</v>
      </c>
      <c r="C7" s="433">
        <f>VO!C6</f>
        <v>95431.257307196895</v>
      </c>
      <c r="D7" s="446" t="str">
        <f>VO!D6</f>
        <v>N/A</v>
      </c>
      <c r="E7" s="101"/>
      <c r="F7" s="101"/>
      <c r="G7" s="101"/>
      <c r="H7" s="433">
        <f>VO!H6</f>
        <v>95431.257307196895</v>
      </c>
      <c r="I7" s="433">
        <f>VO!I6</f>
        <v>95431.257307196895</v>
      </c>
      <c r="J7" s="433">
        <f>VO!J6</f>
        <v>95431.257307196895</v>
      </c>
      <c r="K7" s="433">
        <f>VO!K6</f>
        <v>95431.257307196895</v>
      </c>
      <c r="L7" s="433">
        <f>VO!L6</f>
        <v>95431.257307196895</v>
      </c>
      <c r="M7" s="433">
        <f>VO!M6</f>
        <v>95431.257307196895</v>
      </c>
      <c r="N7" s="433">
        <f>VO!N6</f>
        <v>95431.257307196895</v>
      </c>
      <c r="O7" s="433">
        <f>VO!O6</f>
        <v>95431.257307196895</v>
      </c>
      <c r="P7" s="433">
        <f>VO!P6</f>
        <v>95431.257307196895</v>
      </c>
      <c r="Q7" s="433">
        <f>VO!Q6</f>
        <v>95431.257307196895</v>
      </c>
      <c r="R7" s="433">
        <f>VO!R6</f>
        <v>95431.257307196895</v>
      </c>
      <c r="S7" s="433">
        <f>VO!S6</f>
        <v>95431.257307196895</v>
      </c>
      <c r="T7" s="433">
        <f>VO!T6</f>
        <v>95431.257307196895</v>
      </c>
      <c r="U7" s="433">
        <f>VO!U6</f>
        <v>95431.257307196895</v>
      </c>
      <c r="V7" s="433">
        <f>VO!V6</f>
        <v>95431.257307196895</v>
      </c>
      <c r="W7" s="433">
        <f>VO!W6</f>
        <v>0</v>
      </c>
      <c r="X7" s="433">
        <f>VO!X6</f>
        <v>0</v>
      </c>
      <c r="Y7" s="433">
        <f>VO!Y6</f>
        <v>0</v>
      </c>
      <c r="Z7" s="433">
        <f>VO!Z6</f>
        <v>0</v>
      </c>
      <c r="AA7" s="433">
        <f>VO!AA6</f>
        <v>0</v>
      </c>
      <c r="AB7" s="433">
        <f>VO!AB6</f>
        <v>0</v>
      </c>
      <c r="AC7" s="433">
        <f>VO!AC6</f>
        <v>0</v>
      </c>
      <c r="AD7" s="433">
        <f>VO!AD6</f>
        <v>0</v>
      </c>
      <c r="AE7" s="433">
        <f>VO!AE6</f>
        <v>0</v>
      </c>
      <c r="AF7" s="433">
        <f>VO!AF6</f>
        <v>0</v>
      </c>
      <c r="AG7" s="433">
        <f>VO!AG6</f>
        <v>0</v>
      </c>
      <c r="AH7" s="433">
        <f>VO!AH6</f>
        <v>0</v>
      </c>
      <c r="AI7" s="433">
        <f>VO!AI6</f>
        <v>0</v>
      </c>
      <c r="AJ7" s="156">
        <f t="shared" si="0"/>
        <v>1431468.8596079536</v>
      </c>
    </row>
    <row r="8" spans="1:36" ht="15.75" customHeight="1" x14ac:dyDescent="0.4">
      <c r="A8" s="253" t="s">
        <v>236</v>
      </c>
      <c r="B8" s="142"/>
      <c r="C8" s="496">
        <f>SUM(C5:C7)</f>
        <v>506305.3286461535</v>
      </c>
      <c r="D8" s="497">
        <f>H8/C8</f>
        <v>0.89273173598090672</v>
      </c>
      <c r="E8" s="98"/>
      <c r="F8" s="98"/>
      <c r="G8" s="98"/>
      <c r="H8" s="151">
        <f t="shared" ref="H8:AI8" si="1">SUM(H5:H7)</f>
        <v>451994.83497866412</v>
      </c>
      <c r="I8" s="151">
        <f t="shared" si="1"/>
        <v>451994.83497866412</v>
      </c>
      <c r="J8" s="152">
        <f t="shared" si="1"/>
        <v>451086.38662323175</v>
      </c>
      <c r="K8" s="151">
        <f t="shared" si="1"/>
        <v>446328.550429678</v>
      </c>
      <c r="L8" s="151">
        <f t="shared" si="1"/>
        <v>429028.42039571574</v>
      </c>
      <c r="M8" s="151">
        <f t="shared" si="1"/>
        <v>425993.50361692428</v>
      </c>
      <c r="N8" s="151">
        <f t="shared" si="1"/>
        <v>421642.68725046568</v>
      </c>
      <c r="O8" s="151">
        <f t="shared" si="1"/>
        <v>397489.28636399837</v>
      </c>
      <c r="P8" s="151">
        <f t="shared" si="1"/>
        <v>394439.30040316441</v>
      </c>
      <c r="Q8" s="151">
        <f t="shared" si="1"/>
        <v>388631.34472602903</v>
      </c>
      <c r="R8" s="151">
        <f t="shared" si="1"/>
        <v>337168.71033996216</v>
      </c>
      <c r="S8" s="151">
        <f t="shared" si="1"/>
        <v>278234.15446773835</v>
      </c>
      <c r="T8" s="151">
        <f t="shared" si="1"/>
        <v>242787.02762801724</v>
      </c>
      <c r="U8" s="151">
        <f t="shared" si="1"/>
        <v>234651.85039292031</v>
      </c>
      <c r="V8" s="151">
        <f t="shared" si="1"/>
        <v>214219.93266502518</v>
      </c>
      <c r="W8" s="151">
        <f t="shared" si="1"/>
        <v>41274.140982409997</v>
      </c>
      <c r="X8" s="151">
        <f t="shared" si="1"/>
        <v>38158.932568714859</v>
      </c>
      <c r="Y8" s="151">
        <f t="shared" si="1"/>
        <v>37287.578595079292</v>
      </c>
      <c r="Z8" s="151">
        <f t="shared" si="1"/>
        <v>36277.060247986279</v>
      </c>
      <c r="AA8" s="151">
        <f t="shared" si="1"/>
        <v>29824.666948463422</v>
      </c>
      <c r="AB8" s="151">
        <f t="shared" si="1"/>
        <v>1041.4435013359005</v>
      </c>
      <c r="AC8" s="151">
        <f t="shared" si="1"/>
        <v>1028.7275878154362</v>
      </c>
      <c r="AD8" s="151">
        <f t="shared" si="1"/>
        <v>351.09105038241916</v>
      </c>
      <c r="AE8" s="151">
        <f t="shared" si="1"/>
        <v>35.498737198237706</v>
      </c>
      <c r="AF8" s="151">
        <f t="shared" si="1"/>
        <v>26.574089557448723</v>
      </c>
      <c r="AG8" s="151">
        <f t="shared" si="1"/>
        <v>0</v>
      </c>
      <c r="AH8" s="151">
        <f t="shared" si="1"/>
        <v>0</v>
      </c>
      <c r="AI8" s="151">
        <f t="shared" si="1"/>
        <v>0</v>
      </c>
      <c r="AJ8" s="134">
        <f t="shared" ref="AJ8" si="2">SUM(AJ5:AJ7)</f>
        <v>5750996.5395691423</v>
      </c>
    </row>
    <row r="9" spans="1:36" s="46" customFormat="1" ht="15.75" customHeight="1" x14ac:dyDescent="0.4">
      <c r="A9" s="150" t="s">
        <v>237</v>
      </c>
      <c r="B9" s="157"/>
      <c r="C9" s="158"/>
      <c r="D9" s="159"/>
      <c r="E9" s="154"/>
      <c r="F9" s="154"/>
      <c r="G9" s="154"/>
      <c r="H9" s="153">
        <v>0</v>
      </c>
      <c r="I9" s="153">
        <f>H8-I8</f>
        <v>0</v>
      </c>
      <c r="J9" s="153">
        <f>I8-J8</f>
        <v>908.44835543236695</v>
      </c>
      <c r="K9" s="153">
        <f t="shared" ref="K9" si="3">J8-K8</f>
        <v>4757.8361935537541</v>
      </c>
      <c r="L9" s="153">
        <f t="shared" ref="L9" si="4">K8-L8</f>
        <v>17300.130033962254</v>
      </c>
      <c r="M9" s="153">
        <f t="shared" ref="M9" si="5">L8-M8</f>
        <v>3034.916778791463</v>
      </c>
      <c r="N9" s="153">
        <f t="shared" ref="N9" si="6">M8-N8</f>
        <v>4350.8163664586027</v>
      </c>
      <c r="O9" s="153">
        <f t="shared" ref="O9" si="7">N8-O8</f>
        <v>24153.400886467309</v>
      </c>
      <c r="P9" s="153">
        <f t="shared" ref="P9" si="8">O8-P8</f>
        <v>3049.9859608339611</v>
      </c>
      <c r="Q9" s="153">
        <f t="shared" ref="Q9" si="9">P8-Q8</f>
        <v>5807.9556771353818</v>
      </c>
      <c r="R9" s="153">
        <f t="shared" ref="R9" si="10">Q8-R8</f>
        <v>51462.634386066871</v>
      </c>
      <c r="S9" s="153">
        <f t="shared" ref="S9" si="11">R8-S8</f>
        <v>58934.555872223806</v>
      </c>
      <c r="T9" s="153">
        <f t="shared" ref="T9" si="12">S8-T8</f>
        <v>35447.12683972111</v>
      </c>
      <c r="U9" s="153">
        <f t="shared" ref="U9" si="13">T8-U8</f>
        <v>8135.1772350969259</v>
      </c>
      <c r="V9" s="153">
        <f t="shared" ref="V9" si="14">U8-V8</f>
        <v>20431.917727895139</v>
      </c>
      <c r="W9" s="153">
        <f t="shared" ref="W9" si="15">V8-W8</f>
        <v>172945.79168261518</v>
      </c>
      <c r="X9" s="153">
        <f t="shared" ref="X9" si="16">W8-X8</f>
        <v>3115.208413695138</v>
      </c>
      <c r="Y9" s="153">
        <f t="shared" ref="Y9" si="17">X8-Y8</f>
        <v>871.35397363556694</v>
      </c>
      <c r="Z9" s="153">
        <f t="shared" ref="Z9" si="18">Y8-Z8</f>
        <v>1010.5183470930133</v>
      </c>
      <c r="AA9" s="153">
        <f t="shared" ref="AA9" si="19">Z8-AA8</f>
        <v>6452.393299522857</v>
      </c>
      <c r="AB9" s="153">
        <f t="shared" ref="AB9" si="20">AA8-AB8</f>
        <v>28783.223447127522</v>
      </c>
      <c r="AC9" s="153">
        <f t="shared" ref="AC9" si="21">AB8-AC8</f>
        <v>12.715913520464255</v>
      </c>
      <c r="AD9" s="153">
        <f t="shared" ref="AD9" si="22">AC8-AD8</f>
        <v>677.63653743301711</v>
      </c>
      <c r="AE9" s="153">
        <f t="shared" ref="AE9" si="23">AD8-AE8</f>
        <v>315.59231318418142</v>
      </c>
      <c r="AF9" s="153">
        <f t="shared" ref="AF9" si="24">AE8-AF8</f>
        <v>8.924647640788983</v>
      </c>
      <c r="AG9" s="153">
        <f t="shared" ref="AG9" si="25">AF8-AG8</f>
        <v>26.574089557448723</v>
      </c>
      <c r="AH9" s="153">
        <f t="shared" ref="AH9" si="26">AG8-AH8</f>
        <v>0</v>
      </c>
      <c r="AI9" s="153">
        <f t="shared" ref="AI9" si="27">AH8-AI8</f>
        <v>0</v>
      </c>
      <c r="AJ9" s="182"/>
    </row>
    <row r="10" spans="1:36" ht="15.75" customHeight="1" x14ac:dyDescent="0.4">
      <c r="A10" s="150" t="s">
        <v>238</v>
      </c>
      <c r="B10" s="157"/>
      <c r="C10" s="160"/>
      <c r="D10" s="161"/>
      <c r="E10" s="98"/>
      <c r="F10" s="98"/>
      <c r="G10" s="98"/>
      <c r="H10" s="155">
        <f>$H$8-H8</f>
        <v>0</v>
      </c>
      <c r="I10" s="155">
        <f>$H$8-I8</f>
        <v>0</v>
      </c>
      <c r="J10" s="155">
        <f>$H$8-J8</f>
        <v>908.44835543236695</v>
      </c>
      <c r="K10" s="155">
        <f>$H$8-K8</f>
        <v>5666.2845489861211</v>
      </c>
      <c r="L10" s="155">
        <f t="shared" ref="L10:AI10" si="28">$H$8-L8</f>
        <v>22966.414582948375</v>
      </c>
      <c r="M10" s="155">
        <f t="shared" si="28"/>
        <v>26001.331361739838</v>
      </c>
      <c r="N10" s="155">
        <f t="shared" si="28"/>
        <v>30352.147728198441</v>
      </c>
      <c r="O10" s="155">
        <f t="shared" si="28"/>
        <v>54505.548614665749</v>
      </c>
      <c r="P10" s="155">
        <f t="shared" si="28"/>
        <v>57555.534575499711</v>
      </c>
      <c r="Q10" s="155">
        <f t="shared" si="28"/>
        <v>63363.490252635092</v>
      </c>
      <c r="R10" s="155">
        <f t="shared" si="28"/>
        <v>114826.12463870196</v>
      </c>
      <c r="S10" s="155">
        <f t="shared" si="28"/>
        <v>173760.68051092577</v>
      </c>
      <c r="T10" s="155">
        <f t="shared" si="28"/>
        <v>209207.80735064688</v>
      </c>
      <c r="U10" s="155">
        <f t="shared" si="28"/>
        <v>217342.9845857438</v>
      </c>
      <c r="V10" s="155">
        <f t="shared" si="28"/>
        <v>237774.90231363894</v>
      </c>
      <c r="W10" s="155">
        <f t="shared" si="28"/>
        <v>410720.69399625412</v>
      </c>
      <c r="X10" s="155">
        <f t="shared" si="28"/>
        <v>413835.90240994928</v>
      </c>
      <c r="Y10" s="155">
        <f t="shared" si="28"/>
        <v>414707.25638358481</v>
      </c>
      <c r="Z10" s="155">
        <f t="shared" si="28"/>
        <v>415717.77473067783</v>
      </c>
      <c r="AA10" s="155">
        <f t="shared" si="28"/>
        <v>422170.1680302007</v>
      </c>
      <c r="AB10" s="155">
        <f t="shared" si="28"/>
        <v>450953.3914773282</v>
      </c>
      <c r="AC10" s="155">
        <f t="shared" si="28"/>
        <v>450966.10739084869</v>
      </c>
      <c r="AD10" s="155">
        <f t="shared" si="28"/>
        <v>451643.74392828171</v>
      </c>
      <c r="AE10" s="155">
        <f t="shared" si="28"/>
        <v>451959.33624146588</v>
      </c>
      <c r="AF10" s="155">
        <f t="shared" si="28"/>
        <v>451968.26088910666</v>
      </c>
      <c r="AG10" s="155">
        <f t="shared" si="28"/>
        <v>451994.83497866412</v>
      </c>
      <c r="AH10" s="155">
        <f t="shared" si="28"/>
        <v>451994.83497866412</v>
      </c>
      <c r="AI10" s="155">
        <f t="shared" si="28"/>
        <v>451994.83497866412</v>
      </c>
      <c r="AJ10" s="183"/>
    </row>
    <row r="11" spans="1:36" ht="15.75" customHeight="1" x14ac:dyDescent="0.4">
      <c r="A11" s="149" t="s">
        <v>239</v>
      </c>
      <c r="B11" s="555">
        <f>SUMPRODUCT(B5:B7,C5:C7)/C8</f>
        <v>13.3122782805999</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81"/>
    </row>
    <row r="12" spans="1:36" s="283" customFormat="1" ht="15.75" customHeight="1" x14ac:dyDescent="0.4">
      <c r="A12" s="149" t="s">
        <v>597</v>
      </c>
      <c r="B12" s="555">
        <f>SUMPRODUCT(B5:B6,C5:C6)/SUM(C5:C6)</f>
        <v>12.920281274942791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81"/>
    </row>
    <row r="13" spans="1:36" x14ac:dyDescent="0.4">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row>
    <row r="14" spans="1:36" s="103" customFormat="1" x14ac:dyDescent="0.4">
      <c r="A14" s="150" t="s">
        <v>116</v>
      </c>
      <c r="B14" s="157"/>
      <c r="C14" s="158"/>
      <c r="D14" s="159"/>
      <c r="E14" s="151">
        <f>'Reference Values'!C33</f>
        <v>1618820.9480000001</v>
      </c>
      <c r="F14" s="151">
        <f>'Reference Values'!D33</f>
        <v>1451356.7119999998</v>
      </c>
      <c r="G14" s="151">
        <f>'Reference Values'!E33</f>
        <v>1255981.77</v>
      </c>
      <c r="H14" s="151">
        <f>'Reference Values'!F33</f>
        <v>1116428.24</v>
      </c>
      <c r="I14" s="323">
        <f>'Reference Values'!G33</f>
        <v>981086.22500000009</v>
      </c>
      <c r="J14" s="323">
        <f>'Reference Values'!H33</f>
        <v>868962.08499999996</v>
      </c>
      <c r="K14" s="323">
        <f>'Reference Values'!I33</f>
        <v>784868.98</v>
      </c>
      <c r="L14" s="323">
        <f>'Reference Values'!J33</f>
        <v>700775.875</v>
      </c>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row>
    <row r="15" spans="1:36" s="103" customFormat="1" x14ac:dyDescent="0.4">
      <c r="A15" s="150" t="s">
        <v>117</v>
      </c>
      <c r="B15" s="157"/>
      <c r="C15" s="158"/>
      <c r="D15" s="159"/>
      <c r="E15" s="151">
        <f>'Reference Values'!B33-'Reference Values'!C33</f>
        <v>223285.64800000004</v>
      </c>
      <c r="F15" s="151">
        <f>'Reference Values'!C33-'Reference Values'!D33</f>
        <v>167464.23600000027</v>
      </c>
      <c r="G15" s="151">
        <f>'Reference Values'!D33-'Reference Values'!E33</f>
        <v>195374.94199999981</v>
      </c>
      <c r="H15" s="151">
        <f>'Reference Values'!E33-'Reference Values'!F33</f>
        <v>139553.53000000003</v>
      </c>
      <c r="I15" s="323">
        <f>'Reference Values'!F33-'Reference Values'!G33</f>
        <v>135342.0149999999</v>
      </c>
      <c r="J15" s="323">
        <f>'Reference Values'!G33-'Reference Values'!H33</f>
        <v>112124.14000000013</v>
      </c>
      <c r="K15" s="323">
        <f>'Reference Values'!H33-'Reference Values'!I33</f>
        <v>84093.104999999981</v>
      </c>
      <c r="L15" s="323">
        <f>'Reference Values'!I33-'Reference Values'!J33</f>
        <v>84093.104999999981</v>
      </c>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row>
    <row r="16" spans="1:36" s="103" customFormat="1" x14ac:dyDescent="0.4">
      <c r="A16" s="150" t="s">
        <v>118</v>
      </c>
      <c r="B16" s="157"/>
      <c r="C16" s="158"/>
      <c r="D16" s="159"/>
      <c r="E16" s="151">
        <f>'Reference Values'!C35</f>
        <v>223285.64800000004</v>
      </c>
      <c r="F16" s="151">
        <f>'Reference Values'!D35</f>
        <v>390749.88400000031</v>
      </c>
      <c r="G16" s="151">
        <f>'Reference Values'!E35</f>
        <v>586124.82600000012</v>
      </c>
      <c r="H16" s="151">
        <f>'Reference Values'!F35</f>
        <v>725678.35600000015</v>
      </c>
      <c r="I16" s="323">
        <f>'Reference Values'!G35</f>
        <v>861020.37100000004</v>
      </c>
      <c r="J16" s="323">
        <f>'Reference Values'!H35</f>
        <v>973144.51100000017</v>
      </c>
      <c r="K16" s="323">
        <f>'Reference Values'!I35</f>
        <v>1057237.6160000002</v>
      </c>
      <c r="L16" s="323">
        <f>'Reference Values'!J35</f>
        <v>1141330.7210000001</v>
      </c>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row>
    <row r="17" spans="1:37" s="103" customFormat="1" x14ac:dyDescent="0.4">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row>
    <row r="18" spans="1:37" s="103" customFormat="1" x14ac:dyDescent="0.4">
      <c r="A18" s="150" t="s">
        <v>122</v>
      </c>
      <c r="B18" s="157"/>
      <c r="C18" s="158"/>
      <c r="D18" s="159"/>
      <c r="E18" s="151">
        <f>'Reference Values'!C40</f>
        <v>377775.42499021278</v>
      </c>
      <c r="F18" s="151">
        <f>'Reference Values'!D40</f>
        <v>370791.28869037848</v>
      </c>
      <c r="G18" s="151">
        <f>'Reference Values'!E40</f>
        <v>367671.52550070599</v>
      </c>
      <c r="H18" s="151">
        <f>'Reference Values'!F40</f>
        <v>310006.66287474718</v>
      </c>
      <c r="I18" s="151">
        <f>'Reference Values'!G40</f>
        <v>307402.16361478367</v>
      </c>
      <c r="J18" s="151">
        <f>'Reference Values'!H40</f>
        <v>303799.58402341546</v>
      </c>
      <c r="K18" s="151">
        <f>'Reference Values'!I40</f>
        <v>294061.78909877565</v>
      </c>
      <c r="L18" s="151">
        <f>'Reference Values'!J40</f>
        <v>287495.93222235976</v>
      </c>
      <c r="M18" s="151">
        <f>'Reference Values'!K40</f>
        <v>280866.21332983678</v>
      </c>
      <c r="N18" s="151">
        <f>'Reference Values'!L40</f>
        <v>264184.33651623508</v>
      </c>
      <c r="O18" s="151">
        <f>'Reference Values'!M40</f>
        <v>136354.43461888403</v>
      </c>
      <c r="P18" s="151">
        <f>'Reference Values'!N40</f>
        <v>106013.22744250399</v>
      </c>
      <c r="Q18" s="151">
        <f>'Reference Values'!O40</f>
        <v>96964.853166462184</v>
      </c>
      <c r="R18" s="151">
        <f>'Reference Values'!P40</f>
        <v>88311.253995996172</v>
      </c>
      <c r="S18" s="151">
        <f>'Reference Values'!Q40</f>
        <v>68115.393758561011</v>
      </c>
      <c r="T18" s="151">
        <f>'Reference Values'!R40</f>
        <v>16518.476094158985</v>
      </c>
      <c r="U18" s="151">
        <f>'Reference Values'!S40</f>
        <v>14255.818569812978</v>
      </c>
      <c r="V18" s="151">
        <f>'Reference Values'!T40</f>
        <v>12716.994530153841</v>
      </c>
      <c r="W18" s="151">
        <f>'Reference Values'!U40</f>
        <v>9655.7016416181777</v>
      </c>
      <c r="X18" s="151">
        <f>'Reference Values'!V40</f>
        <v>9490.5320533347422</v>
      </c>
      <c r="Y18" s="151">
        <f>'Reference Values'!W40</f>
        <v>5319.4603217142894</v>
      </c>
      <c r="Z18" s="151">
        <f>'Reference Values'!X40</f>
        <v>5286.6768710839251</v>
      </c>
      <c r="AA18" s="151">
        <f>'Reference Values'!Y40</f>
        <v>5277.4782910237809</v>
      </c>
      <c r="AB18" s="151">
        <f>'Reference Values'!Z40</f>
        <v>5269.8985630883099</v>
      </c>
      <c r="AC18" s="151">
        <f>'Reference Values'!AA40</f>
        <v>5265.9638062623771</v>
      </c>
      <c r="AD18" s="151">
        <f>'Reference Values'!AB40</f>
        <v>0</v>
      </c>
      <c r="AE18" s="151">
        <f>'Reference Values'!AC40</f>
        <v>0</v>
      </c>
      <c r="AF18" s="151">
        <f>'Reference Values'!AD40</f>
        <v>0</v>
      </c>
      <c r="AG18" s="151">
        <f>'Reference Values'!AE40</f>
        <v>0</v>
      </c>
      <c r="AH18" s="125"/>
      <c r="AI18" s="125"/>
      <c r="AJ18" s="125"/>
    </row>
    <row r="19" spans="1:37" s="103" customFormat="1" x14ac:dyDescent="0.4">
      <c r="A19" s="150" t="s">
        <v>123</v>
      </c>
      <c r="B19" s="157"/>
      <c r="C19" s="158"/>
      <c r="D19" s="159"/>
      <c r="E19" s="151">
        <f>'Reference Values'!C41</f>
        <v>0</v>
      </c>
      <c r="F19" s="151">
        <f>'Reference Values'!D41</f>
        <v>6984.1362998342956</v>
      </c>
      <c r="G19" s="151">
        <f>'Reference Values'!E41</f>
        <v>3119.7631896724924</v>
      </c>
      <c r="H19" s="151">
        <f>'Reference Values'!F41</f>
        <v>57664.862625958805</v>
      </c>
      <c r="I19" s="151">
        <f>'Reference Values'!G41</f>
        <v>2604.4992599635152</v>
      </c>
      <c r="J19" s="151">
        <f>'Reference Values'!H41</f>
        <v>3602.5795913682086</v>
      </c>
      <c r="K19" s="151">
        <f>'Reference Values'!I41</f>
        <v>9737.7949246398057</v>
      </c>
      <c r="L19" s="151">
        <f>'Reference Values'!J41</f>
        <v>6565.856876415899</v>
      </c>
      <c r="M19" s="151">
        <f>'Reference Values'!K41</f>
        <v>6629.7188925229711</v>
      </c>
      <c r="N19" s="151">
        <f>'Reference Values'!L41</f>
        <v>16681.876813601702</v>
      </c>
      <c r="O19" s="151">
        <f>'Reference Values'!M41</f>
        <v>127829.90189735105</v>
      </c>
      <c r="P19" s="151">
        <f>'Reference Values'!N41</f>
        <v>30341.207176380034</v>
      </c>
      <c r="Q19" s="151">
        <f>'Reference Values'!O41</f>
        <v>9048.3742760418099</v>
      </c>
      <c r="R19" s="151">
        <f>'Reference Values'!P41</f>
        <v>8653.5991704660119</v>
      </c>
      <c r="S19" s="151">
        <f>'Reference Values'!Q41</f>
        <v>20195.860237435161</v>
      </c>
      <c r="T19" s="151">
        <f>'Reference Values'!R41</f>
        <v>51596.917664402026</v>
      </c>
      <c r="U19" s="151">
        <f>'Reference Values'!S41</f>
        <v>2262.6575243460065</v>
      </c>
      <c r="V19" s="151">
        <f>'Reference Values'!T41</f>
        <v>1538.8240396591373</v>
      </c>
      <c r="W19" s="151">
        <f>'Reference Values'!U41</f>
        <v>3061.2928885356632</v>
      </c>
      <c r="X19" s="151">
        <f>'Reference Values'!V41</f>
        <v>165.16958828343559</v>
      </c>
      <c r="Y19" s="151">
        <f>'Reference Values'!W41</f>
        <v>4171.0717316204527</v>
      </c>
      <c r="Z19" s="151">
        <f>'Reference Values'!X41</f>
        <v>32.783450630364314</v>
      </c>
      <c r="AA19" s="151">
        <f>'Reference Values'!Y41</f>
        <v>9.1985800601441952</v>
      </c>
      <c r="AB19" s="151">
        <f>'Reference Values'!Z41</f>
        <v>7.5797279354710554</v>
      </c>
      <c r="AC19" s="151">
        <f>'Reference Values'!AA41</f>
        <v>3.934756825932709</v>
      </c>
      <c r="AD19" s="151">
        <f>'Reference Values'!AB41</f>
        <v>5265.9638062623771</v>
      </c>
      <c r="AE19" s="151">
        <f>'Reference Values'!AC41</f>
        <v>0</v>
      </c>
      <c r="AF19" s="151">
        <f>'Reference Values'!AD41</f>
        <v>0</v>
      </c>
      <c r="AG19" s="151">
        <f>'Reference Values'!AE41</f>
        <v>0</v>
      </c>
      <c r="AH19" s="125"/>
      <c r="AI19" s="125"/>
      <c r="AJ19" s="125"/>
    </row>
    <row r="20" spans="1:37" s="103" customFormat="1" x14ac:dyDescent="0.4">
      <c r="A20" s="150" t="s">
        <v>124</v>
      </c>
      <c r="B20" s="157"/>
      <c r="C20" s="158"/>
      <c r="D20" s="159"/>
      <c r="E20" s="151">
        <f>'Reference Values'!C42</f>
        <v>0</v>
      </c>
      <c r="F20" s="151">
        <f>'Reference Values'!D42</f>
        <v>6984.1362998342956</v>
      </c>
      <c r="G20" s="151">
        <f>'Reference Values'!E42</f>
        <v>10103.899489506788</v>
      </c>
      <c r="H20" s="151">
        <f>'Reference Values'!F42</f>
        <v>67768.762115465594</v>
      </c>
      <c r="I20" s="151">
        <f>'Reference Values'!G42</f>
        <v>70373.261375429109</v>
      </c>
      <c r="J20" s="151">
        <f>'Reference Values'!H42</f>
        <v>73975.840966797317</v>
      </c>
      <c r="K20" s="151">
        <f>'Reference Values'!I42</f>
        <v>83713.635891437123</v>
      </c>
      <c r="L20" s="151">
        <f>'Reference Values'!J42</f>
        <v>90279.492767853022</v>
      </c>
      <c r="M20" s="151">
        <f>'Reference Values'!K42</f>
        <v>96909.211660375993</v>
      </c>
      <c r="N20" s="151">
        <f>'Reference Values'!L42</f>
        <v>113591.0884739777</v>
      </c>
      <c r="O20" s="151">
        <f>'Reference Values'!M42</f>
        <v>241420.99037132875</v>
      </c>
      <c r="P20" s="151">
        <f>'Reference Values'!N42</f>
        <v>271762.19754770875</v>
      </c>
      <c r="Q20" s="151">
        <f>'Reference Values'!O42</f>
        <v>280810.57182375062</v>
      </c>
      <c r="R20" s="151">
        <f>'Reference Values'!P42</f>
        <v>289464.17099421658</v>
      </c>
      <c r="S20" s="151">
        <f>'Reference Values'!Q42</f>
        <v>309660.03123165178</v>
      </c>
      <c r="T20" s="151">
        <f>'Reference Values'!R42</f>
        <v>361256.94889605377</v>
      </c>
      <c r="U20" s="151">
        <f>'Reference Values'!S42</f>
        <v>363519.6064203998</v>
      </c>
      <c r="V20" s="151">
        <f>'Reference Values'!T42</f>
        <v>365058.43046005891</v>
      </c>
      <c r="W20" s="151">
        <f>'Reference Values'!U42</f>
        <v>368119.72334859462</v>
      </c>
      <c r="X20" s="151">
        <f>'Reference Values'!V42</f>
        <v>368284.89293687802</v>
      </c>
      <c r="Y20" s="151">
        <f>'Reference Values'!W42</f>
        <v>372455.96466849849</v>
      </c>
      <c r="Z20" s="151">
        <f>'Reference Values'!X42</f>
        <v>372488.74811912887</v>
      </c>
      <c r="AA20" s="151">
        <f>'Reference Values'!Y42</f>
        <v>372497.94669918902</v>
      </c>
      <c r="AB20" s="151">
        <f>'Reference Values'!Z42</f>
        <v>372505.52642712445</v>
      </c>
      <c r="AC20" s="151">
        <f>'Reference Values'!AA42</f>
        <v>372509.46118395042</v>
      </c>
      <c r="AD20" s="151">
        <f>'Reference Values'!AB42</f>
        <v>377775.42499021278</v>
      </c>
      <c r="AE20" s="151">
        <f>'Reference Values'!AC42</f>
        <v>377775.42499021278</v>
      </c>
      <c r="AF20" s="151">
        <f>'Reference Values'!AD42</f>
        <v>377775.42499021278</v>
      </c>
      <c r="AG20" s="151">
        <f>'Reference Values'!AE42</f>
        <v>377775.42499021278</v>
      </c>
      <c r="AH20" s="125"/>
      <c r="AI20" s="125"/>
      <c r="AJ20" s="125"/>
    </row>
    <row r="21" spans="1:37" x14ac:dyDescent="0.4">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03"/>
    </row>
    <row r="22" spans="1:37" s="103" customFormat="1" x14ac:dyDescent="0.4">
      <c r="A22" s="150" t="s">
        <v>77</v>
      </c>
      <c r="B22" s="157"/>
      <c r="C22" s="158"/>
      <c r="D22" s="159"/>
      <c r="E22" s="98"/>
      <c r="F22" s="151">
        <f>'Reference Values'!D47</f>
        <v>344447.29330421542</v>
      </c>
      <c r="G22" s="151">
        <f>'Reference Values'!E47</f>
        <v>344234.37601380574</v>
      </c>
      <c r="H22" s="151">
        <f>'Reference Values'!F47</f>
        <v>306056.75633237744</v>
      </c>
      <c r="I22" s="151">
        <f>'Reference Values'!G47</f>
        <v>302895.03440344665</v>
      </c>
      <c r="J22" s="151">
        <f>'Reference Values'!H47</f>
        <v>295406.22134403244</v>
      </c>
      <c r="K22" s="151">
        <f>'Reference Values'!I47</f>
        <v>264586.07656681456</v>
      </c>
      <c r="L22" s="151">
        <f>'Reference Values'!J47</f>
        <v>254655.82950831208</v>
      </c>
      <c r="M22" s="151">
        <f>'Reference Values'!K47</f>
        <v>244736.00407606177</v>
      </c>
      <c r="N22" s="151">
        <f>'Reference Values'!L47</f>
        <v>240120.18912336702</v>
      </c>
      <c r="O22" s="151">
        <f>'Reference Values'!M47</f>
        <v>237728.91468210236</v>
      </c>
      <c r="P22" s="151">
        <f>'Reference Values'!N47</f>
        <v>218450.51757458854</v>
      </c>
      <c r="Q22" s="151">
        <f>'Reference Values'!O47</f>
        <v>173322.05366615046</v>
      </c>
      <c r="R22" s="151">
        <f>'Reference Values'!P47</f>
        <v>131160.34513540022</v>
      </c>
      <c r="S22" s="151">
        <f>'Reference Values'!Q47</f>
        <v>122560.01785052243</v>
      </c>
      <c r="T22" s="151">
        <f>'Reference Values'!R47</f>
        <v>108602.75289353236</v>
      </c>
      <c r="U22" s="151">
        <f>'Reference Values'!S47</f>
        <v>21658.686577271055</v>
      </c>
      <c r="V22" s="151">
        <f>'Reference Values'!T47</f>
        <v>16299.225831606233</v>
      </c>
      <c r="W22" s="151">
        <f>'Reference Values'!U47</f>
        <v>14788.101548346986</v>
      </c>
      <c r="X22" s="151">
        <f>'Reference Values'!V47</f>
        <v>11581.222728483806</v>
      </c>
      <c r="Y22" s="151">
        <f>'Reference Values'!W47</f>
        <v>11369.59167797521</v>
      </c>
      <c r="Z22" s="151">
        <f>'Reference Values'!X47</f>
        <v>2127.9653630480861</v>
      </c>
      <c r="AA22" s="151">
        <f>'Reference Values'!Y47</f>
        <v>2092.363789829762</v>
      </c>
      <c r="AB22" s="151">
        <f>'Reference Values'!Z47</f>
        <v>1665.5245835190988</v>
      </c>
      <c r="AC22" s="151">
        <f>'Reference Values'!AA47</f>
        <v>919.13991239275992</v>
      </c>
      <c r="AD22" s="151">
        <f>'Reference Values'!AB47</f>
        <v>733.25763185844926</v>
      </c>
      <c r="AE22" s="151">
        <f>'Reference Values'!AC47</f>
        <v>52.6656660916154</v>
      </c>
      <c r="AF22" s="151">
        <f>'Reference Values'!AD47</f>
        <v>49.045454219740066</v>
      </c>
      <c r="AG22" s="151">
        <f>'Reference Values'!AE47</f>
        <v>0</v>
      </c>
      <c r="AH22" s="125"/>
      <c r="AI22" s="125"/>
      <c r="AJ22" s="125"/>
    </row>
    <row r="23" spans="1:37" s="103" customFormat="1" x14ac:dyDescent="0.4">
      <c r="A23" s="150" t="s">
        <v>78</v>
      </c>
      <c r="B23" s="157"/>
      <c r="C23" s="158"/>
      <c r="D23" s="159"/>
      <c r="E23" s="154"/>
      <c r="F23" s="151">
        <f>'Reference Values'!D48</f>
        <v>0</v>
      </c>
      <c r="G23" s="151">
        <f>'Reference Values'!E48</f>
        <v>212.91729040967766</v>
      </c>
      <c r="H23" s="151">
        <f>'Reference Values'!F48</f>
        <v>38177.619681428303</v>
      </c>
      <c r="I23" s="151">
        <f>'Reference Values'!G48</f>
        <v>3161.7219289307832</v>
      </c>
      <c r="J23" s="151">
        <f>'Reference Values'!H48</f>
        <v>7488.8130594142131</v>
      </c>
      <c r="K23" s="151">
        <f>'Reference Values'!I48</f>
        <v>30820.14477721788</v>
      </c>
      <c r="L23" s="151">
        <f>'Reference Values'!J48</f>
        <v>9930.2470585024857</v>
      </c>
      <c r="M23" s="151">
        <f>'Reference Values'!K48</f>
        <v>9919.8254322503053</v>
      </c>
      <c r="N23" s="151">
        <f>'Reference Values'!L48</f>
        <v>4615.8149526947527</v>
      </c>
      <c r="O23" s="151">
        <f>'Reference Values'!M48</f>
        <v>2391.2744412646571</v>
      </c>
      <c r="P23" s="151">
        <f>'Reference Values'!N48</f>
        <v>19278.397107513825</v>
      </c>
      <c r="Q23" s="151">
        <f>'Reference Values'!O48</f>
        <v>45128.463908438076</v>
      </c>
      <c r="R23" s="151">
        <f>'Reference Values'!P48</f>
        <v>42161.708530750242</v>
      </c>
      <c r="S23" s="151">
        <f>'Reference Values'!Q48</f>
        <v>8600.3272848777851</v>
      </c>
      <c r="T23" s="151">
        <f>'Reference Values'!R48</f>
        <v>13957.264956990068</v>
      </c>
      <c r="U23" s="151">
        <f>'Reference Values'!S48</f>
        <v>86944.066316261305</v>
      </c>
      <c r="V23" s="151">
        <f>'Reference Values'!T48</f>
        <v>5359.4607456648228</v>
      </c>
      <c r="W23" s="151">
        <f>'Reference Values'!U48</f>
        <v>1511.124283259247</v>
      </c>
      <c r="X23" s="151">
        <f>'Reference Values'!V48</f>
        <v>3206.8788198631792</v>
      </c>
      <c r="Y23" s="151">
        <f>'Reference Values'!W48</f>
        <v>211.63105050859667</v>
      </c>
      <c r="Z23" s="151">
        <f>'Reference Values'!X48</f>
        <v>9241.6263149271235</v>
      </c>
      <c r="AA23" s="151">
        <f>'Reference Values'!Y48</f>
        <v>35.60157321832412</v>
      </c>
      <c r="AB23" s="151">
        <f>'Reference Values'!Z48</f>
        <v>426.83920631066326</v>
      </c>
      <c r="AC23" s="151">
        <f>'Reference Values'!AA48</f>
        <v>746.38467112633884</v>
      </c>
      <c r="AD23" s="151">
        <f>'Reference Values'!AB48</f>
        <v>185.88228053431067</v>
      </c>
      <c r="AE23" s="151">
        <f>'Reference Values'!AC48</f>
        <v>680.59196576683382</v>
      </c>
      <c r="AF23" s="151">
        <f>'Reference Values'!AD48</f>
        <v>3.620211871875334</v>
      </c>
      <c r="AG23" s="151">
        <f>'Reference Values'!AE48</f>
        <v>49.045454219740066</v>
      </c>
      <c r="AH23" s="125"/>
      <c r="AI23" s="125"/>
      <c r="AJ23" s="125"/>
    </row>
    <row r="24" spans="1:37" s="103" customFormat="1" x14ac:dyDescent="0.4">
      <c r="A24" s="150" t="s">
        <v>79</v>
      </c>
      <c r="B24" s="157"/>
      <c r="C24" s="158"/>
      <c r="D24" s="159"/>
      <c r="E24" s="98"/>
      <c r="F24" s="151">
        <f>'Reference Values'!D49</f>
        <v>0</v>
      </c>
      <c r="G24" s="151">
        <f>'Reference Values'!E49</f>
        <v>212.91729040967766</v>
      </c>
      <c r="H24" s="151">
        <f>'Reference Values'!F49</f>
        <v>38390.536971837981</v>
      </c>
      <c r="I24" s="151">
        <f>'Reference Values'!G49</f>
        <v>41552.258900768764</v>
      </c>
      <c r="J24" s="151">
        <f>'Reference Values'!H49</f>
        <v>49041.071960182977</v>
      </c>
      <c r="K24" s="151">
        <f>'Reference Values'!I49</f>
        <v>79861.216737400857</v>
      </c>
      <c r="L24" s="151">
        <f>'Reference Values'!J49</f>
        <v>89791.463795903343</v>
      </c>
      <c r="M24" s="151">
        <f>'Reference Values'!K49</f>
        <v>99711.289228153648</v>
      </c>
      <c r="N24" s="151">
        <f>'Reference Values'!L49</f>
        <v>104327.1041808484</v>
      </c>
      <c r="O24" s="151">
        <f>'Reference Values'!M49</f>
        <v>106718.37862211306</v>
      </c>
      <c r="P24" s="151">
        <f>'Reference Values'!N49</f>
        <v>125996.77572962688</v>
      </c>
      <c r="Q24" s="151">
        <f>'Reference Values'!O49</f>
        <v>171125.23963806496</v>
      </c>
      <c r="R24" s="151">
        <f>'Reference Values'!P49</f>
        <v>213286.9481688152</v>
      </c>
      <c r="S24" s="151">
        <f>'Reference Values'!Q49</f>
        <v>221887.275453693</v>
      </c>
      <c r="T24" s="151">
        <f>'Reference Values'!R49</f>
        <v>235844.54041068305</v>
      </c>
      <c r="U24" s="151">
        <f>'Reference Values'!S49</f>
        <v>322788.60672694439</v>
      </c>
      <c r="V24" s="151">
        <f>'Reference Values'!T49</f>
        <v>328148.06747260917</v>
      </c>
      <c r="W24" s="151">
        <f>'Reference Values'!U49</f>
        <v>329659.19175586844</v>
      </c>
      <c r="X24" s="151">
        <f>'Reference Values'!V49</f>
        <v>332866.07057573163</v>
      </c>
      <c r="Y24" s="151">
        <f>'Reference Values'!W49</f>
        <v>333077.70162624022</v>
      </c>
      <c r="Z24" s="151">
        <f>'Reference Values'!X49</f>
        <v>342319.32794116734</v>
      </c>
      <c r="AA24" s="151">
        <f>'Reference Values'!Y49</f>
        <v>342354.92951438564</v>
      </c>
      <c r="AB24" s="151">
        <f>'Reference Values'!Z49</f>
        <v>342781.76872069633</v>
      </c>
      <c r="AC24" s="151">
        <f>'Reference Values'!AA49</f>
        <v>343528.15339182265</v>
      </c>
      <c r="AD24" s="151">
        <f>'Reference Values'!AB49</f>
        <v>343714.03567235696</v>
      </c>
      <c r="AE24" s="151">
        <f>'Reference Values'!AC49</f>
        <v>344394.62763812381</v>
      </c>
      <c r="AF24" s="151">
        <f>'Reference Values'!AD49</f>
        <v>344398.24784999568</v>
      </c>
      <c r="AG24" s="151">
        <f>'Reference Values'!AE49</f>
        <v>344447.29330421542</v>
      </c>
      <c r="AH24" s="125"/>
      <c r="AI24" s="125"/>
      <c r="AJ24" s="125"/>
    </row>
    <row r="25" spans="1:37" s="283" customFormat="1" x14ac:dyDescent="0.4">
      <c r="A25" s="329"/>
      <c r="B25" s="330"/>
      <c r="C25" s="331"/>
      <c r="D25" s="332"/>
      <c r="E25" s="333"/>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125"/>
      <c r="AI25" s="125"/>
      <c r="AJ25" s="125"/>
    </row>
    <row r="26" spans="1:37" s="283" customFormat="1" x14ac:dyDescent="0.4">
      <c r="A26" s="150" t="s">
        <v>141</v>
      </c>
      <c r="B26" s="157"/>
      <c r="C26" s="158"/>
      <c r="D26" s="159"/>
      <c r="E26" s="98"/>
      <c r="F26" s="98"/>
      <c r="G26" s="151">
        <f>'Reference Values'!E54</f>
        <v>442516.92329084937</v>
      </c>
      <c r="H26" s="151">
        <f>'Reference Values'!F54</f>
        <v>442479.55388726969</v>
      </c>
      <c r="I26" s="151">
        <f>'Reference Values'!G54</f>
        <v>441021.29929056339</v>
      </c>
      <c r="J26" s="151">
        <f>'Reference Values'!H54</f>
        <v>436172.68832548423</v>
      </c>
      <c r="K26" s="151">
        <f>'Reference Values'!I54</f>
        <v>411417.80436341529</v>
      </c>
      <c r="L26" s="151">
        <f>'Reference Values'!J54</f>
        <v>405627.1456977335</v>
      </c>
      <c r="M26" s="151">
        <f>'Reference Values'!K54</f>
        <v>398671.34038554953</v>
      </c>
      <c r="N26" s="151">
        <f>'Reference Values'!L54</f>
        <v>370732.71930054633</v>
      </c>
      <c r="O26" s="151">
        <f>'Reference Values'!M54</f>
        <v>367891.31596252171</v>
      </c>
      <c r="P26" s="151">
        <f>'Reference Values'!N54</f>
        <v>362909.58976331842</v>
      </c>
      <c r="Q26" s="151">
        <f>'Reference Values'!O54</f>
        <v>326072.51314200705</v>
      </c>
      <c r="R26" s="151">
        <f>'Reference Values'!P54</f>
        <v>261880.36482268851</v>
      </c>
      <c r="S26" s="151">
        <f>'Reference Values'!Q54</f>
        <v>185314.40091294283</v>
      </c>
      <c r="T26" s="151">
        <f>'Reference Values'!R54</f>
        <v>174993.30552019947</v>
      </c>
      <c r="U26" s="151">
        <f>'Reference Values'!S54</f>
        <v>159886.25434380613</v>
      </c>
      <c r="V26" s="151">
        <f>'Reference Values'!T54</f>
        <v>11120.848033785856</v>
      </c>
      <c r="W26" s="151">
        <f>'Reference Values'!U54</f>
        <v>7224.8209757331115</v>
      </c>
      <c r="X26" s="151">
        <f>'Reference Values'!V54</f>
        <v>6592.2061283881194</v>
      </c>
      <c r="Y26" s="151">
        <f>'Reference Values'!W54</f>
        <v>5032.9159972157722</v>
      </c>
      <c r="Z26" s="151">
        <f>'Reference Values'!X54</f>
        <v>4804.7682543587453</v>
      </c>
      <c r="AA26" s="151">
        <f>'Reference Values'!Y54</f>
        <v>1352.1190778177317</v>
      </c>
      <c r="AB26" s="151">
        <f>'Reference Values'!Z54</f>
        <v>755.44479730190073</v>
      </c>
      <c r="AC26" s="151">
        <f>'Reference Values'!AA54</f>
        <v>630.63107967115729</v>
      </c>
      <c r="AD26" s="151">
        <f>'Reference Values'!AB54</f>
        <v>59.043306667266322</v>
      </c>
      <c r="AE26" s="151">
        <f>'Reference Values'!AC54</f>
        <v>59.043306667266322</v>
      </c>
      <c r="AF26" s="151">
        <f>'Reference Values'!AD54</f>
        <v>59.043306667266322</v>
      </c>
      <c r="AG26" s="151">
        <f>'Reference Values'!AE54</f>
        <v>59.043306667266322</v>
      </c>
      <c r="AH26" s="125"/>
      <c r="AI26" s="125"/>
      <c r="AJ26" s="125"/>
    </row>
    <row r="27" spans="1:37" s="283" customFormat="1" x14ac:dyDescent="0.4">
      <c r="A27" s="150" t="s">
        <v>142</v>
      </c>
      <c r="B27" s="157"/>
      <c r="C27" s="158"/>
      <c r="D27" s="159"/>
      <c r="E27" s="154"/>
      <c r="F27" s="154"/>
      <c r="G27" s="151">
        <f>'Reference Values'!E55</f>
        <v>0</v>
      </c>
      <c r="H27" s="151">
        <f>'Reference Values'!F55</f>
        <v>37.369403579679783</v>
      </c>
      <c r="I27" s="151">
        <f>'Reference Values'!G55</f>
        <v>1458.2545967063052</v>
      </c>
      <c r="J27" s="151">
        <f>'Reference Values'!H55</f>
        <v>4848.6109650791623</v>
      </c>
      <c r="K27" s="151">
        <f>'Reference Values'!I55</f>
        <v>24754.88396206894</v>
      </c>
      <c r="L27" s="151">
        <f>'Reference Values'!J55</f>
        <v>5790.6586656817817</v>
      </c>
      <c r="M27" s="151">
        <f>'Reference Values'!K55</f>
        <v>6955.8053121839766</v>
      </c>
      <c r="N27" s="151">
        <f>'Reference Values'!L55</f>
        <v>27938.621085003193</v>
      </c>
      <c r="O27" s="151">
        <f>'Reference Values'!M55</f>
        <v>2841.4033380246256</v>
      </c>
      <c r="P27" s="151">
        <f>'Reference Values'!N55</f>
        <v>4981.7261992032873</v>
      </c>
      <c r="Q27" s="151">
        <f>'Reference Values'!O55</f>
        <v>36837.076621311367</v>
      </c>
      <c r="R27" s="151">
        <f>'Reference Values'!P55</f>
        <v>64192.148319318541</v>
      </c>
      <c r="S27" s="151">
        <f>'Reference Values'!Q55</f>
        <v>76565.963909745682</v>
      </c>
      <c r="T27" s="151">
        <f>'Reference Values'!R55</f>
        <v>10321.095392743358</v>
      </c>
      <c r="U27" s="151">
        <f>'Reference Values'!S55</f>
        <v>15107.051176393346</v>
      </c>
      <c r="V27" s="151">
        <f>'Reference Values'!T55</f>
        <v>148765.40631002028</v>
      </c>
      <c r="W27" s="151">
        <f>'Reference Values'!U55</f>
        <v>3896.0270580527449</v>
      </c>
      <c r="X27" s="151">
        <f>'Reference Values'!V55</f>
        <v>632.61484734499209</v>
      </c>
      <c r="Y27" s="151">
        <f>'Reference Values'!W55</f>
        <v>1559.2901311723472</v>
      </c>
      <c r="Z27" s="151">
        <f>'Reference Values'!X55</f>
        <v>228.14774285702697</v>
      </c>
      <c r="AA27" s="151">
        <f>'Reference Values'!Y55</f>
        <v>3452.6491765410137</v>
      </c>
      <c r="AB27" s="151">
        <f>'Reference Values'!Z55</f>
        <v>596.67428051583101</v>
      </c>
      <c r="AC27" s="151">
        <f>'Reference Values'!AA55</f>
        <v>124.81371763074344</v>
      </c>
      <c r="AD27" s="151">
        <f>'Reference Values'!AB55</f>
        <v>571.58777300389102</v>
      </c>
      <c r="AE27" s="151">
        <f>'Reference Values'!AC55</f>
        <v>0</v>
      </c>
      <c r="AF27" s="151">
        <f>'Reference Values'!AD55</f>
        <v>0</v>
      </c>
      <c r="AG27" s="151">
        <f>'Reference Values'!AE55</f>
        <v>0</v>
      </c>
      <c r="AH27" s="125"/>
      <c r="AI27" s="125"/>
      <c r="AJ27" s="125"/>
    </row>
    <row r="28" spans="1:37" s="283" customFormat="1" x14ac:dyDescent="0.4">
      <c r="A28" s="150" t="s">
        <v>143</v>
      </c>
      <c r="B28" s="157"/>
      <c r="C28" s="158"/>
      <c r="D28" s="159"/>
      <c r="E28" s="98"/>
      <c r="F28" s="98"/>
      <c r="G28" s="151">
        <f>'Reference Values'!E56</f>
        <v>0</v>
      </c>
      <c r="H28" s="151">
        <f>'Reference Values'!F56</f>
        <v>37.369403579679783</v>
      </c>
      <c r="I28" s="151">
        <f>'Reference Values'!G56</f>
        <v>1495.6240002859849</v>
      </c>
      <c r="J28" s="151">
        <f>'Reference Values'!H56</f>
        <v>6344.2349653651472</v>
      </c>
      <c r="K28" s="151">
        <f>'Reference Values'!I56</f>
        <v>31099.118927434087</v>
      </c>
      <c r="L28" s="151">
        <f>'Reference Values'!J56</f>
        <v>36889.777593115869</v>
      </c>
      <c r="M28" s="151">
        <f>'Reference Values'!K56</f>
        <v>43845.582905299845</v>
      </c>
      <c r="N28" s="151">
        <f>'Reference Values'!L56</f>
        <v>71784.203990303038</v>
      </c>
      <c r="O28" s="151">
        <f>'Reference Values'!M56</f>
        <v>74625.607328327664</v>
      </c>
      <c r="P28" s="151">
        <f>'Reference Values'!N56</f>
        <v>79607.333527530951</v>
      </c>
      <c r="Q28" s="151">
        <f>'Reference Values'!O56</f>
        <v>116444.41014884232</v>
      </c>
      <c r="R28" s="151">
        <f>'Reference Values'!P56</f>
        <v>180636.55846816086</v>
      </c>
      <c r="S28" s="151">
        <f>'Reference Values'!Q56</f>
        <v>257202.52237790654</v>
      </c>
      <c r="T28" s="151">
        <f>'Reference Values'!R56</f>
        <v>267523.6177706499</v>
      </c>
      <c r="U28" s="151">
        <f>'Reference Values'!S56</f>
        <v>282630.66894704325</v>
      </c>
      <c r="V28" s="151">
        <f>'Reference Values'!T56</f>
        <v>431396.07525706349</v>
      </c>
      <c r="W28" s="151">
        <f>'Reference Values'!U56</f>
        <v>435292.10231511627</v>
      </c>
      <c r="X28" s="151">
        <f>'Reference Values'!V56</f>
        <v>435924.71716246125</v>
      </c>
      <c r="Y28" s="151">
        <f>'Reference Values'!W56</f>
        <v>437484.00729363359</v>
      </c>
      <c r="Z28" s="151">
        <f>'Reference Values'!X56</f>
        <v>437712.15503649064</v>
      </c>
      <c r="AA28" s="151">
        <f>'Reference Values'!Y56</f>
        <v>441164.80421303166</v>
      </c>
      <c r="AB28" s="151">
        <f>'Reference Values'!Z56</f>
        <v>441761.47849354747</v>
      </c>
      <c r="AC28" s="151">
        <f>'Reference Values'!AA56</f>
        <v>441886.29221117822</v>
      </c>
      <c r="AD28" s="151">
        <f>'Reference Values'!AB56</f>
        <v>442457.87998418213</v>
      </c>
      <c r="AE28" s="151">
        <f>'Reference Values'!AC56</f>
        <v>442457.87998418213</v>
      </c>
      <c r="AF28" s="151">
        <f>'Reference Values'!AD56</f>
        <v>442457.87998418213</v>
      </c>
      <c r="AG28" s="151">
        <f>'Reference Values'!AE56</f>
        <v>442457.87998418213</v>
      </c>
      <c r="AH28" s="125"/>
      <c r="AI28" s="125"/>
      <c r="AJ28" s="125"/>
    </row>
    <row r="29" spans="1:37" s="103" customFormat="1" x14ac:dyDescent="0.4">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row>
    <row r="30" spans="1:37" s="103" customFormat="1" x14ac:dyDescent="0.4">
      <c r="A30" s="150" t="s">
        <v>120</v>
      </c>
      <c r="B30" s="157"/>
      <c r="C30" s="158"/>
      <c r="D30" s="159"/>
      <c r="E30" s="151">
        <f>E8+E14+E18+E22+E26</f>
        <v>1996596.3729902129</v>
      </c>
      <c r="F30" s="151">
        <f t="shared" ref="F30:K30" si="29">F8+F14+F18+F22+F26</f>
        <v>2166595.2939945934</v>
      </c>
      <c r="G30" s="151">
        <f t="shared" si="29"/>
        <v>2410404.5948053608</v>
      </c>
      <c r="H30" s="151">
        <f t="shared" si="29"/>
        <v>2626966.048073058</v>
      </c>
      <c r="I30" s="151">
        <f t="shared" si="29"/>
        <v>2484399.5572874579</v>
      </c>
      <c r="J30" s="151">
        <f t="shared" si="29"/>
        <v>2355426.9653161638</v>
      </c>
      <c r="K30" s="151">
        <f t="shared" si="29"/>
        <v>2201263.2004586835</v>
      </c>
      <c r="L30" s="151">
        <f>L8+L14+L18+L22+L26</f>
        <v>2077583.2028241209</v>
      </c>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row>
    <row r="31" spans="1:37" s="103" customFormat="1" x14ac:dyDescent="0.4">
      <c r="A31" s="150" t="s">
        <v>121</v>
      </c>
      <c r="B31" s="157"/>
      <c r="C31" s="158"/>
      <c r="D31" s="159"/>
      <c r="E31" s="151">
        <f>'Reference Values'!C14</f>
        <v>1976966</v>
      </c>
      <c r="F31" s="151">
        <f>'Reference Values'!D14</f>
        <v>2159180</v>
      </c>
      <c r="G31" s="151">
        <f>'Reference Values'!E14</f>
        <v>2331191</v>
      </c>
      <c r="H31" s="151">
        <f>'Reference Values'!F14</f>
        <v>2542522</v>
      </c>
      <c r="I31" s="323">
        <f>'Reference Values'!G14</f>
        <v>2803967</v>
      </c>
      <c r="J31" s="323">
        <f>'Reference Values'!H14</f>
        <v>3053843</v>
      </c>
      <c r="K31" s="323">
        <f>'Reference Values'!I14</f>
        <v>3306523</v>
      </c>
      <c r="L31" s="323">
        <f>'Reference Values'!J14</f>
        <v>3556399</v>
      </c>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row>
    <row r="32" spans="1:37" x14ac:dyDescent="0.4">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row>
  </sheetData>
  <mergeCells count="5">
    <mergeCell ref="AJ3:AJ4"/>
    <mergeCell ref="A3:A4"/>
    <mergeCell ref="B3:B4"/>
    <mergeCell ref="C3:C4"/>
    <mergeCell ref="D3:D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7076D-BE71-4A55-AF1E-70112EE23D95}">
  <dimension ref="A1:AJ84"/>
  <sheetViews>
    <sheetView workbookViewId="0">
      <selection activeCell="H5" sqref="H5"/>
    </sheetView>
  </sheetViews>
  <sheetFormatPr defaultColWidth="8.84375" defaultRowHeight="15" x14ac:dyDescent="0.4"/>
  <cols>
    <col min="1" max="1" width="20.53515625" style="283" customWidth="1"/>
    <col min="2" max="2" width="5.53515625" style="283" bestFit="1" customWidth="1"/>
    <col min="3" max="3" width="11.3046875" style="283" customWidth="1"/>
    <col min="4" max="4" width="6.4609375" style="283" bestFit="1" customWidth="1"/>
    <col min="5" max="35" width="7.4609375" style="283" customWidth="1"/>
    <col min="36" max="36" width="10.84375" style="283" bestFit="1" customWidth="1"/>
    <col min="37" max="16384" width="8.84375" style="283"/>
  </cols>
  <sheetData>
    <row r="1" spans="1:36" x14ac:dyDescent="0.4">
      <c r="A1" s="9" t="s">
        <v>240</v>
      </c>
    </row>
    <row r="3" spans="1:36" x14ac:dyDescent="0.4">
      <c r="A3" s="616" t="s">
        <v>157</v>
      </c>
      <c r="B3" s="618" t="s">
        <v>88</v>
      </c>
      <c r="C3" s="618" t="s">
        <v>34</v>
      </c>
      <c r="D3" s="618" t="s">
        <v>74</v>
      </c>
      <c r="E3" s="195" t="s">
        <v>39</v>
      </c>
      <c r="F3" s="477"/>
      <c r="G3" s="477"/>
      <c r="H3" s="450" t="s">
        <v>39</v>
      </c>
      <c r="I3" s="450"/>
      <c r="J3" s="450"/>
      <c r="K3" s="450"/>
      <c r="L3" s="450"/>
      <c r="M3" s="450"/>
      <c r="N3" s="450"/>
      <c r="O3" s="450"/>
      <c r="P3" s="450"/>
      <c r="Q3" s="450"/>
      <c r="R3" s="450"/>
      <c r="S3" s="450"/>
      <c r="T3" s="450"/>
      <c r="U3" s="451"/>
      <c r="V3" s="314"/>
      <c r="W3" s="314"/>
      <c r="X3" s="314"/>
      <c r="Y3" s="314"/>
      <c r="Z3" s="314"/>
      <c r="AA3" s="314"/>
      <c r="AB3" s="314"/>
      <c r="AC3" s="314"/>
      <c r="AD3" s="314"/>
      <c r="AE3" s="314"/>
      <c r="AF3" s="314"/>
      <c r="AG3" s="314"/>
      <c r="AH3" s="314"/>
      <c r="AI3" s="314"/>
      <c r="AJ3" s="614" t="s">
        <v>1</v>
      </c>
    </row>
    <row r="4" spans="1:36" x14ac:dyDescent="0.4">
      <c r="A4" s="617"/>
      <c r="B4" s="619"/>
      <c r="C4" s="619"/>
      <c r="D4" s="624"/>
      <c r="E4" s="313">
        <v>2018</v>
      </c>
      <c r="F4" s="312">
        <v>2019</v>
      </c>
      <c r="G4" s="312">
        <v>2020</v>
      </c>
      <c r="H4" s="312">
        <v>2021</v>
      </c>
      <c r="I4" s="312">
        <v>2022</v>
      </c>
      <c r="J4" s="312">
        <v>2023</v>
      </c>
      <c r="K4" s="312">
        <v>2024</v>
      </c>
      <c r="L4" s="312">
        <v>2025</v>
      </c>
      <c r="M4" s="312">
        <v>2026</v>
      </c>
      <c r="N4" s="312">
        <v>2027</v>
      </c>
      <c r="O4" s="312">
        <v>2028</v>
      </c>
      <c r="P4" s="312">
        <v>2029</v>
      </c>
      <c r="Q4" s="312">
        <v>2030</v>
      </c>
      <c r="R4" s="312">
        <v>2031</v>
      </c>
      <c r="S4" s="312">
        <v>2032</v>
      </c>
      <c r="T4" s="312">
        <v>2033</v>
      </c>
      <c r="U4" s="312">
        <v>2034</v>
      </c>
      <c r="V4" s="312">
        <v>2035</v>
      </c>
      <c r="W4" s="312">
        <v>2036</v>
      </c>
      <c r="X4" s="312">
        <v>2037</v>
      </c>
      <c r="Y4" s="312">
        <v>2038</v>
      </c>
      <c r="Z4" s="312">
        <v>2039</v>
      </c>
      <c r="AA4" s="312">
        <v>2040</v>
      </c>
      <c r="AB4" s="312">
        <v>2041</v>
      </c>
      <c r="AC4" s="312">
        <v>2042</v>
      </c>
      <c r="AD4" s="312">
        <v>2043</v>
      </c>
      <c r="AE4" s="312">
        <v>2044</v>
      </c>
      <c r="AF4" s="312">
        <v>2045</v>
      </c>
      <c r="AG4" s="312">
        <v>2046</v>
      </c>
      <c r="AH4" s="312">
        <v>2047</v>
      </c>
      <c r="AI4" s="312">
        <v>2048</v>
      </c>
      <c r="AJ4" s="615"/>
    </row>
    <row r="5" spans="1:36" x14ac:dyDescent="0.4">
      <c r="A5" s="2" t="str">
        <f>'Residential Program CPAS'!A5</f>
        <v>Retail Products</v>
      </c>
      <c r="B5" s="43">
        <f>'Residential Program CPAS'!B5</f>
        <v>9.8470598361953758</v>
      </c>
      <c r="C5" s="32">
        <f>'Residential Program CPAS'!C5</f>
        <v>66522.83928354572</v>
      </c>
      <c r="D5" s="446">
        <f>'Residential Program CPAS'!D5</f>
        <v>0.83075354415679448</v>
      </c>
      <c r="E5" s="62">
        <f>'Residential Program CPAS'!E5</f>
        <v>0</v>
      </c>
      <c r="F5" s="62">
        <f>'Residential Program CPAS'!F5</f>
        <v>0</v>
      </c>
      <c r="G5" s="62">
        <f>'Residential Program CPAS'!G5</f>
        <v>0</v>
      </c>
      <c r="H5" s="32">
        <f>'Residential Program CPAS'!H5</f>
        <v>55264.084502178441</v>
      </c>
      <c r="I5" s="32">
        <f>'Residential Program CPAS'!I5</f>
        <v>55264.084502178441</v>
      </c>
      <c r="J5" s="32">
        <f>'Residential Program CPAS'!J5</f>
        <v>55264.084502178441</v>
      </c>
      <c r="K5" s="32">
        <f>'Residential Program CPAS'!K5</f>
        <v>55264.084502178441</v>
      </c>
      <c r="L5" s="32">
        <f>'Residential Program CPAS'!L5</f>
        <v>46744.661670076493</v>
      </c>
      <c r="M5" s="32">
        <f>'Residential Program CPAS'!M5</f>
        <v>45791.928374262476</v>
      </c>
      <c r="N5" s="32">
        <f>'Residential Program CPAS'!N5</f>
        <v>45486.483518048546</v>
      </c>
      <c r="O5" s="32">
        <f>'Residential Program CPAS'!O5</f>
        <v>35648.023507989463</v>
      </c>
      <c r="P5" s="32">
        <f>'Residential Program CPAS'!P5</f>
        <v>35516.781266453909</v>
      </c>
      <c r="Q5" s="32">
        <f>'Residential Program CPAS'!Q5</f>
        <v>35248.572563328904</v>
      </c>
      <c r="R5" s="32">
        <f>'Residential Program CPAS'!R5</f>
        <v>13465.666921388407</v>
      </c>
      <c r="S5" s="32">
        <f>'Residential Program CPAS'!S5</f>
        <v>2692.9069213884063</v>
      </c>
      <c r="T5" s="32">
        <f>'Residential Program CPAS'!T5</f>
        <v>2029.1804418962188</v>
      </c>
      <c r="U5" s="32">
        <f>'Residential Program CPAS'!U5</f>
        <v>2029.1804418962188</v>
      </c>
      <c r="V5" s="32">
        <f>'Residential Program CPAS'!V5</f>
        <v>1538.5344133212184</v>
      </c>
      <c r="W5" s="32">
        <f>'Residential Program CPAS'!W5</f>
        <v>366.35815161132814</v>
      </c>
      <c r="X5" s="32">
        <f>'Residential Program CPAS'!X5</f>
        <v>156.60320629882813</v>
      </c>
      <c r="Y5" s="32">
        <f>'Residential Program CPAS'!Y5</f>
        <v>35.042104736328128</v>
      </c>
      <c r="Z5" s="32">
        <f>'Residential Program CPAS'!Z5</f>
        <v>35.042104736328128</v>
      </c>
      <c r="AA5" s="32">
        <f>'Residential Program CPAS'!AA5</f>
        <v>7.7101691894531248</v>
      </c>
      <c r="AB5" s="32">
        <f>'Residential Program CPAS'!AB5</f>
        <v>7.7101691894531248</v>
      </c>
      <c r="AC5" s="32">
        <f>'Residential Program CPAS'!AC5</f>
        <v>7.7101691894531248</v>
      </c>
      <c r="AD5" s="32">
        <f>'Residential Program CPAS'!AD5</f>
        <v>0</v>
      </c>
      <c r="AE5" s="32">
        <f>'Residential Program CPAS'!AE5</f>
        <v>0</v>
      </c>
      <c r="AF5" s="32">
        <f>'Residential Program CPAS'!AF5</f>
        <v>0</v>
      </c>
      <c r="AG5" s="32">
        <f>'Residential Program CPAS'!AG5</f>
        <v>0</v>
      </c>
      <c r="AH5" s="32">
        <f>'Residential Program CPAS'!AH5</f>
        <v>0</v>
      </c>
      <c r="AI5" s="32">
        <v>0</v>
      </c>
      <c r="AJ5" s="185">
        <f>SUM(F5:AI5)</f>
        <v>487864.43412371515</v>
      </c>
    </row>
    <row r="6" spans="1:36" x14ac:dyDescent="0.4">
      <c r="A6" s="2" t="str">
        <f>'Residential Program CPAS'!A6</f>
        <v>Retail Products Carryover</v>
      </c>
      <c r="B6" s="43">
        <f>'Residential Program CPAS'!B6</f>
        <v>9.4922717049854821</v>
      </c>
      <c r="C6" s="32">
        <f>'Residential Program CPAS'!C6</f>
        <v>15453.550487096969</v>
      </c>
      <c r="D6" s="446">
        <f>'Residential Program CPAS'!D6</f>
        <v>0.69021001012690908</v>
      </c>
      <c r="E6" s="62"/>
      <c r="F6" s="62"/>
      <c r="G6" s="62"/>
      <c r="H6" s="32">
        <f>'Residential Program CPAS'!H6</f>
        <v>10666.1952381959</v>
      </c>
      <c r="I6" s="32">
        <f>'Residential Program CPAS'!I6</f>
        <v>10666.1952381959</v>
      </c>
      <c r="J6" s="32">
        <f>'Residential Program CPAS'!J6</f>
        <v>10666.1952381959</v>
      </c>
      <c r="K6" s="32">
        <f>'Residential Program CPAS'!K6</f>
        <v>10666.1952381959</v>
      </c>
      <c r="L6" s="32">
        <f>'Residential Program CPAS'!L6</f>
        <v>6813.6089206811012</v>
      </c>
      <c r="M6" s="32">
        <f>'Residential Program CPAS'!M6</f>
        <v>6683.1189461910726</v>
      </c>
      <c r="N6" s="32">
        <f>'Residential Program CPAS'!N6</f>
        <v>6457.9269695310713</v>
      </c>
      <c r="O6" s="32">
        <f>'Residential Program CPAS'!O6</f>
        <v>5468.0857957815506</v>
      </c>
      <c r="P6" s="32">
        <f>'Residential Program CPAS'!P6</f>
        <v>5468.0857957815506</v>
      </c>
      <c r="Q6" s="32">
        <f>'Residential Program CPAS'!Q6</f>
        <v>5468.0857957815506</v>
      </c>
      <c r="R6" s="32">
        <f>'Residential Program CPAS'!R6</f>
        <v>0</v>
      </c>
      <c r="S6" s="32">
        <f>'Residential Program CPAS'!S6</f>
        <v>0</v>
      </c>
      <c r="T6" s="32">
        <f>'Residential Program CPAS'!T6</f>
        <v>0</v>
      </c>
      <c r="U6" s="32">
        <f>'Residential Program CPAS'!U6</f>
        <v>0</v>
      </c>
      <c r="V6" s="32">
        <f>'Residential Program CPAS'!V6</f>
        <v>0</v>
      </c>
      <c r="W6" s="32">
        <f>'Residential Program CPAS'!W6</f>
        <v>0</v>
      </c>
      <c r="X6" s="32">
        <f>'Residential Program CPAS'!X6</f>
        <v>0</v>
      </c>
      <c r="Y6" s="32">
        <f>'Residential Program CPAS'!Y6</f>
        <v>0</v>
      </c>
      <c r="Z6" s="32">
        <f>'Residential Program CPAS'!Z6</f>
        <v>0</v>
      </c>
      <c r="AA6" s="32">
        <f>'Residential Program CPAS'!AA6</f>
        <v>0</v>
      </c>
      <c r="AB6" s="32">
        <f>'Residential Program CPAS'!AB6</f>
        <v>0</v>
      </c>
      <c r="AC6" s="32">
        <f>'Residential Program CPAS'!AC6</f>
        <v>0</v>
      </c>
      <c r="AD6" s="32">
        <f>'Residential Program CPAS'!AD6</f>
        <v>0</v>
      </c>
      <c r="AE6" s="32">
        <f>'Residential Program CPAS'!AE6</f>
        <v>0</v>
      </c>
      <c r="AF6" s="32">
        <f>'Residential Program CPAS'!AF6</f>
        <v>0</v>
      </c>
      <c r="AG6" s="32">
        <f>'Residential Program CPAS'!AG6</f>
        <v>0</v>
      </c>
      <c r="AH6" s="32">
        <f>'Residential Program CPAS'!AH6</f>
        <v>0</v>
      </c>
      <c r="AI6" s="32">
        <v>0</v>
      </c>
      <c r="AJ6" s="185">
        <f t="shared" ref="AJ6:AJ38" si="0">SUM(F6:AI6)</f>
        <v>79023.693176531495</v>
      </c>
    </row>
    <row r="7" spans="1:36" x14ac:dyDescent="0.4">
      <c r="A7" s="2" t="str">
        <f>'Residential Program CPAS'!A7</f>
        <v>Income Qualified – Single Family</v>
      </c>
      <c r="B7" s="43">
        <f>'Residential Program CPAS'!B7</f>
        <v>11.566819098573166</v>
      </c>
      <c r="C7" s="32">
        <f>'Residential Program CPAS'!C7</f>
        <v>8215.5746727740425</v>
      </c>
      <c r="D7" s="446">
        <f>'Residential Program CPAS'!D7</f>
        <v>1</v>
      </c>
      <c r="E7" s="62"/>
      <c r="F7" s="62"/>
      <c r="G7" s="62"/>
      <c r="H7" s="32">
        <f>'Residential Program CPAS'!H7</f>
        <v>8215.5746727740425</v>
      </c>
      <c r="I7" s="32">
        <f>'Residential Program CPAS'!I7</f>
        <v>8215.5746727740425</v>
      </c>
      <c r="J7" s="32">
        <f>'Residential Program CPAS'!J7</f>
        <v>8206.7773771171233</v>
      </c>
      <c r="K7" s="32">
        <f>'Residential Program CPAS'!K7</f>
        <v>8206.7773771171233</v>
      </c>
      <c r="L7" s="32">
        <f>'Residential Program CPAS'!L7</f>
        <v>8206.7773771171233</v>
      </c>
      <c r="M7" s="32">
        <f>'Residential Program CPAS'!M7</f>
        <v>8206.7773771171233</v>
      </c>
      <c r="N7" s="32">
        <f>'Residential Program CPAS'!N7</f>
        <v>7720.013242279344</v>
      </c>
      <c r="O7" s="32">
        <f>'Residential Program CPAS'!O7</f>
        <v>5455.9923929455754</v>
      </c>
      <c r="P7" s="32">
        <f>'Residential Program CPAS'!P7</f>
        <v>5443.4833877830761</v>
      </c>
      <c r="Q7" s="32">
        <f>'Residential Program CPAS'!Q7</f>
        <v>5443.4833877830761</v>
      </c>
      <c r="R7" s="32">
        <f>'Residential Program CPAS'!R7</f>
        <v>1752.8214161365906</v>
      </c>
      <c r="S7" s="32">
        <f>'Residential Program CPAS'!S7</f>
        <v>1621.5149019256776</v>
      </c>
      <c r="T7" s="32">
        <f>'Residential Program CPAS'!T7</f>
        <v>1618.7110933167585</v>
      </c>
      <c r="U7" s="32">
        <f>'Residential Program CPAS'!U7</f>
        <v>1618.7110933167585</v>
      </c>
      <c r="V7" s="32">
        <f>'Residential Program CPAS'!V7</f>
        <v>1618.7110933167585</v>
      </c>
      <c r="W7" s="32">
        <f>'Residential Program CPAS'!W7</f>
        <v>1347.3549592143797</v>
      </c>
      <c r="X7" s="32">
        <f>'Residential Program CPAS'!X7</f>
        <v>1197.9060598554736</v>
      </c>
      <c r="Y7" s="32">
        <f>'Residential Program CPAS'!Y7</f>
        <v>1197.9060598554736</v>
      </c>
      <c r="Z7" s="32">
        <f>'Residential Program CPAS'!Z7</f>
        <v>1142.565457169165</v>
      </c>
      <c r="AA7" s="32">
        <f>'Residential Program CPAS'!AA7</f>
        <v>1005.6095375263068</v>
      </c>
      <c r="AB7" s="32">
        <f>'Residential Program CPAS'!AB7</f>
        <v>0</v>
      </c>
      <c r="AC7" s="32">
        <f>'Residential Program CPAS'!AC7</f>
        <v>0</v>
      </c>
      <c r="AD7" s="32">
        <f>'Residential Program CPAS'!AD7</f>
        <v>0</v>
      </c>
      <c r="AE7" s="32">
        <f>'Residential Program CPAS'!AE7</f>
        <v>0</v>
      </c>
      <c r="AF7" s="32">
        <f>'Residential Program CPAS'!AF7</f>
        <v>0</v>
      </c>
      <c r="AG7" s="32">
        <f>'Residential Program CPAS'!AG7</f>
        <v>0</v>
      </c>
      <c r="AH7" s="32">
        <f>'Residential Program CPAS'!AH7</f>
        <v>0</v>
      </c>
      <c r="AI7" s="32">
        <v>0</v>
      </c>
      <c r="AJ7" s="185">
        <f t="shared" si="0"/>
        <v>87443.042936441023</v>
      </c>
    </row>
    <row r="8" spans="1:36" x14ac:dyDescent="0.4">
      <c r="A8" s="2" t="str">
        <f>'Residential Program CPAS'!A8</f>
        <v>Income Qualified – CAA</v>
      </c>
      <c r="B8" s="43">
        <f>'Residential Program CPAS'!B8</f>
        <v>15.928236290289199</v>
      </c>
      <c r="C8" s="32">
        <f>'Residential Program CPAS'!C8</f>
        <v>642.43994896981815</v>
      </c>
      <c r="D8" s="446">
        <f>'Residential Program CPAS'!D8</f>
        <v>1</v>
      </c>
      <c r="E8" s="62"/>
      <c r="F8" s="62"/>
      <c r="G8" s="62"/>
      <c r="H8" s="32">
        <f>'Residential Program CPAS'!H8</f>
        <v>642.43994896981815</v>
      </c>
      <c r="I8" s="32">
        <f>'Residential Program CPAS'!I8</f>
        <v>642.43994896981815</v>
      </c>
      <c r="J8" s="32">
        <f>'Residential Program CPAS'!J8</f>
        <v>642.43994896981815</v>
      </c>
      <c r="K8" s="32">
        <f>'Residential Program CPAS'!K8</f>
        <v>642.43994896981815</v>
      </c>
      <c r="L8" s="32">
        <f>'Residential Program CPAS'!L8</f>
        <v>642.43994896981815</v>
      </c>
      <c r="M8" s="32">
        <f>'Residential Program CPAS'!M8</f>
        <v>642.43994896981815</v>
      </c>
      <c r="N8" s="32">
        <f>'Residential Program CPAS'!N8</f>
        <v>642.43994896981815</v>
      </c>
      <c r="O8" s="32">
        <f>'Residential Program CPAS'!O8</f>
        <v>591.34975889429916</v>
      </c>
      <c r="P8" s="32">
        <f>'Residential Program CPAS'!P8</f>
        <v>591.34975889429916</v>
      </c>
      <c r="Q8" s="32">
        <f>'Residential Program CPAS'!Q8</f>
        <v>591.34975889429916</v>
      </c>
      <c r="R8" s="32">
        <f>'Residential Program CPAS'!R8</f>
        <v>375.33591892115038</v>
      </c>
      <c r="S8" s="32">
        <f>'Residential Program CPAS'!S8</f>
        <v>375.33591892115038</v>
      </c>
      <c r="T8" s="32">
        <f>'Residential Program CPAS'!T8</f>
        <v>375.33591892115038</v>
      </c>
      <c r="U8" s="32">
        <f>'Residential Program CPAS'!U8</f>
        <v>375.33591892115038</v>
      </c>
      <c r="V8" s="32">
        <f>'Residential Program CPAS'!V8</f>
        <v>375.33591892115038</v>
      </c>
      <c r="W8" s="32">
        <f>'Residential Program CPAS'!W8</f>
        <v>375.33591892115038</v>
      </c>
      <c r="X8" s="32">
        <f>'Residential Program CPAS'!X8</f>
        <v>375.33591892115038</v>
      </c>
      <c r="Y8" s="32">
        <f>'Residential Program CPAS'!Y8</f>
        <v>375.33591892115038</v>
      </c>
      <c r="Z8" s="32">
        <f>'Residential Program CPAS'!Z8</f>
        <v>375.33591892115038</v>
      </c>
      <c r="AA8" s="32">
        <f>'Residential Program CPAS'!AA8</f>
        <v>310.33012364804142</v>
      </c>
      <c r="AB8" s="32">
        <f>'Residential Program CPAS'!AB8</f>
        <v>0</v>
      </c>
      <c r="AC8" s="32">
        <f>'Residential Program CPAS'!AC8</f>
        <v>0</v>
      </c>
      <c r="AD8" s="32">
        <f>'Residential Program CPAS'!AD8</f>
        <v>0</v>
      </c>
      <c r="AE8" s="32">
        <f>'Residential Program CPAS'!AE8</f>
        <v>0</v>
      </c>
      <c r="AF8" s="32">
        <f>'Residential Program CPAS'!AF8</f>
        <v>0</v>
      </c>
      <c r="AG8" s="32">
        <f>'Residential Program CPAS'!AG8</f>
        <v>0</v>
      </c>
      <c r="AH8" s="32">
        <f>'Residential Program CPAS'!AH8</f>
        <v>0</v>
      </c>
      <c r="AI8" s="32">
        <v>0</v>
      </c>
      <c r="AJ8" s="185">
        <f t="shared" si="0"/>
        <v>9959.4823134100188</v>
      </c>
    </row>
    <row r="9" spans="1:36" x14ac:dyDescent="0.4">
      <c r="A9" s="2" t="str">
        <f>'Residential Program CPAS'!A9</f>
        <v>Smart Savers</v>
      </c>
      <c r="B9" s="43">
        <f>'Residential Program CPAS'!B9</f>
        <v>11</v>
      </c>
      <c r="C9" s="32">
        <f>'Residential Program CPAS'!C9</f>
        <v>4163.3395379999847</v>
      </c>
      <c r="D9" s="446">
        <f>'Residential Program CPAS'!D9</f>
        <v>1</v>
      </c>
      <c r="E9" s="62"/>
      <c r="F9" s="62"/>
      <c r="G9" s="62"/>
      <c r="H9" s="32">
        <f>'Residential Program CPAS'!H9</f>
        <v>4163.3395379999847</v>
      </c>
      <c r="I9" s="32">
        <f>'Residential Program CPAS'!I9</f>
        <v>4163.3395379999847</v>
      </c>
      <c r="J9" s="32">
        <f>'Residential Program CPAS'!J9</f>
        <v>4163.3395379999847</v>
      </c>
      <c r="K9" s="32">
        <f>'Residential Program CPAS'!K9</f>
        <v>4163.3395379999847</v>
      </c>
      <c r="L9" s="32">
        <f>'Residential Program CPAS'!L9</f>
        <v>4163.3395379999847</v>
      </c>
      <c r="M9" s="32">
        <f>'Residential Program CPAS'!M9</f>
        <v>4163.3395379999847</v>
      </c>
      <c r="N9" s="32">
        <f>'Residential Program CPAS'!N9</f>
        <v>4163.3395379999847</v>
      </c>
      <c r="O9" s="32">
        <f>'Residential Program CPAS'!O9</f>
        <v>4163.3395379999847</v>
      </c>
      <c r="P9" s="32">
        <f>'Residential Program CPAS'!P9</f>
        <v>4163.3395379999847</v>
      </c>
      <c r="Q9" s="32">
        <f>'Residential Program CPAS'!Q9</f>
        <v>4163.3395379999847</v>
      </c>
      <c r="R9" s="32">
        <f>'Residential Program CPAS'!R9</f>
        <v>4163.3395379999847</v>
      </c>
      <c r="S9" s="32">
        <f>'Residential Program CPAS'!S9</f>
        <v>0</v>
      </c>
      <c r="T9" s="32">
        <f>'Residential Program CPAS'!T9</f>
        <v>0</v>
      </c>
      <c r="U9" s="32">
        <f>'Residential Program CPAS'!U9</f>
        <v>0</v>
      </c>
      <c r="V9" s="32">
        <f>'Residential Program CPAS'!V9</f>
        <v>0</v>
      </c>
      <c r="W9" s="32">
        <f>'Residential Program CPAS'!W9</f>
        <v>0</v>
      </c>
      <c r="X9" s="32">
        <f>'Residential Program CPAS'!X9</f>
        <v>0</v>
      </c>
      <c r="Y9" s="32">
        <f>'Residential Program CPAS'!Y9</f>
        <v>0</v>
      </c>
      <c r="Z9" s="32">
        <f>'Residential Program CPAS'!Z9</f>
        <v>0</v>
      </c>
      <c r="AA9" s="32">
        <f>'Residential Program CPAS'!AA9</f>
        <v>0</v>
      </c>
      <c r="AB9" s="32">
        <f>'Residential Program CPAS'!AB9</f>
        <v>0</v>
      </c>
      <c r="AC9" s="32">
        <f>'Residential Program CPAS'!AC9</f>
        <v>0</v>
      </c>
      <c r="AD9" s="32">
        <f>'Residential Program CPAS'!AD9</f>
        <v>0</v>
      </c>
      <c r="AE9" s="32">
        <f>'Residential Program CPAS'!AE9</f>
        <v>0</v>
      </c>
      <c r="AF9" s="32">
        <f>'Residential Program CPAS'!AF9</f>
        <v>0</v>
      </c>
      <c r="AG9" s="32">
        <f>'Residential Program CPAS'!AG9</f>
        <v>0</v>
      </c>
      <c r="AH9" s="32">
        <f>'Residential Program CPAS'!AH9</f>
        <v>0</v>
      </c>
      <c r="AI9" s="32">
        <v>0</v>
      </c>
      <c r="AJ9" s="185">
        <f t="shared" si="0"/>
        <v>45796.734917999835</v>
      </c>
    </row>
    <row r="10" spans="1:36" x14ac:dyDescent="0.4">
      <c r="A10" s="2" t="str">
        <f>'Residential Program CPAS'!A10</f>
        <v>Income Qualified – Multifamily</v>
      </c>
      <c r="B10" s="43">
        <f>'Residential Program CPAS'!B10</f>
        <v>11.518523227722335</v>
      </c>
      <c r="C10" s="32">
        <f>'Residential Program CPAS'!C10</f>
        <v>3777.2931045494006</v>
      </c>
      <c r="D10" s="446">
        <f>'Residential Program CPAS'!D10</f>
        <v>1</v>
      </c>
      <c r="E10" s="62"/>
      <c r="F10" s="62"/>
      <c r="G10" s="62"/>
      <c r="H10" s="32">
        <f>'Residential Program CPAS'!H10</f>
        <v>3777.2931045494006</v>
      </c>
      <c r="I10" s="32">
        <f>'Residential Program CPAS'!I10</f>
        <v>3777.2931045494006</v>
      </c>
      <c r="J10" s="32">
        <f>'Residential Program CPAS'!J10</f>
        <v>3777.2931045494006</v>
      </c>
      <c r="K10" s="32">
        <f>'Residential Program CPAS'!K10</f>
        <v>3777.2931045494006</v>
      </c>
      <c r="L10" s="32">
        <f>'Residential Program CPAS'!L10</f>
        <v>3679.8914170794005</v>
      </c>
      <c r="M10" s="32">
        <f>'Residential Program CPAS'!M10</f>
        <v>3679.8914170794005</v>
      </c>
      <c r="N10" s="32">
        <f>'Residential Program CPAS'!N10</f>
        <v>3649.1156304318029</v>
      </c>
      <c r="O10" s="32">
        <f>'Residential Program CPAS'!O10</f>
        <v>3365.9960905905923</v>
      </c>
      <c r="P10" s="32">
        <f>'Residential Program CPAS'!P10</f>
        <v>3347.8067932305917</v>
      </c>
      <c r="Q10" s="32">
        <f>'Residential Program CPAS'!Q10</f>
        <v>3347.8067932305917</v>
      </c>
      <c r="R10" s="32">
        <f>'Residential Program CPAS'!R10</f>
        <v>1981.4481221369492</v>
      </c>
      <c r="S10" s="32">
        <f>'Residential Program CPAS'!S10</f>
        <v>874.56466421617961</v>
      </c>
      <c r="T10" s="32">
        <f>'Residential Program CPAS'!T10</f>
        <v>866.25001765715535</v>
      </c>
      <c r="U10" s="32">
        <f>'Residential Program CPAS'!U10</f>
        <v>866.25001765715535</v>
      </c>
      <c r="V10" s="32">
        <f>'Residential Program CPAS'!V10</f>
        <v>866.25001765715535</v>
      </c>
      <c r="W10" s="32">
        <f>'Residential Program CPAS'!W10</f>
        <v>104.48685316702097</v>
      </c>
      <c r="X10" s="32">
        <f>'Residential Program CPAS'!X10</f>
        <v>104.48685316702097</v>
      </c>
      <c r="Y10" s="32">
        <f>'Residential Program CPAS'!Y10</f>
        <v>104.48685316702097</v>
      </c>
      <c r="Z10" s="32">
        <f>'Residential Program CPAS'!Z10</f>
        <v>104.48685316702097</v>
      </c>
      <c r="AA10" s="32">
        <f>'Residential Program CPAS'!AA10</f>
        <v>104.48685316702097</v>
      </c>
      <c r="AB10" s="32">
        <f>'Residential Program CPAS'!AB10</f>
        <v>0</v>
      </c>
      <c r="AC10" s="32">
        <f>'Residential Program CPAS'!AC10</f>
        <v>0</v>
      </c>
      <c r="AD10" s="32">
        <f>'Residential Program CPAS'!AD10</f>
        <v>0</v>
      </c>
      <c r="AE10" s="32">
        <f>'Residential Program CPAS'!AE10</f>
        <v>0</v>
      </c>
      <c r="AF10" s="32">
        <f>'Residential Program CPAS'!AF10</f>
        <v>0</v>
      </c>
      <c r="AG10" s="32">
        <f>'Residential Program CPAS'!AG10</f>
        <v>0</v>
      </c>
      <c r="AH10" s="32">
        <f>'Residential Program CPAS'!AH10</f>
        <v>0</v>
      </c>
      <c r="AI10" s="32">
        <v>0</v>
      </c>
      <c r="AJ10" s="185">
        <f t="shared" si="0"/>
        <v>42156.877664999694</v>
      </c>
    </row>
    <row r="11" spans="1:36" x14ac:dyDescent="0.4">
      <c r="A11" s="2" t="str">
        <f>'Residential Program CPAS'!A11</f>
        <v>Income Qualified Carryover</v>
      </c>
      <c r="B11" s="43">
        <f>'Residential Program CPAS'!B11</f>
        <v>10</v>
      </c>
      <c r="C11" s="32">
        <f>'Residential Program CPAS'!C11</f>
        <v>637.74231788610007</v>
      </c>
      <c r="D11" s="446">
        <f>'Residential Program CPAS'!D11</f>
        <v>1</v>
      </c>
      <c r="E11" s="62"/>
      <c r="F11" s="62"/>
      <c r="G11" s="62"/>
      <c r="H11" s="32">
        <f>'Residential Program CPAS'!H11</f>
        <v>637.74231788610007</v>
      </c>
      <c r="I11" s="32">
        <f>'Residential Program CPAS'!I11</f>
        <v>637.74231788610007</v>
      </c>
      <c r="J11" s="32">
        <f>'Residential Program CPAS'!J11</f>
        <v>637.74231788610007</v>
      </c>
      <c r="K11" s="32">
        <f>'Residential Program CPAS'!K11</f>
        <v>637.74231788610007</v>
      </c>
      <c r="L11" s="32">
        <f>'Residential Program CPAS'!L11</f>
        <v>637.74231788610007</v>
      </c>
      <c r="M11" s="32">
        <f>'Residential Program CPAS'!M11</f>
        <v>637.74231788610007</v>
      </c>
      <c r="N11" s="32">
        <f>'Residential Program CPAS'!N11</f>
        <v>637.74231788610007</v>
      </c>
      <c r="O11" s="32">
        <f>'Residential Program CPAS'!O11</f>
        <v>459.49795711168503</v>
      </c>
      <c r="P11" s="32">
        <f>'Residential Program CPAS'!P11</f>
        <v>459.49795711168503</v>
      </c>
      <c r="Q11" s="32">
        <f>'Residential Program CPAS'!Q11</f>
        <v>459.49795711168503</v>
      </c>
      <c r="R11" s="32">
        <f>'Residential Program CPAS'!R11</f>
        <v>0</v>
      </c>
      <c r="S11" s="32">
        <f>'Residential Program CPAS'!S11</f>
        <v>0</v>
      </c>
      <c r="T11" s="32">
        <f>'Residential Program CPAS'!T11</f>
        <v>0</v>
      </c>
      <c r="U11" s="32">
        <f>'Residential Program CPAS'!U11</f>
        <v>0</v>
      </c>
      <c r="V11" s="32">
        <f>'Residential Program CPAS'!V11</f>
        <v>0</v>
      </c>
      <c r="W11" s="32">
        <f>'Residential Program CPAS'!W11</f>
        <v>0</v>
      </c>
      <c r="X11" s="32">
        <f>'Residential Program CPAS'!X11</f>
        <v>0</v>
      </c>
      <c r="Y11" s="32">
        <f>'Residential Program CPAS'!Y11</f>
        <v>0</v>
      </c>
      <c r="Z11" s="32">
        <f>'Residential Program CPAS'!Z11</f>
        <v>0</v>
      </c>
      <c r="AA11" s="32">
        <f>'Residential Program CPAS'!AA11</f>
        <v>0</v>
      </c>
      <c r="AB11" s="32">
        <f>'Residential Program CPAS'!AB11</f>
        <v>0</v>
      </c>
      <c r="AC11" s="32">
        <f>'Residential Program CPAS'!AC11</f>
        <v>0</v>
      </c>
      <c r="AD11" s="32">
        <f>'Residential Program CPAS'!AD11</f>
        <v>0</v>
      </c>
      <c r="AE11" s="32">
        <f>'Residential Program CPAS'!AE11</f>
        <v>0</v>
      </c>
      <c r="AF11" s="32">
        <f>'Residential Program CPAS'!AF11</f>
        <v>0</v>
      </c>
      <c r="AG11" s="32">
        <f>'Residential Program CPAS'!AG11</f>
        <v>0</v>
      </c>
      <c r="AH11" s="32">
        <f>'Residential Program CPAS'!AH11</f>
        <v>0</v>
      </c>
      <c r="AI11" s="32">
        <v>0</v>
      </c>
      <c r="AJ11" s="185">
        <f t="shared" si="0"/>
        <v>5842.6900965377545</v>
      </c>
    </row>
    <row r="12" spans="1:36" x14ac:dyDescent="0.4">
      <c r="A12" s="2" t="str">
        <f>'Residential Program CPAS'!A12</f>
        <v>Public Housing</v>
      </c>
      <c r="B12" s="43">
        <f>'Residential Program CPAS'!B12</f>
        <v>12.575495440920671</v>
      </c>
      <c r="C12" s="32">
        <f>'Residential Program CPAS'!C12</f>
        <v>807.59973440682541</v>
      </c>
      <c r="D12" s="446">
        <f>'Residential Program CPAS'!D12</f>
        <v>1</v>
      </c>
      <c r="E12" s="62"/>
      <c r="F12" s="62"/>
      <c r="G12" s="62"/>
      <c r="H12" s="32">
        <f>'Residential Program CPAS'!H12</f>
        <v>807.59973440682541</v>
      </c>
      <c r="I12" s="32">
        <f>'Residential Program CPAS'!I12</f>
        <v>807.59973440682541</v>
      </c>
      <c r="J12" s="32">
        <f>'Residential Program CPAS'!J12</f>
        <v>807.59973440682541</v>
      </c>
      <c r="K12" s="32">
        <f>'Residential Program CPAS'!K12</f>
        <v>807.59973440682541</v>
      </c>
      <c r="L12" s="32">
        <f>'Residential Program CPAS'!L12</f>
        <v>739.37289677682543</v>
      </c>
      <c r="M12" s="32">
        <f>'Residential Program CPAS'!M12</f>
        <v>739.37289677682543</v>
      </c>
      <c r="N12" s="32">
        <f>'Residential Program CPAS'!N12</f>
        <v>723.04308908451776</v>
      </c>
      <c r="O12" s="32">
        <f>'Residential Program CPAS'!O12</f>
        <v>663.96109169092324</v>
      </c>
      <c r="P12" s="32">
        <f>'Residential Program CPAS'!P12</f>
        <v>663.96109169092324</v>
      </c>
      <c r="Q12" s="32">
        <f>'Residential Program CPAS'!Q12</f>
        <v>663.96109169092324</v>
      </c>
      <c r="R12" s="32">
        <f>'Residential Program CPAS'!R12</f>
        <v>401.95331483095708</v>
      </c>
      <c r="S12" s="32">
        <f>'Residential Program CPAS'!S12</f>
        <v>359.57240849925836</v>
      </c>
      <c r="T12" s="32">
        <f>'Residential Program CPAS'!T12</f>
        <v>326.56212278497264</v>
      </c>
      <c r="U12" s="32">
        <f>'Residential Program CPAS'!U12</f>
        <v>326.56212278497264</v>
      </c>
      <c r="V12" s="32">
        <f>'Residential Program CPAS'!V12</f>
        <v>326.56212278497264</v>
      </c>
      <c r="W12" s="32">
        <f>'Residential Program CPAS'!W12</f>
        <v>65.042380781369758</v>
      </c>
      <c r="X12" s="32">
        <f>'Residential Program CPAS'!X12</f>
        <v>65.042380781369758</v>
      </c>
      <c r="Y12" s="32">
        <f>'Residential Program CPAS'!Y12</f>
        <v>65.042380781369758</v>
      </c>
      <c r="Z12" s="32">
        <f>'Residential Program CPAS'!Z12</f>
        <v>65.042380781369758</v>
      </c>
      <c r="AA12" s="32">
        <f>'Residential Program CPAS'!AA12</f>
        <v>65.042380781369758</v>
      </c>
      <c r="AB12" s="32">
        <f>'Residential Program CPAS'!AB12</f>
        <v>0</v>
      </c>
      <c r="AC12" s="32">
        <f>'Residential Program CPAS'!AC12</f>
        <v>0</v>
      </c>
      <c r="AD12" s="32">
        <f>'Residential Program CPAS'!AD12</f>
        <v>0</v>
      </c>
      <c r="AE12" s="32">
        <f>'Residential Program CPAS'!AE12</f>
        <v>0</v>
      </c>
      <c r="AF12" s="32">
        <f>'Residential Program CPAS'!AF12</f>
        <v>0</v>
      </c>
      <c r="AG12" s="32">
        <f>'Residential Program CPAS'!AG12</f>
        <v>0</v>
      </c>
      <c r="AH12" s="32">
        <f>'Residential Program CPAS'!AH12</f>
        <v>0</v>
      </c>
      <c r="AI12" s="32">
        <v>0</v>
      </c>
      <c r="AJ12" s="185">
        <f t="shared" si="0"/>
        <v>9490.4950909302224</v>
      </c>
    </row>
    <row r="13" spans="1:36" x14ac:dyDescent="0.4">
      <c r="A13" s="2" t="str">
        <f>'Residential Program CPAS'!A13</f>
        <v>Multifamily</v>
      </c>
      <c r="B13" s="43">
        <f>'Residential Program CPAS'!B13</f>
        <v>10.890316953117937</v>
      </c>
      <c r="C13" s="32">
        <f>'Residential Program CPAS'!C13</f>
        <v>1375.2713531729914</v>
      </c>
      <c r="D13" s="446">
        <f>'Residential Program CPAS'!D13</f>
        <v>0.90642864714449722</v>
      </c>
      <c r="E13" s="62"/>
      <c r="F13" s="62"/>
      <c r="G13" s="62"/>
      <c r="H13" s="32">
        <f>'Residential Program CPAS'!H13</f>
        <v>1246.5853521131767</v>
      </c>
      <c r="I13" s="32">
        <f>'Residential Program CPAS'!I13</f>
        <v>1246.5853521131767</v>
      </c>
      <c r="J13" s="32">
        <f>'Residential Program CPAS'!J13</f>
        <v>1246.5853521131767</v>
      </c>
      <c r="K13" s="32">
        <f>'Residential Program CPAS'!K13</f>
        <v>1246.5853521131767</v>
      </c>
      <c r="L13" s="32">
        <f>'Residential Program CPAS'!L13</f>
        <v>1148.823657682781</v>
      </c>
      <c r="M13" s="32">
        <f>'Residential Program CPAS'!M13</f>
        <v>1148.823657682781</v>
      </c>
      <c r="N13" s="32">
        <f>'Residential Program CPAS'!N13</f>
        <v>1146.366057682781</v>
      </c>
      <c r="O13" s="32">
        <f>'Residential Program CPAS'!O13</f>
        <v>1118.3854896827811</v>
      </c>
      <c r="P13" s="32">
        <f>'Residential Program CPAS'!P13</f>
        <v>1118.3854896827811</v>
      </c>
      <c r="Q13" s="32">
        <f>'Residential Program CPAS'!Q13</f>
        <v>1118.3854896827811</v>
      </c>
      <c r="R13" s="32">
        <f>'Residential Program CPAS'!R13</f>
        <v>862.30107627785469</v>
      </c>
      <c r="S13" s="32">
        <f>'Residential Program CPAS'!S13</f>
        <v>55.410068519675299</v>
      </c>
      <c r="T13" s="32">
        <f>'Residential Program CPAS'!T13</f>
        <v>55.410068519675299</v>
      </c>
      <c r="U13" s="32">
        <f>'Residential Program CPAS'!U13</f>
        <v>55.410068519675299</v>
      </c>
      <c r="V13" s="32">
        <f>'Residential Program CPAS'!V13</f>
        <v>55.410068519675299</v>
      </c>
      <c r="W13" s="32">
        <f>'Residential Program CPAS'!W13</f>
        <v>6.3973657297398532</v>
      </c>
      <c r="X13" s="32">
        <f>'Residential Program CPAS'!X13</f>
        <v>6.3973657297398532</v>
      </c>
      <c r="Y13" s="32">
        <f>'Residential Program CPAS'!Y13</f>
        <v>6.3973657297398532</v>
      </c>
      <c r="Z13" s="32">
        <f>'Residential Program CPAS'!Z13</f>
        <v>6.3973657297398532</v>
      </c>
      <c r="AA13" s="32">
        <f>'Residential Program CPAS'!AA13</f>
        <v>6.3973657297398532</v>
      </c>
      <c r="AB13" s="32">
        <f>'Residential Program CPAS'!AB13</f>
        <v>0</v>
      </c>
      <c r="AC13" s="32">
        <f>'Residential Program CPAS'!AC13</f>
        <v>0</v>
      </c>
      <c r="AD13" s="32">
        <f>'Residential Program CPAS'!AD13</f>
        <v>0</v>
      </c>
      <c r="AE13" s="32">
        <f>'Residential Program CPAS'!AE13</f>
        <v>0</v>
      </c>
      <c r="AF13" s="32">
        <f>'Residential Program CPAS'!AF13</f>
        <v>0</v>
      </c>
      <c r="AG13" s="32">
        <f>'Residential Program CPAS'!AG13</f>
        <v>0</v>
      </c>
      <c r="AH13" s="32">
        <f>'Residential Program CPAS'!AH13</f>
        <v>0</v>
      </c>
      <c r="AI13" s="32">
        <v>0</v>
      </c>
      <c r="AJ13" s="185">
        <f t="shared" si="0"/>
        <v>12901.439429554646</v>
      </c>
    </row>
    <row r="14" spans="1:36" x14ac:dyDescent="0.4">
      <c r="A14" s="2" t="str">
        <f>'Residential Program CPAS'!A14</f>
        <v>Home Efficiency – Market Rate</v>
      </c>
      <c r="B14" s="43">
        <f>'Residential Program CPAS'!B14</f>
        <v>14.960949550971947</v>
      </c>
      <c r="C14" s="32">
        <f>'Residential Program CPAS'!C14</f>
        <v>134.87092022577644</v>
      </c>
      <c r="D14" s="446">
        <f>'Residential Program CPAS'!D14</f>
        <v>0.83349509539148114</v>
      </c>
      <c r="E14" s="62"/>
      <c r="F14" s="62"/>
      <c r="G14" s="62"/>
      <c r="H14" s="32">
        <f>'Residential Program CPAS'!H14</f>
        <v>112.41425051912039</v>
      </c>
      <c r="I14" s="32">
        <f>'Residential Program CPAS'!I14</f>
        <v>112.41425051912039</v>
      </c>
      <c r="J14" s="32">
        <f>'Residential Program CPAS'!J14</f>
        <v>112.41425051912039</v>
      </c>
      <c r="K14" s="32">
        <f>'Residential Program CPAS'!K14</f>
        <v>112.41425051912039</v>
      </c>
      <c r="L14" s="32">
        <f>'Residential Program CPAS'!L14</f>
        <v>104.64402128312038</v>
      </c>
      <c r="M14" s="32">
        <f>'Residential Program CPAS'!M14</f>
        <v>104.64402128312038</v>
      </c>
      <c r="N14" s="32">
        <f>'Residential Program CPAS'!N14</f>
        <v>104.64402128312038</v>
      </c>
      <c r="O14" s="32">
        <f>'Residential Program CPAS'!O14</f>
        <v>104.64402128312038</v>
      </c>
      <c r="P14" s="32">
        <f>'Residential Program CPAS'!P14</f>
        <v>99.881622719120386</v>
      </c>
      <c r="Q14" s="32">
        <f>'Residential Program CPAS'!Q14</f>
        <v>99.881622719120386</v>
      </c>
      <c r="R14" s="32">
        <f>'Residential Program CPAS'!R14</f>
        <v>96.351096845874551</v>
      </c>
      <c r="S14" s="32">
        <f>'Residential Program CPAS'!S14</f>
        <v>51.099678974002543</v>
      </c>
      <c r="T14" s="32">
        <f>'Residential Program CPAS'!T14</f>
        <v>51.099678974002543</v>
      </c>
      <c r="U14" s="32">
        <f>'Residential Program CPAS'!U14</f>
        <v>51.099678974002543</v>
      </c>
      <c r="V14" s="32">
        <f>'Residential Program CPAS'!V14</f>
        <v>51.099678974002543</v>
      </c>
      <c r="W14" s="32">
        <f>'Residential Program CPAS'!W14</f>
        <v>51.099678974002543</v>
      </c>
      <c r="X14" s="32">
        <f>'Residential Program CPAS'!X14</f>
        <v>51.099678974002543</v>
      </c>
      <c r="Y14" s="32">
        <f>'Residential Program CPAS'!Y14</f>
        <v>51.099678974002543</v>
      </c>
      <c r="Z14" s="32">
        <f>'Residential Program CPAS'!Z14</f>
        <v>51.099678974002543</v>
      </c>
      <c r="AA14" s="32">
        <f>'Residential Program CPAS'!AA14</f>
        <v>43.751708385767259</v>
      </c>
      <c r="AB14" s="32">
        <f>'Residential Program CPAS'!AB14</f>
        <v>0</v>
      </c>
      <c r="AC14" s="32">
        <f>'Residential Program CPAS'!AC14</f>
        <v>0</v>
      </c>
      <c r="AD14" s="32">
        <f>'Residential Program CPAS'!AD14</f>
        <v>0</v>
      </c>
      <c r="AE14" s="32">
        <f>'Residential Program CPAS'!AE14</f>
        <v>0</v>
      </c>
      <c r="AF14" s="32">
        <f>'Residential Program CPAS'!AF14</f>
        <v>0</v>
      </c>
      <c r="AG14" s="32">
        <f>'Residential Program CPAS'!AG14</f>
        <v>0</v>
      </c>
      <c r="AH14" s="32">
        <f>'Residential Program CPAS'!AH14</f>
        <v>0</v>
      </c>
      <c r="AI14" s="32">
        <v>0</v>
      </c>
      <c r="AJ14" s="185">
        <f t="shared" si="0"/>
        <v>1616.8965696708653</v>
      </c>
    </row>
    <row r="15" spans="1:36" x14ac:dyDescent="0.4">
      <c r="A15" s="2" t="str">
        <f>'Residential Program CPAS'!A15</f>
        <v>HVAC</v>
      </c>
      <c r="B15" s="43">
        <f>'Residential Program CPAS'!B15</f>
        <v>15.923410465575705</v>
      </c>
      <c r="C15" s="32">
        <f>'Residential Program CPAS'!C15</f>
        <v>3171.4458776902652</v>
      </c>
      <c r="D15" s="446">
        <f>'Residential Program CPAS'!D15</f>
        <v>0.80744865414118483</v>
      </c>
      <c r="E15" s="62"/>
      <c r="F15" s="62"/>
      <c r="G15" s="62"/>
      <c r="H15" s="32">
        <f>'Residential Program CPAS'!H15</f>
        <v>2560.7797056226132</v>
      </c>
      <c r="I15" s="32">
        <f>'Residential Program CPAS'!I15</f>
        <v>2560.7797056226132</v>
      </c>
      <c r="J15" s="32">
        <f>'Residential Program CPAS'!J15</f>
        <v>2560.7797056226132</v>
      </c>
      <c r="K15" s="32">
        <f>'Residential Program CPAS'!K15</f>
        <v>2560.7797056226132</v>
      </c>
      <c r="L15" s="32">
        <f>'Residential Program CPAS'!L15</f>
        <v>2560.7797056226132</v>
      </c>
      <c r="M15" s="32">
        <f>'Residential Program CPAS'!M15</f>
        <v>2560.7797056226132</v>
      </c>
      <c r="N15" s="32">
        <f>'Residential Program CPAS'!N15</f>
        <v>2559.553897937973</v>
      </c>
      <c r="O15" s="32">
        <f>'Residential Program CPAS'!O15</f>
        <v>2559.553897937973</v>
      </c>
      <c r="P15" s="32">
        <f>'Residential Program CPAS'!P15</f>
        <v>2559.553897937973</v>
      </c>
      <c r="Q15" s="32">
        <f>'Residential Program CPAS'!Q15</f>
        <v>2559.553897937973</v>
      </c>
      <c r="R15" s="32">
        <f>'Residential Program CPAS'!R15</f>
        <v>2557.4810847908821</v>
      </c>
      <c r="S15" s="32">
        <f>'Residential Program CPAS'!S15</f>
        <v>2339.3861628176987</v>
      </c>
      <c r="T15" s="32">
        <f>'Residential Program CPAS'!T15</f>
        <v>2339.3861628176987</v>
      </c>
      <c r="U15" s="32">
        <f>'Residential Program CPAS'!U15</f>
        <v>2339.3861628176987</v>
      </c>
      <c r="V15" s="32">
        <f>'Residential Program CPAS'!V15</f>
        <v>2339.3861628176987</v>
      </c>
      <c r="W15" s="32">
        <f>'Residential Program CPAS'!W15</f>
        <v>1502.3750855164826</v>
      </c>
      <c r="X15" s="32">
        <f>'Residential Program CPAS'!X15</f>
        <v>841.98647091610098</v>
      </c>
      <c r="Y15" s="32">
        <f>'Residential Program CPAS'!Y15</f>
        <v>841.98647091610098</v>
      </c>
      <c r="Z15" s="32">
        <f>'Residential Program CPAS'!Z15</f>
        <v>0</v>
      </c>
      <c r="AA15" s="32">
        <f>'Residential Program CPAS'!AA15</f>
        <v>0</v>
      </c>
      <c r="AB15" s="32">
        <f>'Residential Program CPAS'!AB15</f>
        <v>0</v>
      </c>
      <c r="AC15" s="32">
        <f>'Residential Program CPAS'!AC15</f>
        <v>0</v>
      </c>
      <c r="AD15" s="32">
        <f>'Residential Program CPAS'!AD15</f>
        <v>0</v>
      </c>
      <c r="AE15" s="32">
        <f>'Residential Program CPAS'!AE15</f>
        <v>0</v>
      </c>
      <c r="AF15" s="32">
        <f>'Residential Program CPAS'!AF15</f>
        <v>0</v>
      </c>
      <c r="AG15" s="32">
        <f>'Residential Program CPAS'!AG15</f>
        <v>0</v>
      </c>
      <c r="AH15" s="32">
        <f>'Residential Program CPAS'!AH15</f>
        <v>0</v>
      </c>
      <c r="AI15" s="32">
        <v>0</v>
      </c>
      <c r="AJ15" s="185">
        <f t="shared" si="0"/>
        <v>40704.267588897928</v>
      </c>
    </row>
    <row r="16" spans="1:36" x14ac:dyDescent="0.4">
      <c r="A16" s="2" t="str">
        <f>'Residential Program CPAS'!A16</f>
        <v>Appliance Recycling</v>
      </c>
      <c r="B16" s="43">
        <f>'Residential Program CPAS'!B16</f>
        <v>6.4433512449589898</v>
      </c>
      <c r="C16" s="32">
        <f>'Residential Program CPAS'!C16</f>
        <v>5167.1434736042038</v>
      </c>
      <c r="D16" s="446">
        <f>'Residential Program CPAS'!D16</f>
        <v>0.48675195760690632</v>
      </c>
      <c r="E16" s="62"/>
      <c r="F16" s="62"/>
      <c r="G16" s="62"/>
      <c r="H16" s="32">
        <f>'Residential Program CPAS'!H16</f>
        <v>2515.1172010125961</v>
      </c>
      <c r="I16" s="32">
        <f>'Residential Program CPAS'!I16</f>
        <v>2515.1172010125961</v>
      </c>
      <c r="J16" s="32">
        <f>'Residential Program CPAS'!J16</f>
        <v>2515.1172010125961</v>
      </c>
      <c r="K16" s="32">
        <f>'Residential Program CPAS'!K16</f>
        <v>2515.1172010125961</v>
      </c>
      <c r="L16" s="32">
        <f>'Residential Program CPAS'!L16</f>
        <v>2456.5747520330042</v>
      </c>
      <c r="M16" s="32">
        <f>'Residential Program CPAS'!M16</f>
        <v>2456.5747520330042</v>
      </c>
      <c r="N16" s="32">
        <f>'Residential Program CPAS'!N16</f>
        <v>1228.2873760165021</v>
      </c>
      <c r="O16" s="32">
        <f>'Residential Program CPAS'!O16</f>
        <v>0</v>
      </c>
      <c r="P16" s="32">
        <f>'Residential Program CPAS'!P16</f>
        <v>0</v>
      </c>
      <c r="Q16" s="32">
        <f>'Residential Program CPAS'!Q16</f>
        <v>0</v>
      </c>
      <c r="R16" s="32">
        <f>'Residential Program CPAS'!R16</f>
        <v>0</v>
      </c>
      <c r="S16" s="32">
        <f>'Residential Program CPAS'!S16</f>
        <v>0</v>
      </c>
      <c r="T16" s="32">
        <f>'Residential Program CPAS'!T16</f>
        <v>0</v>
      </c>
      <c r="U16" s="32">
        <f>'Residential Program CPAS'!U16</f>
        <v>0</v>
      </c>
      <c r="V16" s="32">
        <f>'Residential Program CPAS'!V16</f>
        <v>0</v>
      </c>
      <c r="W16" s="32">
        <f>'Residential Program CPAS'!W16</f>
        <v>0</v>
      </c>
      <c r="X16" s="32">
        <f>'Residential Program CPAS'!X16</f>
        <v>0</v>
      </c>
      <c r="Y16" s="32">
        <f>'Residential Program CPAS'!Y16</f>
        <v>0</v>
      </c>
      <c r="Z16" s="32">
        <f>'Residential Program CPAS'!Z16</f>
        <v>0</v>
      </c>
      <c r="AA16" s="32">
        <f>'Residential Program CPAS'!AA16</f>
        <v>0</v>
      </c>
      <c r="AB16" s="32">
        <f>'Residential Program CPAS'!AB16</f>
        <v>0</v>
      </c>
      <c r="AC16" s="32">
        <f>'Residential Program CPAS'!AC16</f>
        <v>0</v>
      </c>
      <c r="AD16" s="32">
        <f>'Residential Program CPAS'!AD16</f>
        <v>0</v>
      </c>
      <c r="AE16" s="32">
        <f>'Residential Program CPAS'!AE16</f>
        <v>0</v>
      </c>
      <c r="AF16" s="32">
        <f>'Residential Program CPAS'!AF16</f>
        <v>0</v>
      </c>
      <c r="AG16" s="32">
        <f>'Residential Program CPAS'!AG16</f>
        <v>0</v>
      </c>
      <c r="AH16" s="32">
        <f>'Residential Program CPAS'!AH16</f>
        <v>0</v>
      </c>
      <c r="AI16" s="32">
        <v>0</v>
      </c>
      <c r="AJ16" s="185">
        <f t="shared" si="0"/>
        <v>16201.905684132895</v>
      </c>
    </row>
    <row r="17" spans="1:36" x14ac:dyDescent="0.4">
      <c r="A17" s="2" t="str">
        <f>'Residential Program CPAS'!A17</f>
        <v>AR Kits</v>
      </c>
      <c r="B17" s="43">
        <f>'Residential Program CPAS'!B17</f>
        <v>8.9279320826708251</v>
      </c>
      <c r="C17" s="32">
        <f>'Residential Program CPAS'!C17</f>
        <v>690.60295344391841</v>
      </c>
      <c r="D17" s="446">
        <f>'Residential Program CPAS'!D17</f>
        <v>0.96055888719272231</v>
      </c>
      <c r="E17" s="62"/>
      <c r="F17" s="62"/>
      <c r="G17" s="62"/>
      <c r="H17" s="32">
        <f>'Residential Program CPAS'!H17</f>
        <v>663.3648044520977</v>
      </c>
      <c r="I17" s="32">
        <f>'Residential Program CPAS'!I17</f>
        <v>663.3648044520977</v>
      </c>
      <c r="J17" s="32">
        <f>'Residential Program CPAS'!J17</f>
        <v>663.3648044520977</v>
      </c>
      <c r="K17" s="32">
        <f>'Residential Program CPAS'!K17</f>
        <v>663.3648044520977</v>
      </c>
      <c r="L17" s="32">
        <f>'Residential Program CPAS'!L17</f>
        <v>574.70462948372096</v>
      </c>
      <c r="M17" s="32">
        <f>'Residential Program CPAS'!M17</f>
        <v>574.70462948372096</v>
      </c>
      <c r="N17" s="32">
        <f>'Residential Program CPAS'!N17</f>
        <v>574.70462948372096</v>
      </c>
      <c r="O17" s="32">
        <f>'Residential Program CPAS'!O17</f>
        <v>303.2076461544346</v>
      </c>
      <c r="P17" s="32">
        <f>'Residential Program CPAS'!P17</f>
        <v>303.2076461544346</v>
      </c>
      <c r="Q17" s="32">
        <f>'Residential Program CPAS'!Q17</f>
        <v>303.2076461544346</v>
      </c>
      <c r="R17" s="32">
        <f>'Residential Program CPAS'!R17</f>
        <v>0</v>
      </c>
      <c r="S17" s="32">
        <f>'Residential Program CPAS'!S17</f>
        <v>0</v>
      </c>
      <c r="T17" s="32">
        <f>'Residential Program CPAS'!T17</f>
        <v>0</v>
      </c>
      <c r="U17" s="32">
        <f>'Residential Program CPAS'!U17</f>
        <v>0</v>
      </c>
      <c r="V17" s="32">
        <f>'Residential Program CPAS'!V17</f>
        <v>0</v>
      </c>
      <c r="W17" s="32">
        <f>'Residential Program CPAS'!W17</f>
        <v>0</v>
      </c>
      <c r="X17" s="32">
        <f>'Residential Program CPAS'!X17</f>
        <v>0</v>
      </c>
      <c r="Y17" s="32">
        <f>'Residential Program CPAS'!Y17</f>
        <v>0</v>
      </c>
      <c r="Z17" s="32">
        <f>'Residential Program CPAS'!Z17</f>
        <v>0</v>
      </c>
      <c r="AA17" s="32">
        <f>'Residential Program CPAS'!AA17</f>
        <v>0</v>
      </c>
      <c r="AB17" s="32">
        <f>'Residential Program CPAS'!AB17</f>
        <v>0</v>
      </c>
      <c r="AC17" s="32">
        <f>'Residential Program CPAS'!AC17</f>
        <v>0</v>
      </c>
      <c r="AD17" s="32">
        <f>'Residential Program CPAS'!AD17</f>
        <v>0</v>
      </c>
      <c r="AE17" s="32">
        <f>'Residential Program CPAS'!AE17</f>
        <v>0</v>
      </c>
      <c r="AF17" s="32">
        <f>'Residential Program CPAS'!AF17</f>
        <v>0</v>
      </c>
      <c r="AG17" s="32">
        <f>'Residential Program CPAS'!AG17</f>
        <v>0</v>
      </c>
      <c r="AH17" s="32">
        <f>'Residential Program CPAS'!AH17</f>
        <v>0</v>
      </c>
      <c r="AI17" s="32">
        <v>0</v>
      </c>
      <c r="AJ17" s="185">
        <f t="shared" si="0"/>
        <v>5287.1960447228576</v>
      </c>
    </row>
    <row r="18" spans="1:36" x14ac:dyDescent="0.4">
      <c r="A18" s="2" t="str">
        <f>'Residential Program CPAS'!A18</f>
        <v>AR Kits Carryover</v>
      </c>
      <c r="B18" s="43">
        <f>'Residential Program CPAS'!B18</f>
        <v>10</v>
      </c>
      <c r="C18" s="32">
        <f>'Residential Program CPAS'!C18</f>
        <v>10.450418273569602</v>
      </c>
      <c r="D18" s="446">
        <f>'Residential Program CPAS'!D18</f>
        <v>1</v>
      </c>
      <c r="E18" s="62"/>
      <c r="F18" s="62"/>
      <c r="G18" s="62"/>
      <c r="H18" s="32">
        <f>'Residential Program CPAS'!H18</f>
        <v>10.450418273569602</v>
      </c>
      <c r="I18" s="32">
        <f>'Residential Program CPAS'!I18</f>
        <v>10.450418273569602</v>
      </c>
      <c r="J18" s="32">
        <f>'Residential Program CPAS'!J18</f>
        <v>10.450418273569602</v>
      </c>
      <c r="K18" s="32">
        <f>'Residential Program CPAS'!K18</f>
        <v>10.450418273569602</v>
      </c>
      <c r="L18" s="32">
        <f>'Residential Program CPAS'!L18</f>
        <v>10.450418273569602</v>
      </c>
      <c r="M18" s="32">
        <f>'Residential Program CPAS'!M18</f>
        <v>10.450418273569602</v>
      </c>
      <c r="N18" s="32">
        <f>'Residential Program CPAS'!N18</f>
        <v>10.450418273569602</v>
      </c>
      <c r="O18" s="32">
        <f>'Residential Program CPAS'!O18</f>
        <v>8.2558304361199859</v>
      </c>
      <c r="P18" s="32">
        <f>'Residential Program CPAS'!P18</f>
        <v>8.2558304361199859</v>
      </c>
      <c r="Q18" s="32">
        <f>'Residential Program CPAS'!Q18</f>
        <v>8.2558304361199859</v>
      </c>
      <c r="R18" s="32">
        <f>'Residential Program CPAS'!R18</f>
        <v>0</v>
      </c>
      <c r="S18" s="32">
        <f>'Residential Program CPAS'!S18</f>
        <v>0</v>
      </c>
      <c r="T18" s="32">
        <f>'Residential Program CPAS'!T18</f>
        <v>0</v>
      </c>
      <c r="U18" s="32">
        <f>'Residential Program CPAS'!U18</f>
        <v>0</v>
      </c>
      <c r="V18" s="32">
        <f>'Residential Program CPAS'!V18</f>
        <v>0</v>
      </c>
      <c r="W18" s="32">
        <f>'Residential Program CPAS'!W18</f>
        <v>0</v>
      </c>
      <c r="X18" s="32">
        <f>'Residential Program CPAS'!X18</f>
        <v>0</v>
      </c>
      <c r="Y18" s="32">
        <f>'Residential Program CPAS'!Y18</f>
        <v>0</v>
      </c>
      <c r="Z18" s="32">
        <f>'Residential Program CPAS'!Z18</f>
        <v>0</v>
      </c>
      <c r="AA18" s="32">
        <f>'Residential Program CPAS'!AA18</f>
        <v>0</v>
      </c>
      <c r="AB18" s="32">
        <f>'Residential Program CPAS'!AB18</f>
        <v>0</v>
      </c>
      <c r="AC18" s="32">
        <f>'Residential Program CPAS'!AC18</f>
        <v>0</v>
      </c>
      <c r="AD18" s="32">
        <f>'Residential Program CPAS'!AD18</f>
        <v>0</v>
      </c>
      <c r="AE18" s="32">
        <f>'Residential Program CPAS'!AE18</f>
        <v>0</v>
      </c>
      <c r="AF18" s="32">
        <f>'Residential Program CPAS'!AF18</f>
        <v>0</v>
      </c>
      <c r="AG18" s="32">
        <f>'Residential Program CPAS'!AG18</f>
        <v>0</v>
      </c>
      <c r="AH18" s="32">
        <f>'Residential Program CPAS'!AH18</f>
        <v>0</v>
      </c>
      <c r="AI18" s="32">
        <v>0</v>
      </c>
      <c r="AJ18" s="185">
        <f t="shared" si="0"/>
        <v>97.920419223347182</v>
      </c>
    </row>
    <row r="19" spans="1:36" x14ac:dyDescent="0.4">
      <c r="A19" s="2" t="str">
        <f>'Residential Program CPAS'!A19</f>
        <v>School Kits</v>
      </c>
      <c r="B19" s="43">
        <f>'Residential Program CPAS'!B19</f>
        <v>8.9272920875288495</v>
      </c>
      <c r="C19" s="32">
        <f>'Residential Program CPAS'!C19</f>
        <v>2388.9134011733909</v>
      </c>
      <c r="D19" s="446">
        <f>'Residential Program CPAS'!D19</f>
        <v>1</v>
      </c>
      <c r="E19" s="62"/>
      <c r="F19" s="62"/>
      <c r="G19" s="62"/>
      <c r="H19" s="32">
        <f>'Residential Program CPAS'!H19</f>
        <v>2388.9134011733909</v>
      </c>
      <c r="I19" s="32">
        <f>'Residential Program CPAS'!I19</f>
        <v>2388.9134011733909</v>
      </c>
      <c r="J19" s="32">
        <f>'Residential Program CPAS'!J19</f>
        <v>2056.673080635866</v>
      </c>
      <c r="K19" s="32">
        <f>'Residential Program CPAS'!K19</f>
        <v>2056.673080635866</v>
      </c>
      <c r="L19" s="32">
        <f>'Residential Program CPAS'!L19</f>
        <v>2056.673080635866</v>
      </c>
      <c r="M19" s="32">
        <f>'Residential Program CPAS'!M19</f>
        <v>2056.673080635866</v>
      </c>
      <c r="N19" s="32">
        <f>'Residential Program CPAS'!N19</f>
        <v>2056.673080635866</v>
      </c>
      <c r="O19" s="32">
        <f>'Residential Program CPAS'!O19</f>
        <v>1425.3014461318658</v>
      </c>
      <c r="P19" s="32">
        <f>'Residential Program CPAS'!P19</f>
        <v>1425.3014461318658</v>
      </c>
      <c r="Q19" s="32">
        <f>'Residential Program CPAS'!Q19</f>
        <v>1425.3014461318658</v>
      </c>
      <c r="R19" s="32">
        <f>'Residential Program CPAS'!R19</f>
        <v>196.14096118862804</v>
      </c>
      <c r="S19" s="32">
        <f>'Residential Program CPAS'!S19</f>
        <v>196.14096118862804</v>
      </c>
      <c r="T19" s="32">
        <f>'Residential Program CPAS'!T19</f>
        <v>196.14096118862804</v>
      </c>
      <c r="U19" s="32">
        <f>'Residential Program CPAS'!U19</f>
        <v>196.14096118862804</v>
      </c>
      <c r="V19" s="32">
        <f>'Residential Program CPAS'!V19</f>
        <v>196.14096118862804</v>
      </c>
      <c r="W19" s="32">
        <f>'Residential Program CPAS'!W19</f>
        <v>95.290340142000019</v>
      </c>
      <c r="X19" s="32">
        <f>'Residential Program CPAS'!X19</f>
        <v>95.290340142000019</v>
      </c>
      <c r="Y19" s="32">
        <f>'Residential Program CPAS'!Y19</f>
        <v>95.290340142000019</v>
      </c>
      <c r="Z19" s="32">
        <f>'Residential Program CPAS'!Z19</f>
        <v>95.290340142000019</v>
      </c>
      <c r="AA19" s="32">
        <f>'Residential Program CPAS'!AA19</f>
        <v>95.290340142000019</v>
      </c>
      <c r="AB19" s="32">
        <f>'Residential Program CPAS'!AB19</f>
        <v>0</v>
      </c>
      <c r="AC19" s="32">
        <f>'Residential Program CPAS'!AC19</f>
        <v>0</v>
      </c>
      <c r="AD19" s="32">
        <f>'Residential Program CPAS'!AD19</f>
        <v>0</v>
      </c>
      <c r="AE19" s="32">
        <f>'Residential Program CPAS'!AE19</f>
        <v>0</v>
      </c>
      <c r="AF19" s="32">
        <f>'Residential Program CPAS'!AF19</f>
        <v>0</v>
      </c>
      <c r="AG19" s="32">
        <f>'Residential Program CPAS'!AG19</f>
        <v>0</v>
      </c>
      <c r="AH19" s="32">
        <f>'Residential Program CPAS'!AH19</f>
        <v>0</v>
      </c>
      <c r="AI19" s="32">
        <v>0</v>
      </c>
      <c r="AJ19" s="185">
        <f t="shared" si="0"/>
        <v>20794.253050574851</v>
      </c>
    </row>
    <row r="20" spans="1:36" x14ac:dyDescent="0.4">
      <c r="A20" s="2" t="str">
        <f>'Residential Program CPAS'!A20</f>
        <v>School Kits Carryover</v>
      </c>
      <c r="B20" s="43">
        <f>'Residential Program CPAS'!B20</f>
        <v>10</v>
      </c>
      <c r="C20" s="32">
        <f>'Residential Program CPAS'!C20</f>
        <v>188.16579936086401</v>
      </c>
      <c r="D20" s="446">
        <f>'Residential Program CPAS'!D20</f>
        <v>0.97739870896854841</v>
      </c>
      <c r="E20" s="62"/>
      <c r="F20" s="62"/>
      <c r="G20" s="62"/>
      <c r="H20" s="32">
        <f>'Residential Program CPAS'!H20</f>
        <v>183.91300936734339</v>
      </c>
      <c r="I20" s="32">
        <f>'Residential Program CPAS'!I20</f>
        <v>183.91300936734339</v>
      </c>
      <c r="J20" s="32">
        <f>'Residential Program CPAS'!J20</f>
        <v>183.91300936734339</v>
      </c>
      <c r="K20" s="32">
        <f>'Residential Program CPAS'!K20</f>
        <v>183.91300936734339</v>
      </c>
      <c r="L20" s="32">
        <f>'Residential Program CPAS'!L20</f>
        <v>170.07017793843372</v>
      </c>
      <c r="M20" s="32">
        <f>'Residential Program CPAS'!M20</f>
        <v>170.07017793843372</v>
      </c>
      <c r="N20" s="32">
        <f>'Residential Program CPAS'!N20</f>
        <v>170.07017793843372</v>
      </c>
      <c r="O20" s="32">
        <f>'Residential Program CPAS'!O20</f>
        <v>136.1371469391481</v>
      </c>
      <c r="P20" s="32">
        <f>'Residential Program CPAS'!P20</f>
        <v>136.1371469391481</v>
      </c>
      <c r="Q20" s="32">
        <f>'Residential Program CPAS'!Q20</f>
        <v>136.1371469391481</v>
      </c>
      <c r="R20" s="32">
        <f>'Residential Program CPAS'!R20</f>
        <v>0</v>
      </c>
      <c r="S20" s="32">
        <f>'Residential Program CPAS'!S20</f>
        <v>0</v>
      </c>
      <c r="T20" s="32">
        <f>'Residential Program CPAS'!T20</f>
        <v>0</v>
      </c>
      <c r="U20" s="32">
        <f>'Residential Program CPAS'!U20</f>
        <v>0</v>
      </c>
      <c r="V20" s="32">
        <f>'Residential Program CPAS'!V20</f>
        <v>0</v>
      </c>
      <c r="W20" s="32">
        <f>'Residential Program CPAS'!W20</f>
        <v>0</v>
      </c>
      <c r="X20" s="32">
        <f>'Residential Program CPAS'!X20</f>
        <v>0</v>
      </c>
      <c r="Y20" s="32">
        <f>'Residential Program CPAS'!Y20</f>
        <v>0</v>
      </c>
      <c r="Z20" s="32">
        <f>'Residential Program CPAS'!Z20</f>
        <v>0</v>
      </c>
      <c r="AA20" s="32">
        <f>'Residential Program CPAS'!AA20</f>
        <v>0</v>
      </c>
      <c r="AB20" s="32">
        <f>'Residential Program CPAS'!AB20</f>
        <v>0</v>
      </c>
      <c r="AC20" s="32">
        <f>'Residential Program CPAS'!AC20</f>
        <v>0</v>
      </c>
      <c r="AD20" s="32">
        <f>'Residential Program CPAS'!AD20</f>
        <v>0</v>
      </c>
      <c r="AE20" s="32">
        <f>'Residential Program CPAS'!AE20</f>
        <v>0</v>
      </c>
      <c r="AF20" s="32">
        <f>'Residential Program CPAS'!AF20</f>
        <v>0</v>
      </c>
      <c r="AG20" s="32">
        <f>'Residential Program CPAS'!AG20</f>
        <v>0</v>
      </c>
      <c r="AH20" s="32">
        <f>'Residential Program CPAS'!AH20</f>
        <v>0</v>
      </c>
      <c r="AI20" s="32">
        <v>0</v>
      </c>
      <c r="AJ20" s="185">
        <f t="shared" si="0"/>
        <v>1654.2740121021191</v>
      </c>
    </row>
    <row r="21" spans="1:36" x14ac:dyDescent="0.4">
      <c r="A21" s="2" t="str">
        <f>'Residential Program CPAS'!A21</f>
        <v>Community Kits</v>
      </c>
      <c r="B21" s="43">
        <f>'Residential Program CPAS'!B21</f>
        <v>9.4566684944168635</v>
      </c>
      <c r="C21" s="32">
        <f>'Residential Program CPAS'!C21</f>
        <v>7557.9963638662539</v>
      </c>
      <c r="D21" s="446">
        <f>'Residential Program CPAS'!D21</f>
        <v>1</v>
      </c>
      <c r="E21" s="62"/>
      <c r="F21" s="62"/>
      <c r="G21" s="62"/>
      <c r="H21" s="32">
        <f>'Residential Program CPAS'!H21</f>
        <v>7557.9963638662539</v>
      </c>
      <c r="I21" s="32">
        <f>'Residential Program CPAS'!I21</f>
        <v>7557.9963638662539</v>
      </c>
      <c r="J21" s="32">
        <f>'Residential Program CPAS'!J21</f>
        <v>7554.4037838398417</v>
      </c>
      <c r="K21" s="32">
        <f>'Residential Program CPAS'!K21</f>
        <v>7554.4037838398417</v>
      </c>
      <c r="L21" s="32">
        <f>'Residential Program CPAS'!L21</f>
        <v>7554.4037838398417</v>
      </c>
      <c r="M21" s="32">
        <f>'Residential Program CPAS'!M21</f>
        <v>7554.4037838398417</v>
      </c>
      <c r="N21" s="32">
        <f>'Residential Program CPAS'!N21</f>
        <v>7554.4037838398417</v>
      </c>
      <c r="O21" s="32">
        <f>'Residential Program CPAS'!O21</f>
        <v>5214.9490528734241</v>
      </c>
      <c r="P21" s="32">
        <f>'Residential Program CPAS'!P21</f>
        <v>4795.2658361934245</v>
      </c>
      <c r="Q21" s="32">
        <f>'Residential Program CPAS'!Q21</f>
        <v>4795.2658361934245</v>
      </c>
      <c r="R21" s="32">
        <f>'Residential Program CPAS'!R21</f>
        <v>0</v>
      </c>
      <c r="S21" s="32">
        <f>'Residential Program CPAS'!S21</f>
        <v>0</v>
      </c>
      <c r="T21" s="32">
        <f>'Residential Program CPAS'!T21</f>
        <v>0</v>
      </c>
      <c r="U21" s="32">
        <f>'Residential Program CPAS'!U21</f>
        <v>0</v>
      </c>
      <c r="V21" s="32">
        <f>'Residential Program CPAS'!V21</f>
        <v>0</v>
      </c>
      <c r="W21" s="32">
        <f>'Residential Program CPAS'!W21</f>
        <v>0</v>
      </c>
      <c r="X21" s="32">
        <f>'Residential Program CPAS'!X21</f>
        <v>0</v>
      </c>
      <c r="Y21" s="32">
        <f>'Residential Program CPAS'!Y21</f>
        <v>0</v>
      </c>
      <c r="Z21" s="32">
        <f>'Residential Program CPAS'!Z21</f>
        <v>0</v>
      </c>
      <c r="AA21" s="32">
        <f>'Residential Program CPAS'!AA21</f>
        <v>0</v>
      </c>
      <c r="AB21" s="32">
        <f>'Residential Program CPAS'!AB21</f>
        <v>0</v>
      </c>
      <c r="AC21" s="32">
        <f>'Residential Program CPAS'!AC21</f>
        <v>0</v>
      </c>
      <c r="AD21" s="32">
        <f>'Residential Program CPAS'!AD21</f>
        <v>0</v>
      </c>
      <c r="AE21" s="32">
        <f>'Residential Program CPAS'!AE21</f>
        <v>0</v>
      </c>
      <c r="AF21" s="32">
        <f>'Residential Program CPAS'!AF21</f>
        <v>0</v>
      </c>
      <c r="AG21" s="32">
        <f>'Residential Program CPAS'!AG21</f>
        <v>0</v>
      </c>
      <c r="AH21" s="32">
        <f>'Residential Program CPAS'!AH21</f>
        <v>0</v>
      </c>
      <c r="AI21" s="32">
        <v>0</v>
      </c>
      <c r="AJ21" s="185">
        <f t="shared" si="0"/>
        <v>67693.492372191991</v>
      </c>
    </row>
    <row r="22" spans="1:36" x14ac:dyDescent="0.4">
      <c r="A22" s="2" t="str">
        <f>'Residential Program CPAS'!A22</f>
        <v>Community Kits Carryover</v>
      </c>
      <c r="B22" s="43">
        <f>'Residential Program CPAS'!B22</f>
        <v>10</v>
      </c>
      <c r="C22" s="32">
        <f>'Residential Program CPAS'!C22</f>
        <v>540.16668634949576</v>
      </c>
      <c r="D22" s="446">
        <f>'Residential Program CPAS'!D22</f>
        <v>1</v>
      </c>
      <c r="E22" s="62"/>
      <c r="F22" s="62"/>
      <c r="G22" s="62"/>
      <c r="H22" s="32">
        <f>'Residential Program CPAS'!H22</f>
        <v>540.16668634949576</v>
      </c>
      <c r="I22" s="32">
        <f>'Residential Program CPAS'!I22</f>
        <v>540.16668634949576</v>
      </c>
      <c r="J22" s="32">
        <f>'Residential Program CPAS'!J22</f>
        <v>540.16668634949576</v>
      </c>
      <c r="K22" s="32">
        <f>'Residential Program CPAS'!K22</f>
        <v>540.16668634949576</v>
      </c>
      <c r="L22" s="32">
        <f>'Residential Program CPAS'!L22</f>
        <v>540.16668634949576</v>
      </c>
      <c r="M22" s="32">
        <f>'Residential Program CPAS'!M22</f>
        <v>540.16668634949576</v>
      </c>
      <c r="N22" s="32">
        <f>'Residential Program CPAS'!N22</f>
        <v>540.16668634949576</v>
      </c>
      <c r="O22" s="32">
        <f>'Residential Program CPAS'!O22</f>
        <v>426.05564389497295</v>
      </c>
      <c r="P22" s="32">
        <f>'Residential Program CPAS'!P22</f>
        <v>426.05564389497295</v>
      </c>
      <c r="Q22" s="32">
        <f>'Residential Program CPAS'!Q22</f>
        <v>426.05564389497295</v>
      </c>
      <c r="R22" s="32">
        <f>'Residential Program CPAS'!R22</f>
        <v>0</v>
      </c>
      <c r="S22" s="32">
        <f>'Residential Program CPAS'!S22</f>
        <v>0</v>
      </c>
      <c r="T22" s="32">
        <f>'Residential Program CPAS'!T22</f>
        <v>0</v>
      </c>
      <c r="U22" s="32">
        <f>'Residential Program CPAS'!U22</f>
        <v>0</v>
      </c>
      <c r="V22" s="32">
        <f>'Residential Program CPAS'!V22</f>
        <v>0</v>
      </c>
      <c r="W22" s="32">
        <f>'Residential Program CPAS'!W22</f>
        <v>0</v>
      </c>
      <c r="X22" s="32">
        <f>'Residential Program CPAS'!X22</f>
        <v>0</v>
      </c>
      <c r="Y22" s="32">
        <f>'Residential Program CPAS'!Y22</f>
        <v>0</v>
      </c>
      <c r="Z22" s="32">
        <f>'Residential Program CPAS'!Z22</f>
        <v>0</v>
      </c>
      <c r="AA22" s="32">
        <f>'Residential Program CPAS'!AA22</f>
        <v>0</v>
      </c>
      <c r="AB22" s="32">
        <f>'Residential Program CPAS'!AB22</f>
        <v>0</v>
      </c>
      <c r="AC22" s="32">
        <f>'Residential Program CPAS'!AC22</f>
        <v>0</v>
      </c>
      <c r="AD22" s="32">
        <f>'Residential Program CPAS'!AD22</f>
        <v>0</v>
      </c>
      <c r="AE22" s="32">
        <f>'Residential Program CPAS'!AE22</f>
        <v>0</v>
      </c>
      <c r="AF22" s="32">
        <f>'Residential Program CPAS'!AF22</f>
        <v>0</v>
      </c>
      <c r="AG22" s="32">
        <f>'Residential Program CPAS'!AG22</f>
        <v>0</v>
      </c>
      <c r="AH22" s="32">
        <f>'Residential Program CPAS'!AH22</f>
        <v>0</v>
      </c>
      <c r="AI22" s="32">
        <v>0</v>
      </c>
      <c r="AJ22" s="185">
        <f t="shared" si="0"/>
        <v>5059.3337361313897</v>
      </c>
    </row>
    <row r="23" spans="1:36" x14ac:dyDescent="0.4">
      <c r="A23" s="2" t="str">
        <f>'Residential Program CPAS'!A23</f>
        <v>Efficient Choice</v>
      </c>
      <c r="B23" s="43">
        <f>'Residential Program CPAS'!B23</f>
        <v>13.161893850978643</v>
      </c>
      <c r="C23" s="32">
        <f>'Residential Program CPAS'!C23</f>
        <v>629.95294787597663</v>
      </c>
      <c r="D23" s="446">
        <f>'Residential Program CPAS'!D23</f>
        <v>0.68261906129396743</v>
      </c>
      <c r="E23" s="62"/>
      <c r="F23" s="62"/>
      <c r="G23" s="62"/>
      <c r="H23" s="32">
        <f>'Residential Program CPAS'!H23</f>
        <v>430.01788993846674</v>
      </c>
      <c r="I23" s="32">
        <f>'Residential Program CPAS'!I23</f>
        <v>430.01788993846674</v>
      </c>
      <c r="J23" s="32">
        <f>'Residential Program CPAS'!J23</f>
        <v>430.01788993846674</v>
      </c>
      <c r="K23" s="32">
        <f>'Residential Program CPAS'!K23</f>
        <v>430.01788993846674</v>
      </c>
      <c r="L23" s="32">
        <f>'Residential Program CPAS'!L23</f>
        <v>411.52890420293397</v>
      </c>
      <c r="M23" s="32">
        <f>'Residential Program CPAS'!M23</f>
        <v>411.52890420293397</v>
      </c>
      <c r="N23" s="32">
        <f>'Residential Program CPAS'!N23</f>
        <v>411.52890420293397</v>
      </c>
      <c r="O23" s="32">
        <f>'Residential Program CPAS'!O23</f>
        <v>398.70263363001732</v>
      </c>
      <c r="P23" s="32">
        <f>'Residential Program CPAS'!P23</f>
        <v>398.70263363001732</v>
      </c>
      <c r="Q23" s="32">
        <f>'Residential Program CPAS'!Q23</f>
        <v>348.51845654668404</v>
      </c>
      <c r="R23" s="32">
        <f>'Residential Program CPAS'!R23</f>
        <v>325.81801265982097</v>
      </c>
      <c r="S23" s="32">
        <f>'Residential Program CPAS'!S23</f>
        <v>290.19674417349279</v>
      </c>
      <c r="T23" s="32">
        <f>'Residential Program CPAS'!T23</f>
        <v>245.31446972820066</v>
      </c>
      <c r="U23" s="32">
        <f>'Residential Program CPAS'!U23</f>
        <v>245.31446972820066</v>
      </c>
      <c r="V23" s="32">
        <f>'Residential Program CPAS'!V23</f>
        <v>222.13709098936138</v>
      </c>
      <c r="W23" s="32">
        <f>'Residential Program CPAS'!W23</f>
        <v>51.53938395811138</v>
      </c>
      <c r="X23" s="32">
        <f>'Residential Program CPAS'!X23</f>
        <v>43.261007656028049</v>
      </c>
      <c r="Y23" s="32">
        <f>'Residential Program CPAS'!Y23</f>
        <v>1.3137578513405539</v>
      </c>
      <c r="Z23" s="32">
        <f>'Residential Program CPAS'!Z23</f>
        <v>1.3137578513405539</v>
      </c>
      <c r="AA23" s="32">
        <f>'Residential Program CPAS'!AA23</f>
        <v>1.3137578513405539</v>
      </c>
      <c r="AB23" s="32">
        <f>'Residential Program CPAS'!AB23</f>
        <v>1.3137578513405539</v>
      </c>
      <c r="AC23" s="32">
        <f>'Residential Program CPAS'!AC23</f>
        <v>1.3137578513405539</v>
      </c>
      <c r="AD23" s="32">
        <f>'Residential Program CPAS'!AD23</f>
        <v>0</v>
      </c>
      <c r="AE23" s="32">
        <f>'Residential Program CPAS'!AE23</f>
        <v>0</v>
      </c>
      <c r="AF23" s="32">
        <f>'Residential Program CPAS'!AF23</f>
        <v>0</v>
      </c>
      <c r="AG23" s="32">
        <f>'Residential Program CPAS'!AG23</f>
        <v>0</v>
      </c>
      <c r="AH23" s="32">
        <f>'Residential Program CPAS'!AH23</f>
        <v>0</v>
      </c>
      <c r="AI23" s="32">
        <v>0</v>
      </c>
      <c r="AJ23" s="185">
        <f t="shared" si="0"/>
        <v>5530.731964319305</v>
      </c>
    </row>
    <row r="24" spans="1:36" x14ac:dyDescent="0.4">
      <c r="A24" s="2" t="str">
        <f>'Residential Program CPAS'!A24</f>
        <v>Residential NPSO</v>
      </c>
      <c r="B24" s="43">
        <f>'Residential Program CPAS'!B24</f>
        <v>10.197357420656251</v>
      </c>
      <c r="C24" s="32">
        <f>'Residential Program CPAS'!C24</f>
        <v>1614.4362167440397</v>
      </c>
      <c r="D24" s="446">
        <f>'Residential Program CPAS'!D24</f>
        <v>0.71161599424876021</v>
      </c>
      <c r="E24" s="62"/>
      <c r="F24" s="62"/>
      <c r="G24" s="62"/>
      <c r="H24" s="32">
        <f>'Residential Program CPAS'!H24</f>
        <v>1148.8586335295167</v>
      </c>
      <c r="I24" s="32">
        <f>'Residential Program CPAS'!I24</f>
        <v>1148.8586335295167</v>
      </c>
      <c r="J24" s="32">
        <f>'Residential Program CPAS'!J24</f>
        <v>1148.8586335295167</v>
      </c>
      <c r="K24" s="32">
        <f>'Residential Program CPAS'!K24</f>
        <v>1148.8586335295167</v>
      </c>
      <c r="L24" s="32">
        <f>'Residential Program CPAS'!L24</f>
        <v>861.00808726771436</v>
      </c>
      <c r="M24" s="32">
        <f>'Residential Program CPAS'!M24</f>
        <v>861.00808726771436</v>
      </c>
      <c r="N24" s="32">
        <f>'Residential Program CPAS'!N24</f>
        <v>822.81699297297905</v>
      </c>
      <c r="O24" s="32">
        <f>'Residential Program CPAS'!O24</f>
        <v>777.84565275039449</v>
      </c>
      <c r="P24" s="32">
        <f>'Residential Program CPAS'!P24</f>
        <v>775.72068859904118</v>
      </c>
      <c r="Q24" s="32">
        <f>'Residential Program CPAS'!Q24</f>
        <v>768.04223934383288</v>
      </c>
      <c r="R24" s="32">
        <f>'Residential Program CPAS'!R24</f>
        <v>378.6113082357524</v>
      </c>
      <c r="S24" s="32">
        <f>'Residential Program CPAS'!S24</f>
        <v>120.75934963697598</v>
      </c>
      <c r="T24" s="32">
        <f>'Residential Program CPAS'!T24</f>
        <v>104.41305444948443</v>
      </c>
      <c r="U24" s="32">
        <f>'Residential Program CPAS'!U24</f>
        <v>104.41305444948443</v>
      </c>
      <c r="V24" s="32">
        <f>'Residential Program CPAS'!V24</f>
        <v>94.799723771080409</v>
      </c>
      <c r="W24" s="32">
        <f>'Residential Program CPAS'!W24</f>
        <v>57.107396573805779</v>
      </c>
      <c r="X24" s="32">
        <f>'Residential Program CPAS'!X24</f>
        <v>32.272940355829355</v>
      </c>
      <c r="Y24" s="32">
        <f>'Residential Program CPAS'!Y24</f>
        <v>28.680035518134044</v>
      </c>
      <c r="Z24" s="32">
        <f>'Residential Program CPAS'!Z24</f>
        <v>2.5784549197349156</v>
      </c>
      <c r="AA24" s="32">
        <f>'Residential Program CPAS'!AA24</f>
        <v>1.7438829135308713</v>
      </c>
      <c r="AB24" s="32">
        <f>'Residential Program CPAS'!AB24</f>
        <v>0.1892616159501509</v>
      </c>
      <c r="AC24" s="32">
        <f>'Residential Program CPAS'!AC24</f>
        <v>0.1892616159501509</v>
      </c>
      <c r="AD24" s="32">
        <f>'Residential Program CPAS'!AD24</f>
        <v>0</v>
      </c>
      <c r="AE24" s="32">
        <f>'Residential Program CPAS'!AE24</f>
        <v>0</v>
      </c>
      <c r="AF24" s="32">
        <f>'Residential Program CPAS'!AF24</f>
        <v>0</v>
      </c>
      <c r="AG24" s="32">
        <f>'Residential Program CPAS'!AG24</f>
        <v>0</v>
      </c>
      <c r="AH24" s="32">
        <f>'Residential Program CPAS'!AH24</f>
        <v>0</v>
      </c>
      <c r="AI24" s="32">
        <v>0</v>
      </c>
      <c r="AJ24" s="185">
        <f t="shared" si="0"/>
        <v>10387.634006375456</v>
      </c>
    </row>
    <row r="25" spans="1:36" x14ac:dyDescent="0.4">
      <c r="A25" s="2" t="str">
        <f>'Residential Program CPAS'!A25</f>
        <v>Retail Products (gas conversion)</v>
      </c>
      <c r="B25" s="43">
        <f>'Residential Program CPAS'!B25</f>
        <v>11</v>
      </c>
      <c r="C25" s="32">
        <f>'Residential Program CPAS'!C25</f>
        <v>7020.2209765367506</v>
      </c>
      <c r="D25" s="446">
        <f>'Residential Program CPAS'!D25</f>
        <v>0.93500000000000016</v>
      </c>
      <c r="E25" s="62"/>
      <c r="F25" s="62"/>
      <c r="G25" s="62"/>
      <c r="H25" s="32">
        <f>'Residential Program CPAS'!H25</f>
        <v>6563.906613061863</v>
      </c>
      <c r="I25" s="32">
        <f>'Residential Program CPAS'!I25</f>
        <v>6563.906613061863</v>
      </c>
      <c r="J25" s="32">
        <f>'Residential Program CPAS'!J25</f>
        <v>6563.906613061863</v>
      </c>
      <c r="K25" s="32">
        <f>'Residential Program CPAS'!K25</f>
        <v>6563.906613061863</v>
      </c>
      <c r="L25" s="32">
        <f>'Residential Program CPAS'!L25</f>
        <v>6563.906613061863</v>
      </c>
      <c r="M25" s="32">
        <f>'Residential Program CPAS'!M25</f>
        <v>6563.906613061863</v>
      </c>
      <c r="N25" s="32">
        <f>'Residential Program CPAS'!N25</f>
        <v>6563.906613061863</v>
      </c>
      <c r="O25" s="32">
        <f>'Residential Program CPAS'!O25</f>
        <v>6563.906613061863</v>
      </c>
      <c r="P25" s="32">
        <f>'Residential Program CPAS'!P25</f>
        <v>6563.906613061863</v>
      </c>
      <c r="Q25" s="32">
        <f>'Residential Program CPAS'!Q25</f>
        <v>6563.906613061863</v>
      </c>
      <c r="R25" s="32">
        <f>'Residential Program CPAS'!R25</f>
        <v>6563.906613061863</v>
      </c>
      <c r="S25" s="32">
        <f>'Residential Program CPAS'!S25</f>
        <v>0</v>
      </c>
      <c r="T25" s="32">
        <f>'Residential Program CPAS'!T25</f>
        <v>0</v>
      </c>
      <c r="U25" s="32">
        <f>'Residential Program CPAS'!U25</f>
        <v>0</v>
      </c>
      <c r="V25" s="32">
        <f>'Residential Program CPAS'!V25</f>
        <v>0</v>
      </c>
      <c r="W25" s="32">
        <f>'Residential Program CPAS'!W25</f>
        <v>0</v>
      </c>
      <c r="X25" s="32">
        <f>'Residential Program CPAS'!X25</f>
        <v>0</v>
      </c>
      <c r="Y25" s="32">
        <f>'Residential Program CPAS'!Y25</f>
        <v>0</v>
      </c>
      <c r="Z25" s="32">
        <f>'Residential Program CPAS'!Z25</f>
        <v>0</v>
      </c>
      <c r="AA25" s="32">
        <f>'Residential Program CPAS'!AA25</f>
        <v>0</v>
      </c>
      <c r="AB25" s="32">
        <f>'Residential Program CPAS'!AB25</f>
        <v>0</v>
      </c>
      <c r="AC25" s="32">
        <f>'Residential Program CPAS'!AC25</f>
        <v>0</v>
      </c>
      <c r="AD25" s="32">
        <f>'Residential Program CPAS'!AD25</f>
        <v>0</v>
      </c>
      <c r="AE25" s="32">
        <f>'Residential Program CPAS'!AE25</f>
        <v>0</v>
      </c>
      <c r="AF25" s="32">
        <f>'Residential Program CPAS'!AF25</f>
        <v>0</v>
      </c>
      <c r="AG25" s="32">
        <f>'Residential Program CPAS'!AG25</f>
        <v>0</v>
      </c>
      <c r="AH25" s="32">
        <f>'Residential Program CPAS'!AH25</f>
        <v>0</v>
      </c>
      <c r="AI25" s="32">
        <v>0</v>
      </c>
      <c r="AJ25" s="185">
        <f t="shared" si="0"/>
        <v>72202.972743680468</v>
      </c>
    </row>
    <row r="26" spans="1:36" x14ac:dyDescent="0.4">
      <c r="A26" s="2" t="str">
        <f>'Residential Program CPAS'!A26</f>
        <v>Smart Savers (gas conversion)</v>
      </c>
      <c r="B26" s="43">
        <f>'Residential Program CPAS'!B26</f>
        <v>11</v>
      </c>
      <c r="C26" s="32">
        <f>'Residential Program CPAS'!C26</f>
        <v>10844.332230399854</v>
      </c>
      <c r="D26" s="446">
        <f>'Residential Program CPAS'!D26</f>
        <v>1</v>
      </c>
      <c r="E26" s="62"/>
      <c r="F26" s="62"/>
      <c r="G26" s="62"/>
      <c r="H26" s="32">
        <f>'Residential Program CPAS'!H26</f>
        <v>10844.332230399854</v>
      </c>
      <c r="I26" s="32">
        <f>'Residential Program CPAS'!I26</f>
        <v>10844.332230399854</v>
      </c>
      <c r="J26" s="32">
        <f>'Residential Program CPAS'!J26</f>
        <v>10844.332230399854</v>
      </c>
      <c r="K26" s="32">
        <f>'Residential Program CPAS'!K26</f>
        <v>10844.332230399854</v>
      </c>
      <c r="L26" s="32">
        <f>'Residential Program CPAS'!L26</f>
        <v>10844.332230399854</v>
      </c>
      <c r="M26" s="32">
        <f>'Residential Program CPAS'!M26</f>
        <v>10844.332230399854</v>
      </c>
      <c r="N26" s="32">
        <f>'Residential Program CPAS'!N26</f>
        <v>10844.332230399854</v>
      </c>
      <c r="O26" s="32">
        <f>'Residential Program CPAS'!O26</f>
        <v>10844.332230399854</v>
      </c>
      <c r="P26" s="32">
        <f>'Residential Program CPAS'!P26</f>
        <v>10844.332230399854</v>
      </c>
      <c r="Q26" s="32">
        <f>'Residential Program CPAS'!Q26</f>
        <v>10844.332230399854</v>
      </c>
      <c r="R26" s="32">
        <f>'Residential Program CPAS'!R26</f>
        <v>10844.332230399854</v>
      </c>
      <c r="S26" s="32">
        <f>'Residential Program CPAS'!S26</f>
        <v>0</v>
      </c>
      <c r="T26" s="32">
        <f>'Residential Program CPAS'!T26</f>
        <v>0</v>
      </c>
      <c r="U26" s="32">
        <f>'Residential Program CPAS'!U26</f>
        <v>0</v>
      </c>
      <c r="V26" s="32">
        <f>'Residential Program CPAS'!V26</f>
        <v>0</v>
      </c>
      <c r="W26" s="32">
        <f>'Residential Program CPAS'!W26</f>
        <v>0</v>
      </c>
      <c r="X26" s="32">
        <f>'Residential Program CPAS'!X26</f>
        <v>0</v>
      </c>
      <c r="Y26" s="32">
        <f>'Residential Program CPAS'!Y26</f>
        <v>0</v>
      </c>
      <c r="Z26" s="32">
        <f>'Residential Program CPAS'!Z26</f>
        <v>0</v>
      </c>
      <c r="AA26" s="32">
        <f>'Residential Program CPAS'!AA26</f>
        <v>0</v>
      </c>
      <c r="AB26" s="32">
        <f>'Residential Program CPAS'!AB26</f>
        <v>0</v>
      </c>
      <c r="AC26" s="32">
        <f>'Residential Program CPAS'!AC26</f>
        <v>0</v>
      </c>
      <c r="AD26" s="32">
        <f>'Residential Program CPAS'!AD26</f>
        <v>0</v>
      </c>
      <c r="AE26" s="32">
        <f>'Residential Program CPAS'!AE26</f>
        <v>0</v>
      </c>
      <c r="AF26" s="32">
        <f>'Residential Program CPAS'!AF26</f>
        <v>0</v>
      </c>
      <c r="AG26" s="32">
        <f>'Residential Program CPAS'!AG26</f>
        <v>0</v>
      </c>
      <c r="AH26" s="32">
        <f>'Residential Program CPAS'!AH26</f>
        <v>0</v>
      </c>
      <c r="AI26" s="32">
        <v>0</v>
      </c>
      <c r="AJ26" s="185">
        <f t="shared" si="0"/>
        <v>119287.65453439842</v>
      </c>
    </row>
    <row r="27" spans="1:36" x14ac:dyDescent="0.4">
      <c r="A27" s="90" t="str">
        <f>'Business Program CPAS'!A5</f>
        <v>Standard - Core</v>
      </c>
      <c r="B27" s="66">
        <f>'Business Program CPAS'!B5</f>
        <v>13.123817969596553</v>
      </c>
      <c r="C27" s="32">
        <f>'Business Program CPAS'!C5</f>
        <v>36740.587932525857</v>
      </c>
      <c r="D27" s="446">
        <f>'Business Program CPAS'!D5</f>
        <v>0.825373204736501</v>
      </c>
      <c r="E27" s="62">
        <f>'Business Program CPAS'!E5</f>
        <v>0</v>
      </c>
      <c r="F27" s="62">
        <f>'Business Program CPAS'!F5</f>
        <v>0</v>
      </c>
      <c r="G27" s="62">
        <f>'Business Program CPAS'!G5</f>
        <v>0</v>
      </c>
      <c r="H27" s="91">
        <f>'Business Program CPAS'!H5</f>
        <v>30324.696805772081</v>
      </c>
      <c r="I27" s="91">
        <f>'Business Program CPAS'!I5</f>
        <v>30324.696805772081</v>
      </c>
      <c r="J27" s="91">
        <f>'Business Program CPAS'!J5</f>
        <v>30295.935839315527</v>
      </c>
      <c r="K27" s="91">
        <f>'Business Program CPAS'!K5</f>
        <v>30134.599077516654</v>
      </c>
      <c r="L27" s="91">
        <f>'Business Program CPAS'!L5</f>
        <v>29767.997720885174</v>
      </c>
      <c r="M27" s="91">
        <f>'Business Program CPAS'!M5</f>
        <v>29589.561295291456</v>
      </c>
      <c r="N27" s="91">
        <f>'Business Program CPAS'!N5</f>
        <v>29441.054609293973</v>
      </c>
      <c r="O27" s="91">
        <f>'Business Program CPAS'!O5</f>
        <v>29278.294416886285</v>
      </c>
      <c r="P27" s="91">
        <f>'Business Program CPAS'!P5</f>
        <v>29189.745330589696</v>
      </c>
      <c r="Q27" s="91">
        <f>'Business Program CPAS'!Q5</f>
        <v>27294.463580815154</v>
      </c>
      <c r="R27" s="91">
        <f>'Business Program CPAS'!R5</f>
        <v>25063.339780246592</v>
      </c>
      <c r="S27" s="91">
        <f>'Business Program CPAS'!S5</f>
        <v>20004.35621294185</v>
      </c>
      <c r="T27" s="91">
        <f>'Business Program CPAS'!T5</f>
        <v>15656.987674971861</v>
      </c>
      <c r="U27" s="91">
        <f>'Business Program CPAS'!U5</f>
        <v>14962.048944118724</v>
      </c>
      <c r="V27" s="91">
        <f>'Business Program CPAS'!V5</f>
        <v>14741.808109854464</v>
      </c>
      <c r="W27" s="91">
        <f>'Business Program CPAS'!W5</f>
        <v>395.85590803787028</v>
      </c>
      <c r="X27" s="91">
        <f>'Business Program CPAS'!X5</f>
        <v>361.99924883787025</v>
      </c>
      <c r="Y27" s="91">
        <f>'Business Program CPAS'!Y5</f>
        <v>328.14258963787017</v>
      </c>
      <c r="Z27" s="91">
        <f>'Business Program CPAS'!Z5</f>
        <v>328.14258963787017</v>
      </c>
      <c r="AA27" s="91">
        <f>'Business Program CPAS'!AA5</f>
        <v>328.14258963787017</v>
      </c>
      <c r="AB27" s="91">
        <f>'Business Program CPAS'!AB5</f>
        <v>107.66662462987019</v>
      </c>
      <c r="AC27" s="91">
        <f>'Business Program CPAS'!AC5</f>
        <v>107.66662462987019</v>
      </c>
      <c r="AD27" s="91">
        <f>'Business Program CPAS'!AD5</f>
        <v>107.66662462987019</v>
      </c>
      <c r="AE27" s="91">
        <f>'Business Program CPAS'!AE5</f>
        <v>0</v>
      </c>
      <c r="AF27" s="91">
        <f>'Business Program CPAS'!AF5</f>
        <v>0</v>
      </c>
      <c r="AG27" s="91">
        <f>'Business Program CPAS'!AG5</f>
        <v>0</v>
      </c>
      <c r="AH27" s="91">
        <f>'Business Program CPAS'!AH5</f>
        <v>0</v>
      </c>
      <c r="AI27" s="91">
        <f>'Business Program CPAS'!AI5</f>
        <v>0</v>
      </c>
      <c r="AJ27" s="185">
        <f t="shared" si="0"/>
        <v>388134.86900395068</v>
      </c>
    </row>
    <row r="28" spans="1:36" x14ac:dyDescent="0.4">
      <c r="A28" s="90" t="str">
        <f>'Business Program CPAS'!A6</f>
        <v>Standard - SBDI</v>
      </c>
      <c r="B28" s="66">
        <f>'Business Program CPAS'!B6</f>
        <v>13.399241045555339</v>
      </c>
      <c r="C28" s="32">
        <f>'Business Program CPAS'!C6</f>
        <v>103674.80241992426</v>
      </c>
      <c r="D28" s="446">
        <f>'Business Program CPAS'!D6</f>
        <v>0.90820000000000589</v>
      </c>
      <c r="E28" s="62"/>
      <c r="F28" s="62"/>
      <c r="G28" s="62"/>
      <c r="H28" s="91">
        <f>'Business Program CPAS'!H6</f>
        <v>94157.455557775829</v>
      </c>
      <c r="I28" s="91">
        <f>'Business Program CPAS'!I6</f>
        <v>94157.455557775829</v>
      </c>
      <c r="J28" s="91">
        <f>'Business Program CPAS'!J6</f>
        <v>93623.527225030906</v>
      </c>
      <c r="K28" s="91">
        <f>'Business Program CPAS'!K6</f>
        <v>90229.591744335979</v>
      </c>
      <c r="L28" s="91">
        <f>'Business Program CPAS'!L6</f>
        <v>87472.649382181</v>
      </c>
      <c r="M28" s="91">
        <f>'Business Program CPAS'!M6</f>
        <v>86061.968760016272</v>
      </c>
      <c r="N28" s="91">
        <f>'Business Program CPAS'!N6</f>
        <v>85104.380339938172</v>
      </c>
      <c r="O28" s="91">
        <f>'Business Program CPAS'!O6</f>
        <v>84403.517089159155</v>
      </c>
      <c r="P28" s="91">
        <f>'Business Program CPAS'!P6</f>
        <v>83664.483303337925</v>
      </c>
      <c r="Q28" s="91">
        <f>'Business Program CPAS'!Q6</f>
        <v>81410.994889817797</v>
      </c>
      <c r="R28" s="91">
        <f>'Business Program CPAS'!R6</f>
        <v>76585.507734179759</v>
      </c>
      <c r="S28" s="91">
        <f>'Business Program CPAS'!S6</f>
        <v>60378.759336761621</v>
      </c>
      <c r="T28" s="91">
        <f>'Business Program CPAS'!T6</f>
        <v>34668.383356805483</v>
      </c>
      <c r="U28" s="91">
        <f>'Business Program CPAS'!U6</f>
        <v>29926.849364155092</v>
      </c>
      <c r="V28" s="91">
        <f>'Business Program CPAS'!V6</f>
        <v>28666.462750052011</v>
      </c>
      <c r="W28" s="91">
        <f>'Business Program CPAS'!W6</f>
        <v>0</v>
      </c>
      <c r="X28" s="91">
        <f>'Business Program CPAS'!X6</f>
        <v>0</v>
      </c>
      <c r="Y28" s="91">
        <f>'Business Program CPAS'!Y6</f>
        <v>0</v>
      </c>
      <c r="Z28" s="91">
        <f>'Business Program CPAS'!Z6</f>
        <v>0</v>
      </c>
      <c r="AA28" s="91">
        <f>'Business Program CPAS'!AA6</f>
        <v>0</v>
      </c>
      <c r="AB28" s="91">
        <f>'Business Program CPAS'!AB6</f>
        <v>0</v>
      </c>
      <c r="AC28" s="91">
        <f>'Business Program CPAS'!AC6</f>
        <v>0</v>
      </c>
      <c r="AD28" s="91">
        <f>'Business Program CPAS'!AD6</f>
        <v>0</v>
      </c>
      <c r="AE28" s="91">
        <f>'Business Program CPAS'!AE6</f>
        <v>0</v>
      </c>
      <c r="AF28" s="91">
        <f>'Business Program CPAS'!AF6</f>
        <v>0</v>
      </c>
      <c r="AG28" s="91">
        <f>'Business Program CPAS'!AG6</f>
        <v>0</v>
      </c>
      <c r="AH28" s="91">
        <f>'Business Program CPAS'!AH6</f>
        <v>0</v>
      </c>
      <c r="AI28" s="91">
        <f>'Business Program CPAS'!AI6</f>
        <v>0</v>
      </c>
      <c r="AJ28" s="185">
        <f t="shared" si="0"/>
        <v>1110511.9863913229</v>
      </c>
    </row>
    <row r="29" spans="1:36" x14ac:dyDescent="0.4">
      <c r="A29" s="90" t="str">
        <f>'Business Program CPAS'!A7</f>
        <v>Standard - OS</v>
      </c>
      <c r="B29" s="66">
        <f>'Business Program CPAS'!B7</f>
        <v>9.4755095239949458</v>
      </c>
      <c r="C29" s="32">
        <f>'Business Program CPAS'!C7</f>
        <v>670.33759537736773</v>
      </c>
      <c r="D29" s="446">
        <f>'Business Program CPAS'!D7</f>
        <v>0.97440405836687538</v>
      </c>
      <c r="E29" s="62"/>
      <c r="F29" s="62"/>
      <c r="G29" s="62"/>
      <c r="H29" s="91">
        <f>'Business Program CPAS'!H7</f>
        <v>653.17967341159954</v>
      </c>
      <c r="I29" s="91">
        <f>'Business Program CPAS'!I7</f>
        <v>653.17967341159954</v>
      </c>
      <c r="J29" s="91">
        <f>'Business Program CPAS'!J7</f>
        <v>652.0508134015995</v>
      </c>
      <c r="K29" s="91">
        <f>'Business Program CPAS'!K7</f>
        <v>645.27765334159949</v>
      </c>
      <c r="L29" s="91">
        <f>'Business Program CPAS'!L7</f>
        <v>506.94777809941479</v>
      </c>
      <c r="M29" s="91">
        <f>'Business Program CPAS'!M7</f>
        <v>495.10409387848358</v>
      </c>
      <c r="N29" s="91">
        <f>'Business Program CPAS'!N7</f>
        <v>477.79529814276276</v>
      </c>
      <c r="O29" s="91">
        <f>'Business Program CPAS'!O7</f>
        <v>433.68474597100118</v>
      </c>
      <c r="P29" s="91">
        <f>'Business Program CPAS'!P7</f>
        <v>421.28296484159318</v>
      </c>
      <c r="Q29" s="91">
        <f>'Business Program CPAS'!Q7</f>
        <v>418.70835587768914</v>
      </c>
      <c r="R29" s="91">
        <f>'Business Program CPAS'!R7</f>
        <v>390.75855679446755</v>
      </c>
      <c r="S29" s="91">
        <f>'Business Program CPAS'!S7</f>
        <v>1.8251903479040001</v>
      </c>
      <c r="T29" s="91">
        <f>'Business Program CPAS'!T7</f>
        <v>1.8251903479040001</v>
      </c>
      <c r="U29" s="91">
        <f>'Business Program CPAS'!U7</f>
        <v>1.6395383755520005</v>
      </c>
      <c r="V29" s="91">
        <f>'Business Program CPAS'!V7</f>
        <v>0.64460069273599996</v>
      </c>
      <c r="W29" s="91">
        <f>'Business Program CPAS'!W7</f>
        <v>0</v>
      </c>
      <c r="X29" s="91">
        <f>'Business Program CPAS'!X7</f>
        <v>0</v>
      </c>
      <c r="Y29" s="91">
        <f>'Business Program CPAS'!Y7</f>
        <v>0</v>
      </c>
      <c r="Z29" s="91">
        <f>'Business Program CPAS'!Z7</f>
        <v>0</v>
      </c>
      <c r="AA29" s="91">
        <f>'Business Program CPAS'!AA7</f>
        <v>0</v>
      </c>
      <c r="AB29" s="91">
        <f>'Business Program CPAS'!AB7</f>
        <v>0</v>
      </c>
      <c r="AC29" s="91">
        <f>'Business Program CPAS'!AC7</f>
        <v>0</v>
      </c>
      <c r="AD29" s="91">
        <f>'Business Program CPAS'!AD7</f>
        <v>0</v>
      </c>
      <c r="AE29" s="91">
        <f>'Business Program CPAS'!AE7</f>
        <v>0</v>
      </c>
      <c r="AF29" s="91">
        <f>'Business Program CPAS'!AF7</f>
        <v>0</v>
      </c>
      <c r="AG29" s="91">
        <f>'Business Program CPAS'!AG7</f>
        <v>0</v>
      </c>
      <c r="AH29" s="91">
        <f>'Business Program CPAS'!AH7</f>
        <v>0</v>
      </c>
      <c r="AI29" s="91">
        <f>'Business Program CPAS'!AI7</f>
        <v>0</v>
      </c>
      <c r="AJ29" s="185">
        <f t="shared" si="0"/>
        <v>5753.9041269359068</v>
      </c>
    </row>
    <row r="30" spans="1:36" x14ac:dyDescent="0.4">
      <c r="A30" s="90" t="str">
        <f>'Business Program CPAS'!A8</f>
        <v>Standard - II</v>
      </c>
      <c r="B30" s="66">
        <f>'Business Program CPAS'!B8</f>
        <v>14.189305875583415</v>
      </c>
      <c r="C30" s="32">
        <f>'Business Program CPAS'!C8</f>
        <v>40496.726332561979</v>
      </c>
      <c r="D30" s="446">
        <f>'Business Program CPAS'!D8</f>
        <v>0.79373676456962705</v>
      </c>
      <c r="E30" s="62"/>
      <c r="F30" s="62"/>
      <c r="G30" s="62"/>
      <c r="H30" s="91">
        <f>'Business Program CPAS'!H8</f>
        <v>32143.740534869365</v>
      </c>
      <c r="I30" s="91">
        <f>'Business Program CPAS'!I8</f>
        <v>32143.740534869365</v>
      </c>
      <c r="J30" s="91">
        <f>'Business Program CPAS'!J8</f>
        <v>32143.740534869365</v>
      </c>
      <c r="K30" s="91">
        <f>'Business Program CPAS'!K8</f>
        <v>32143.740534869365</v>
      </c>
      <c r="L30" s="91">
        <f>'Business Program CPAS'!L8</f>
        <v>31392.981448663508</v>
      </c>
      <c r="M30" s="91">
        <f>'Business Program CPAS'!M8</f>
        <v>31392.981448663508</v>
      </c>
      <c r="N30" s="91">
        <f>'Business Program CPAS'!N8</f>
        <v>31304.704852902581</v>
      </c>
      <c r="O30" s="91">
        <f>'Business Program CPAS'!O8</f>
        <v>30126.605785223845</v>
      </c>
      <c r="P30" s="91">
        <f>'Business Program CPAS'!P8</f>
        <v>30031.383381985946</v>
      </c>
      <c r="Q30" s="91">
        <f>'Business Program CPAS'!Q8</f>
        <v>30031.383381985946</v>
      </c>
      <c r="R30" s="91">
        <f>'Business Program CPAS'!R8</f>
        <v>30023.616799344363</v>
      </c>
      <c r="S30" s="91">
        <f>'Business Program CPAS'!S8</f>
        <v>30023.616799344363</v>
      </c>
      <c r="T30" s="91">
        <f>'Business Program CPAS'!T8</f>
        <v>30023.616799344363</v>
      </c>
      <c r="U30" s="91">
        <f>'Business Program CPAS'!U8</f>
        <v>29776.110467396808</v>
      </c>
      <c r="V30" s="91">
        <f>'Business Program CPAS'!V8</f>
        <v>22682.288619311337</v>
      </c>
      <c r="W30" s="91">
        <f>'Business Program CPAS'!W8</f>
        <v>0</v>
      </c>
      <c r="X30" s="91">
        <f>'Business Program CPAS'!X8</f>
        <v>0</v>
      </c>
      <c r="Y30" s="91">
        <f>'Business Program CPAS'!Y8</f>
        <v>0</v>
      </c>
      <c r="Z30" s="91">
        <f>'Business Program CPAS'!Z8</f>
        <v>0</v>
      </c>
      <c r="AA30" s="91">
        <f>'Business Program CPAS'!AA8</f>
        <v>0</v>
      </c>
      <c r="AB30" s="91">
        <f>'Business Program CPAS'!AB8</f>
        <v>0</v>
      </c>
      <c r="AC30" s="91">
        <f>'Business Program CPAS'!AC8</f>
        <v>0</v>
      </c>
      <c r="AD30" s="91">
        <f>'Business Program CPAS'!AD8</f>
        <v>0</v>
      </c>
      <c r="AE30" s="91">
        <f>'Business Program CPAS'!AE8</f>
        <v>0</v>
      </c>
      <c r="AF30" s="91">
        <f>'Business Program CPAS'!AF8</f>
        <v>0</v>
      </c>
      <c r="AG30" s="91">
        <f>'Business Program CPAS'!AG8</f>
        <v>0</v>
      </c>
      <c r="AH30" s="91">
        <f>'Business Program CPAS'!AH8</f>
        <v>0</v>
      </c>
      <c r="AI30" s="91">
        <f>'Business Program CPAS'!AI8</f>
        <v>0</v>
      </c>
      <c r="AJ30" s="185">
        <f t="shared" si="0"/>
        <v>455384.25192364404</v>
      </c>
    </row>
    <row r="31" spans="1:36" x14ac:dyDescent="0.4">
      <c r="A31" s="90" t="str">
        <f>'Business Program CPAS'!A9</f>
        <v>Standard - II Carryover</v>
      </c>
      <c r="B31" s="66">
        <f>'Business Program CPAS'!B9</f>
        <v>14.137827352085354</v>
      </c>
      <c r="C31" s="32">
        <f>'Business Program CPAS'!C9</f>
        <v>6186</v>
      </c>
      <c r="D31" s="446">
        <f>'Business Program CPAS'!D9</f>
        <v>0.91616655371713474</v>
      </c>
      <c r="E31" s="62"/>
      <c r="F31" s="62"/>
      <c r="G31" s="62"/>
      <c r="H31" s="91">
        <f>'Business Program CPAS'!H9</f>
        <v>5667.4063012941951</v>
      </c>
      <c r="I31" s="91">
        <f>'Business Program CPAS'!I9</f>
        <v>5667.4063012941951</v>
      </c>
      <c r="J31" s="91">
        <f>'Business Program CPAS'!J9</f>
        <v>5667.4063012941951</v>
      </c>
      <c r="K31" s="91">
        <f>'Business Program CPAS'!K9</f>
        <v>5667.4063012941951</v>
      </c>
      <c r="L31" s="91">
        <f>'Business Program CPAS'!L9</f>
        <v>5537.7667181436082</v>
      </c>
      <c r="M31" s="91">
        <f>'Business Program CPAS'!M9</f>
        <v>5527.9857640756418</v>
      </c>
      <c r="N31" s="91">
        <f>'Business Program CPAS'!N9</f>
        <v>5510.3567187800272</v>
      </c>
      <c r="O31" s="91">
        <f>'Business Program CPAS'!O9</f>
        <v>5363.5414312145977</v>
      </c>
      <c r="P31" s="91">
        <f>'Business Program CPAS'!P9</f>
        <v>5363.5414312145977</v>
      </c>
      <c r="Q31" s="91">
        <f>'Business Program CPAS'!Q9</f>
        <v>5363.5414312145977</v>
      </c>
      <c r="R31" s="91">
        <f>'Business Program CPAS'!R9</f>
        <v>5362.4169039637718</v>
      </c>
      <c r="S31" s="91">
        <f>'Business Program CPAS'!S9</f>
        <v>5362.4169039637718</v>
      </c>
      <c r="T31" s="91">
        <f>'Business Program CPAS'!T9</f>
        <v>5362.4169039637718</v>
      </c>
      <c r="U31" s="91">
        <f>'Business Program CPAS'!U9</f>
        <v>5290.0996539647758</v>
      </c>
      <c r="V31" s="91">
        <f>'Business Program CPAS'!V9</f>
        <v>3908.6841040050203</v>
      </c>
      <c r="W31" s="91">
        <f>'Business Program CPAS'!W9</f>
        <v>0</v>
      </c>
      <c r="X31" s="91">
        <f>'Business Program CPAS'!X9</f>
        <v>0</v>
      </c>
      <c r="Y31" s="91">
        <f>'Business Program CPAS'!Y9</f>
        <v>0</v>
      </c>
      <c r="Z31" s="91">
        <f>'Business Program CPAS'!Z9</f>
        <v>0</v>
      </c>
      <c r="AA31" s="91">
        <f>'Business Program CPAS'!AA9</f>
        <v>0</v>
      </c>
      <c r="AB31" s="91">
        <f>'Business Program CPAS'!AB9</f>
        <v>0</v>
      </c>
      <c r="AC31" s="91">
        <f>'Business Program CPAS'!AC9</f>
        <v>0</v>
      </c>
      <c r="AD31" s="91">
        <f>'Business Program CPAS'!AD9</f>
        <v>0</v>
      </c>
      <c r="AE31" s="91">
        <f>'Business Program CPAS'!AE9</f>
        <v>0</v>
      </c>
      <c r="AF31" s="91">
        <f>'Business Program CPAS'!AF9</f>
        <v>0</v>
      </c>
      <c r="AG31" s="91">
        <f>'Business Program CPAS'!AG9</f>
        <v>0</v>
      </c>
      <c r="AH31" s="91">
        <f>'Business Program CPAS'!AH9</f>
        <v>0</v>
      </c>
      <c r="AI31" s="91">
        <f>'Business Program CPAS'!AI9</f>
        <v>0</v>
      </c>
      <c r="AJ31" s="185">
        <f t="shared" si="0"/>
        <v>80622.39316968096</v>
      </c>
    </row>
    <row r="32" spans="1:36" x14ac:dyDescent="0.4">
      <c r="A32" s="90" t="str">
        <f>'Business Program CPAS'!A10</f>
        <v>Custom</v>
      </c>
      <c r="B32" s="66">
        <f>'Business Program CPAS'!B10</f>
        <v>15.244055348861325</v>
      </c>
      <c r="C32" s="32">
        <f>'Business Program CPAS'!C10</f>
        <v>47150.998895521931</v>
      </c>
      <c r="D32" s="446">
        <f>'Business Program CPAS'!D10</f>
        <v>0.82220000000000004</v>
      </c>
      <c r="E32" s="62"/>
      <c r="F32" s="62"/>
      <c r="G32" s="62"/>
      <c r="H32" s="91">
        <f>'Business Program CPAS'!H10</f>
        <v>38767.551291898133</v>
      </c>
      <c r="I32" s="91">
        <f>'Business Program CPAS'!I10</f>
        <v>38767.551291898133</v>
      </c>
      <c r="J32" s="91">
        <f>'Business Program CPAS'!J10</f>
        <v>38767.551291898133</v>
      </c>
      <c r="K32" s="91">
        <f>'Business Program CPAS'!K10</f>
        <v>38767.551291898133</v>
      </c>
      <c r="L32" s="91">
        <f>'Business Program CPAS'!L10</f>
        <v>38720.248107078332</v>
      </c>
      <c r="M32" s="91">
        <f>'Business Program CPAS'!M10</f>
        <v>38379.296284638272</v>
      </c>
      <c r="N32" s="91">
        <f>'Business Program CPAS'!N10</f>
        <v>37592.457901094953</v>
      </c>
      <c r="O32" s="91">
        <f>'Business Program CPAS'!O10</f>
        <v>37257.19105136038</v>
      </c>
      <c r="P32" s="91">
        <f>'Business Program CPAS'!P10</f>
        <v>37205.833210081197</v>
      </c>
      <c r="Q32" s="91">
        <f>'Business Program CPAS'!Q10</f>
        <v>36020.658544092381</v>
      </c>
      <c r="R32" s="91">
        <f>'Business Program CPAS'!R10</f>
        <v>32468.909393596281</v>
      </c>
      <c r="S32" s="91">
        <f>'Business Program CPAS'!S10</f>
        <v>30177.638687155326</v>
      </c>
      <c r="T32" s="91">
        <f>'Business Program CPAS'!T10</f>
        <v>25557.340155367528</v>
      </c>
      <c r="U32" s="91">
        <f>'Business Program CPAS'!U10</f>
        <v>23178.644877693001</v>
      </c>
      <c r="V32" s="91">
        <f>'Business Program CPAS'!V10</f>
        <v>13227.023671885516</v>
      </c>
      <c r="W32" s="91">
        <f>'Business Program CPAS'!W10</f>
        <v>10722.015048367435</v>
      </c>
      <c r="X32" s="91">
        <f>'Business Program CPAS'!X10</f>
        <v>10722.015048367435</v>
      </c>
      <c r="Y32" s="91">
        <f>'Business Program CPAS'!Y10</f>
        <v>10051.618990136742</v>
      </c>
      <c r="Z32" s="91">
        <f>'Business Program CPAS'!Z10</f>
        <v>9964.5292972445404</v>
      </c>
      <c r="AA32" s="91">
        <f>'Business Program CPAS'!AA10</f>
        <v>3749.6121907789702</v>
      </c>
      <c r="AB32" s="91">
        <f>'Business Program CPAS'!AB10</f>
        <v>924.5636880492865</v>
      </c>
      <c r="AC32" s="91">
        <f>'Business Program CPAS'!AC10</f>
        <v>911.84777452882224</v>
      </c>
      <c r="AD32" s="91">
        <f>'Business Program CPAS'!AD10</f>
        <v>243.42442575254898</v>
      </c>
      <c r="AE32" s="91">
        <f>'Business Program CPAS'!AE10</f>
        <v>35.498737198237706</v>
      </c>
      <c r="AF32" s="91">
        <f>'Business Program CPAS'!AF10</f>
        <v>26.574089557448723</v>
      </c>
      <c r="AG32" s="91">
        <f>'Business Program CPAS'!AG10</f>
        <v>0</v>
      </c>
      <c r="AH32" s="91">
        <f>'Business Program CPAS'!AH10</f>
        <v>0</v>
      </c>
      <c r="AI32" s="91">
        <f>'Business Program CPAS'!AI10</f>
        <v>0</v>
      </c>
      <c r="AJ32" s="185">
        <f t="shared" si="0"/>
        <v>552207.1463416171</v>
      </c>
    </row>
    <row r="33" spans="1:36" x14ac:dyDescent="0.4">
      <c r="A33" s="90" t="str">
        <f>'Business Program CPAS'!A11</f>
        <v>Retro-Commissioning</v>
      </c>
      <c r="B33" s="66">
        <f>'Business Program CPAS'!B11</f>
        <v>8.6</v>
      </c>
      <c r="C33" s="32">
        <f>'Business Program CPAS'!C11</f>
        <v>257.73920110706797</v>
      </c>
      <c r="D33" s="446">
        <f>'Business Program CPAS'!D11</f>
        <v>0.94</v>
      </c>
      <c r="E33" s="62"/>
      <c r="F33" s="62"/>
      <c r="G33" s="62"/>
      <c r="H33" s="91">
        <f>'Business Program CPAS'!H11</f>
        <v>242.27484904064389</v>
      </c>
      <c r="I33" s="91">
        <f>'Business Program CPAS'!I11</f>
        <v>242.27484904064389</v>
      </c>
      <c r="J33" s="91">
        <f>'Business Program CPAS'!J11</f>
        <v>242.27484904064389</v>
      </c>
      <c r="K33" s="91">
        <f>'Business Program CPAS'!K11</f>
        <v>242.27484904064389</v>
      </c>
      <c r="L33" s="91">
        <f>'Business Program CPAS'!L11</f>
        <v>242.27484904064389</v>
      </c>
      <c r="M33" s="91">
        <f>'Business Program CPAS'!M11</f>
        <v>242.27484904064389</v>
      </c>
      <c r="N33" s="91">
        <f>'Business Program CPAS'!N11</f>
        <v>242.27484904064389</v>
      </c>
      <c r="O33" s="91">
        <f>'Business Program CPAS'!O11</f>
        <v>242.27484904064389</v>
      </c>
      <c r="P33" s="91">
        <f>'Business Program CPAS'!P11</f>
        <v>145.36490942438633</v>
      </c>
      <c r="Q33" s="91">
        <f>'Business Program CPAS'!Q11</f>
        <v>0</v>
      </c>
      <c r="R33" s="91">
        <f>'Business Program CPAS'!R11</f>
        <v>0</v>
      </c>
      <c r="S33" s="91">
        <f>'Business Program CPAS'!S11</f>
        <v>0</v>
      </c>
      <c r="T33" s="91">
        <f>'Business Program CPAS'!T11</f>
        <v>0</v>
      </c>
      <c r="U33" s="91">
        <f>'Business Program CPAS'!U11</f>
        <v>0</v>
      </c>
      <c r="V33" s="91">
        <f>'Business Program CPAS'!V11</f>
        <v>0</v>
      </c>
      <c r="W33" s="91">
        <f>'Business Program CPAS'!W11</f>
        <v>0</v>
      </c>
      <c r="X33" s="91">
        <f>'Business Program CPAS'!X11</f>
        <v>0</v>
      </c>
      <c r="Y33" s="91">
        <f>'Business Program CPAS'!Y11</f>
        <v>0</v>
      </c>
      <c r="Z33" s="91">
        <f>'Business Program CPAS'!Z11</f>
        <v>0</v>
      </c>
      <c r="AA33" s="91">
        <f>'Business Program CPAS'!AA11</f>
        <v>0</v>
      </c>
      <c r="AB33" s="91">
        <f>'Business Program CPAS'!AB11</f>
        <v>0</v>
      </c>
      <c r="AC33" s="91">
        <f>'Business Program CPAS'!AC11</f>
        <v>0</v>
      </c>
      <c r="AD33" s="91">
        <f>'Business Program CPAS'!AD11</f>
        <v>0</v>
      </c>
      <c r="AE33" s="91">
        <f>'Business Program CPAS'!AE11</f>
        <v>0</v>
      </c>
      <c r="AF33" s="91">
        <f>'Business Program CPAS'!AF11</f>
        <v>0</v>
      </c>
      <c r="AG33" s="91">
        <f>'Business Program CPAS'!AG11</f>
        <v>0</v>
      </c>
      <c r="AH33" s="91">
        <f>'Business Program CPAS'!AH11</f>
        <v>0</v>
      </c>
      <c r="AI33" s="91">
        <f>'Business Program CPAS'!AI11</f>
        <v>0</v>
      </c>
      <c r="AJ33" s="185">
        <f t="shared" si="0"/>
        <v>2083.5637017495374</v>
      </c>
    </row>
    <row r="34" spans="1:36" x14ac:dyDescent="0.4">
      <c r="A34" s="90" t="str">
        <f>'Business Program CPAS'!A12</f>
        <v>Virtual Commissioning</v>
      </c>
      <c r="B34" s="66">
        <f>'Business Program CPAS'!B12</f>
        <v>7.3000000000000007</v>
      </c>
      <c r="C34" s="32">
        <f>'Business Program CPAS'!C12</f>
        <v>4593</v>
      </c>
      <c r="D34" s="446">
        <f>'Business Program CPAS'!D12</f>
        <v>1</v>
      </c>
      <c r="E34" s="62"/>
      <c r="F34" s="62"/>
      <c r="G34" s="62"/>
      <c r="H34" s="91">
        <f>'Business Program CPAS'!H12</f>
        <v>4593</v>
      </c>
      <c r="I34" s="91">
        <f>'Business Program CPAS'!I12</f>
        <v>4593</v>
      </c>
      <c r="J34" s="91">
        <f>'Business Program CPAS'!J12</f>
        <v>4593</v>
      </c>
      <c r="K34" s="91">
        <f>'Business Program CPAS'!K12</f>
        <v>4593</v>
      </c>
      <c r="L34" s="91">
        <f>'Business Program CPAS'!L12</f>
        <v>4593</v>
      </c>
      <c r="M34" s="91">
        <f>'Business Program CPAS'!M12</f>
        <v>4593</v>
      </c>
      <c r="N34" s="91">
        <f>'Business Program CPAS'!N12</f>
        <v>4593</v>
      </c>
      <c r="O34" s="91">
        <f>'Business Program CPAS'!O12</f>
        <v>1378</v>
      </c>
      <c r="P34" s="91">
        <f>'Business Program CPAS'!P12</f>
        <v>0</v>
      </c>
      <c r="Q34" s="91">
        <f>'Business Program CPAS'!Q12</f>
        <v>0</v>
      </c>
      <c r="R34" s="91">
        <f>'Business Program CPAS'!R12</f>
        <v>0</v>
      </c>
      <c r="S34" s="91">
        <f>'Business Program CPAS'!S12</f>
        <v>0</v>
      </c>
      <c r="T34" s="91">
        <f>'Business Program CPAS'!T12</f>
        <v>0</v>
      </c>
      <c r="U34" s="91">
        <f>'Business Program CPAS'!U12</f>
        <v>0</v>
      </c>
      <c r="V34" s="91">
        <f>'Business Program CPAS'!V12</f>
        <v>0</v>
      </c>
      <c r="W34" s="91">
        <f>'Business Program CPAS'!W12</f>
        <v>0</v>
      </c>
      <c r="X34" s="91">
        <f>'Business Program CPAS'!X12</f>
        <v>0</v>
      </c>
      <c r="Y34" s="91">
        <f>'Business Program CPAS'!Y12</f>
        <v>0</v>
      </c>
      <c r="Z34" s="91">
        <f>'Business Program CPAS'!Z12</f>
        <v>0</v>
      </c>
      <c r="AA34" s="91">
        <f>'Business Program CPAS'!AA12</f>
        <v>0</v>
      </c>
      <c r="AB34" s="91">
        <f>'Business Program CPAS'!AB12</f>
        <v>0</v>
      </c>
      <c r="AC34" s="91">
        <f>'Business Program CPAS'!AC12</f>
        <v>0</v>
      </c>
      <c r="AD34" s="91">
        <f>'Business Program CPAS'!AD12</f>
        <v>0</v>
      </c>
      <c r="AE34" s="91">
        <f>'Business Program CPAS'!AE12</f>
        <v>0</v>
      </c>
      <c r="AF34" s="91">
        <f>'Business Program CPAS'!AF12</f>
        <v>0</v>
      </c>
      <c r="AG34" s="91">
        <f>'Business Program CPAS'!AG12</f>
        <v>0</v>
      </c>
      <c r="AH34" s="91">
        <f>'Business Program CPAS'!AH12</f>
        <v>0</v>
      </c>
      <c r="AI34" s="91">
        <f>'Business Program CPAS'!AI12</f>
        <v>0</v>
      </c>
      <c r="AJ34" s="185">
        <f t="shared" si="0"/>
        <v>33529</v>
      </c>
    </row>
    <row r="35" spans="1:36" x14ac:dyDescent="0.4">
      <c r="A35" s="90" t="str">
        <f>'Business Program CPAS'!A13</f>
        <v>Streetlighting</v>
      </c>
      <c r="B35" s="66">
        <f>'Business Program CPAS'!B13</f>
        <v>20</v>
      </c>
      <c r="C35" s="32">
        <f>'Business Program CPAS'!C13</f>
        <v>25533.279526300015</v>
      </c>
      <c r="D35" s="446">
        <f>'Business Program CPAS'!D13</f>
        <v>0.99090392261014593</v>
      </c>
      <c r="E35" s="62"/>
      <c r="F35" s="62"/>
      <c r="G35" s="62"/>
      <c r="H35" s="91">
        <f>'Business Program CPAS'!H13</f>
        <v>25301.026839712013</v>
      </c>
      <c r="I35" s="91">
        <f>'Business Program CPAS'!I13</f>
        <v>25301.026839712013</v>
      </c>
      <c r="J35" s="91">
        <f>'Business Program CPAS'!J13</f>
        <v>25301.026839712013</v>
      </c>
      <c r="K35" s="91">
        <f>'Business Program CPAS'!K13</f>
        <v>24105.236048712013</v>
      </c>
      <c r="L35" s="91">
        <f>'Business Program CPAS'!L13</f>
        <v>24105.236048712013</v>
      </c>
      <c r="M35" s="91">
        <f>'Business Program CPAS'!M13</f>
        <v>24105.236048712013</v>
      </c>
      <c r="N35" s="91">
        <f>'Business Program CPAS'!N13</f>
        <v>24105.236048712013</v>
      </c>
      <c r="O35" s="91">
        <f>'Business Program CPAS'!O13</f>
        <v>24105.236048712013</v>
      </c>
      <c r="P35" s="91">
        <f>'Business Program CPAS'!P13</f>
        <v>24105.236048712013</v>
      </c>
      <c r="Q35" s="91">
        <f>'Business Program CPAS'!Q13</f>
        <v>24105.236048712013</v>
      </c>
      <c r="R35" s="91">
        <f>'Business Program CPAS'!R13</f>
        <v>24105.236048712013</v>
      </c>
      <c r="S35" s="91">
        <f>'Business Program CPAS'!S13</f>
        <v>24105.236048712013</v>
      </c>
      <c r="T35" s="91">
        <f>'Business Program CPAS'!T13</f>
        <v>24105.236048712013</v>
      </c>
      <c r="U35" s="91">
        <f>'Business Program CPAS'!U13</f>
        <v>24105.236048712013</v>
      </c>
      <c r="V35" s="91">
        <f>'Business Program CPAS'!V13</f>
        <v>24105.236048712013</v>
      </c>
      <c r="W35" s="91">
        <f>'Business Program CPAS'!W13</f>
        <v>24105.236048712013</v>
      </c>
      <c r="X35" s="91">
        <f>'Business Program CPAS'!X13</f>
        <v>24105.236048712013</v>
      </c>
      <c r="Y35" s="91">
        <f>'Business Program CPAS'!Y13</f>
        <v>24105.236048712013</v>
      </c>
      <c r="Z35" s="91">
        <f>'Business Program CPAS'!Z13</f>
        <v>24105.236048712013</v>
      </c>
      <c r="AA35" s="91">
        <f>'Business Program CPAS'!AA13</f>
        <v>24105.236048712013</v>
      </c>
      <c r="AB35" s="91">
        <f>'Business Program CPAS'!AB13</f>
        <v>0</v>
      </c>
      <c r="AC35" s="91">
        <f>'Business Program CPAS'!AC13</f>
        <v>0</v>
      </c>
      <c r="AD35" s="91">
        <f>'Business Program CPAS'!AD13</f>
        <v>0</v>
      </c>
      <c r="AE35" s="91">
        <f>'Business Program CPAS'!AE13</f>
        <v>0</v>
      </c>
      <c r="AF35" s="91">
        <f>'Business Program CPAS'!AF13</f>
        <v>0</v>
      </c>
      <c r="AG35" s="91">
        <f>'Business Program CPAS'!AG13</f>
        <v>0</v>
      </c>
      <c r="AH35" s="91">
        <f>'Business Program CPAS'!AH13</f>
        <v>0</v>
      </c>
      <c r="AI35" s="91">
        <f>'Business Program CPAS'!AI13</f>
        <v>0</v>
      </c>
      <c r="AJ35" s="185">
        <f t="shared" si="0"/>
        <v>485692.09334724006</v>
      </c>
    </row>
    <row r="36" spans="1:36" x14ac:dyDescent="0.4">
      <c r="A36" s="90" t="str">
        <f>'Business Program CPAS'!A14</f>
        <v>BOC</v>
      </c>
      <c r="B36" s="66">
        <f>'Business Program CPAS'!B14</f>
        <v>15</v>
      </c>
      <c r="C36" s="32">
        <f>'Business Program CPAS'!C14</f>
        <v>47.299044515187312</v>
      </c>
      <c r="D36" s="446" t="str">
        <f>'Business Program CPAS'!D14</f>
        <v>N/A</v>
      </c>
      <c r="E36" s="62"/>
      <c r="F36" s="62"/>
      <c r="G36" s="62"/>
      <c r="H36" s="91">
        <f>'Business Program CPAS'!H14</f>
        <v>47.299044515187312</v>
      </c>
      <c r="I36" s="91">
        <f>'Business Program CPAS'!I14</f>
        <v>47.299044515187312</v>
      </c>
      <c r="J36" s="91">
        <f>'Business Program CPAS'!J14</f>
        <v>47.299044515187312</v>
      </c>
      <c r="K36" s="91">
        <f>'Business Program CPAS'!K14</f>
        <v>47.299044515187312</v>
      </c>
      <c r="L36" s="91">
        <f>'Business Program CPAS'!L14</f>
        <v>47.299044515187312</v>
      </c>
      <c r="M36" s="91">
        <f>'Business Program CPAS'!M14</f>
        <v>47.299044515187312</v>
      </c>
      <c r="N36" s="91">
        <f>'Business Program CPAS'!N14</f>
        <v>47.299044515187312</v>
      </c>
      <c r="O36" s="91">
        <f>'Business Program CPAS'!O14</f>
        <v>47.299044515187312</v>
      </c>
      <c r="P36" s="91">
        <f>'Business Program CPAS'!P14</f>
        <v>47.299044515187312</v>
      </c>
      <c r="Q36" s="91">
        <f>'Business Program CPAS'!Q14</f>
        <v>47.299044515187312</v>
      </c>
      <c r="R36" s="91">
        <f>'Business Program CPAS'!R14</f>
        <v>47.299044515187312</v>
      </c>
      <c r="S36" s="91">
        <f>'Business Program CPAS'!S14</f>
        <v>47.299044515187312</v>
      </c>
      <c r="T36" s="91">
        <f>'Business Program CPAS'!T14</f>
        <v>47.299044515187312</v>
      </c>
      <c r="U36" s="91">
        <f>'Business Program CPAS'!U14</f>
        <v>47.299044515187312</v>
      </c>
      <c r="V36" s="91">
        <f>'Business Program CPAS'!V14</f>
        <v>47.299044515187312</v>
      </c>
      <c r="W36" s="91">
        <f>'Business Program CPAS'!W14</f>
        <v>0</v>
      </c>
      <c r="X36" s="91">
        <f>'Business Program CPAS'!X14</f>
        <v>0</v>
      </c>
      <c r="Y36" s="91">
        <f>'Business Program CPAS'!Y14</f>
        <v>0</v>
      </c>
      <c r="Z36" s="91">
        <f>'Business Program CPAS'!Z14</f>
        <v>0</v>
      </c>
      <c r="AA36" s="91">
        <f>'Business Program CPAS'!AA14</f>
        <v>0</v>
      </c>
      <c r="AB36" s="91">
        <f>'Business Program CPAS'!AB14</f>
        <v>0</v>
      </c>
      <c r="AC36" s="91">
        <f>'Business Program CPAS'!AC14</f>
        <v>0</v>
      </c>
      <c r="AD36" s="91">
        <f>'Business Program CPAS'!AD14</f>
        <v>0</v>
      </c>
      <c r="AE36" s="91">
        <f>'Business Program CPAS'!AE14</f>
        <v>0</v>
      </c>
      <c r="AF36" s="91">
        <f>'Business Program CPAS'!AF14</f>
        <v>0</v>
      </c>
      <c r="AG36" s="91">
        <f>'Business Program CPAS'!AG14</f>
        <v>0</v>
      </c>
      <c r="AH36" s="91">
        <f>'Business Program CPAS'!AH14</f>
        <v>0</v>
      </c>
      <c r="AI36" s="91">
        <f>'Business Program CPAS'!AI14</f>
        <v>0</v>
      </c>
      <c r="AJ36" s="185">
        <f t="shared" ref="AJ36" si="1">SUM(F36:AI36)</f>
        <v>709.48566772780975</v>
      </c>
    </row>
    <row r="37" spans="1:36" x14ac:dyDescent="0.4">
      <c r="A37" s="90" t="str">
        <f>'Business Program CPAS'!A15</f>
        <v>Custom (gas conversion)</v>
      </c>
      <c r="B37" s="66">
        <f>'Business Program CPAS'!B15</f>
        <v>15.544623377207602</v>
      </c>
      <c r="C37" s="32">
        <f>'Business Program CPAS'!C15</f>
        <v>3968.9516851766507</v>
      </c>
      <c r="D37" s="446">
        <f>'Business Program CPAS'!D15</f>
        <v>0.9385</v>
      </c>
      <c r="E37" s="62"/>
      <c r="F37" s="62"/>
      <c r="G37" s="62"/>
      <c r="H37" s="91">
        <f>'Business Program CPAS'!H15</f>
        <v>3724.8611565382867</v>
      </c>
      <c r="I37" s="91">
        <f>'Business Program CPAS'!I15</f>
        <v>3724.8611565382867</v>
      </c>
      <c r="J37" s="91">
        <f>'Business Program CPAS'!J15</f>
        <v>3724.8611565382867</v>
      </c>
      <c r="K37" s="91">
        <f>'Business Program CPAS'!K15</f>
        <v>3724.8611565382867</v>
      </c>
      <c r="L37" s="91">
        <f>'Business Program CPAS'!L15</f>
        <v>3724.8611565382867</v>
      </c>
      <c r="M37" s="91">
        <f>'Business Program CPAS'!M15</f>
        <v>3724.8611565382867</v>
      </c>
      <c r="N37" s="91">
        <f>'Business Program CPAS'!N15</f>
        <v>3724.8611565382867</v>
      </c>
      <c r="O37" s="91">
        <f>'Business Program CPAS'!O15</f>
        <v>3724.8611565382867</v>
      </c>
      <c r="P37" s="91">
        <f>'Business Program CPAS'!P15</f>
        <v>3724.8611565382867</v>
      </c>
      <c r="Q37" s="91">
        <f>'Business Program CPAS'!Q15</f>
        <v>3724.8611565382867</v>
      </c>
      <c r="R37" s="91">
        <f>'Business Program CPAS'!R15</f>
        <v>3724.8611565382867</v>
      </c>
      <c r="S37" s="91">
        <f>'Business Program CPAS'!S15</f>
        <v>3724.8611565382867</v>
      </c>
      <c r="T37" s="91">
        <f>'Business Program CPAS'!T15</f>
        <v>3724.8611565382867</v>
      </c>
      <c r="U37" s="91">
        <f>'Business Program CPAS'!U15</f>
        <v>3724.8611565382867</v>
      </c>
      <c r="V37" s="91">
        <f>'Business Program CPAS'!V15</f>
        <v>3724.8611565382867</v>
      </c>
      <c r="W37" s="91">
        <f>'Business Program CPAS'!W15</f>
        <v>2028.6464627032881</v>
      </c>
      <c r="X37" s="91">
        <f>'Business Program CPAS'!X15</f>
        <v>0</v>
      </c>
      <c r="Y37" s="91">
        <f>'Business Program CPAS'!Y15</f>
        <v>0</v>
      </c>
      <c r="Z37" s="91">
        <f>'Business Program CPAS'!Z15</f>
        <v>0</v>
      </c>
      <c r="AA37" s="91">
        <f>'Business Program CPAS'!AA15</f>
        <v>0</v>
      </c>
      <c r="AB37" s="91">
        <f>'Business Program CPAS'!AB15</f>
        <v>0</v>
      </c>
      <c r="AC37" s="91">
        <f>'Business Program CPAS'!AC15</f>
        <v>0</v>
      </c>
      <c r="AD37" s="91">
        <f>'Business Program CPAS'!AD15</f>
        <v>0</v>
      </c>
      <c r="AE37" s="91">
        <f>'Business Program CPAS'!AE15</f>
        <v>0</v>
      </c>
      <c r="AF37" s="91">
        <f>'Business Program CPAS'!AF15</f>
        <v>0</v>
      </c>
      <c r="AG37" s="91">
        <f>'Business Program CPAS'!AG15</f>
        <v>0</v>
      </c>
      <c r="AH37" s="91">
        <f>'Business Program CPAS'!AH15</f>
        <v>0</v>
      </c>
      <c r="AI37" s="91">
        <f>'Business Program CPAS'!AI15</f>
        <v>0</v>
      </c>
      <c r="AJ37" s="185">
        <f t="shared" si="0"/>
        <v>57901.563810777603</v>
      </c>
    </row>
    <row r="38" spans="1:36" x14ac:dyDescent="0.4">
      <c r="A38" s="90" t="str">
        <f>VO!A5</f>
        <v>Voltage Optimization</v>
      </c>
      <c r="B38" s="66">
        <f>VO!B5</f>
        <v>15</v>
      </c>
      <c r="C38" s="32">
        <f>VO!C6</f>
        <v>95431.257307196895</v>
      </c>
      <c r="D38" s="446" t="str">
        <f>VO!D6</f>
        <v>N/A</v>
      </c>
      <c r="E38" s="62"/>
      <c r="F38" s="62"/>
      <c r="G38" s="62"/>
      <c r="H38" s="91">
        <f>VO!H6</f>
        <v>95431.257307196895</v>
      </c>
      <c r="I38" s="91">
        <f>VO!I6</f>
        <v>95431.257307196895</v>
      </c>
      <c r="J38" s="91">
        <f>VO!J6</f>
        <v>95431.257307196895</v>
      </c>
      <c r="K38" s="91">
        <f>VO!K6</f>
        <v>95431.257307196895</v>
      </c>
      <c r="L38" s="91">
        <f>VO!L6</f>
        <v>95431.257307196895</v>
      </c>
      <c r="M38" s="91">
        <f>VO!M6</f>
        <v>95431.257307196895</v>
      </c>
      <c r="N38" s="91">
        <f>VO!N6</f>
        <v>95431.257307196895</v>
      </c>
      <c r="O38" s="91">
        <f>VO!O6</f>
        <v>95431.257307196895</v>
      </c>
      <c r="P38" s="91">
        <f>VO!P6</f>
        <v>95431.257307196895</v>
      </c>
      <c r="Q38" s="91">
        <f>VO!Q6</f>
        <v>95431.257307196895</v>
      </c>
      <c r="R38" s="91">
        <f>VO!R6</f>
        <v>95431.257307196895</v>
      </c>
      <c r="S38" s="91">
        <f>VO!S6</f>
        <v>95431.257307196895</v>
      </c>
      <c r="T38" s="91">
        <f>VO!T6</f>
        <v>95431.257307196895</v>
      </c>
      <c r="U38" s="91">
        <f>VO!U6</f>
        <v>95431.257307196895</v>
      </c>
      <c r="V38" s="91">
        <f>VO!V6</f>
        <v>95431.257307196895</v>
      </c>
      <c r="W38" s="91">
        <f>VO!W6</f>
        <v>0</v>
      </c>
      <c r="X38" s="91">
        <f>VO!X6</f>
        <v>0</v>
      </c>
      <c r="Y38" s="91">
        <f>VO!Y6</f>
        <v>0</v>
      </c>
      <c r="Z38" s="91">
        <f>VO!Z6</f>
        <v>0</v>
      </c>
      <c r="AA38" s="91">
        <f>VO!AA6</f>
        <v>0</v>
      </c>
      <c r="AB38" s="91">
        <f>VO!AB6</f>
        <v>0</v>
      </c>
      <c r="AC38" s="91">
        <f>VO!AC6</f>
        <v>0</v>
      </c>
      <c r="AD38" s="91">
        <f>VO!AD6</f>
        <v>0</v>
      </c>
      <c r="AE38" s="91">
        <f>VO!AE6</f>
        <v>0</v>
      </c>
      <c r="AF38" s="91">
        <f>VO!AF6</f>
        <v>0</v>
      </c>
      <c r="AG38" s="91">
        <f>VO!AG6</f>
        <v>0</v>
      </c>
      <c r="AH38" s="91">
        <f>VO!AH6</f>
        <v>0</v>
      </c>
      <c r="AI38" s="91">
        <f>VO!AI6</f>
        <v>0</v>
      </c>
      <c r="AJ38" s="185">
        <f t="shared" si="0"/>
        <v>1431468.8596079536</v>
      </c>
    </row>
    <row r="39" spans="1:36" x14ac:dyDescent="0.4">
      <c r="A39" s="126" t="s">
        <v>236</v>
      </c>
      <c r="B39" s="127"/>
      <c r="C39" s="131">
        <f>SUM(C5:C38)</f>
        <v>506305.32864615339</v>
      </c>
      <c r="D39" s="188">
        <f>H39/C39</f>
        <v>0.89273173598090694</v>
      </c>
      <c r="E39" s="130"/>
      <c r="F39" s="130"/>
      <c r="G39" s="130"/>
      <c r="H39" s="131">
        <f t="shared" ref="H39:AJ39" si="2">SUM(H5:H38)</f>
        <v>451994.83497866412</v>
      </c>
      <c r="I39" s="131">
        <f t="shared" si="2"/>
        <v>451994.83497866412</v>
      </c>
      <c r="J39" s="131">
        <f t="shared" si="2"/>
        <v>451086.38662323181</v>
      </c>
      <c r="K39" s="131">
        <f t="shared" si="2"/>
        <v>446328.550429678</v>
      </c>
      <c r="L39" s="131">
        <f t="shared" si="2"/>
        <v>429028.42039571574</v>
      </c>
      <c r="M39" s="131">
        <f t="shared" si="2"/>
        <v>425993.50361692434</v>
      </c>
      <c r="N39" s="131">
        <f t="shared" si="2"/>
        <v>421642.68725046562</v>
      </c>
      <c r="O39" s="131">
        <f t="shared" si="2"/>
        <v>397489.28636399837</v>
      </c>
      <c r="P39" s="131">
        <f t="shared" si="2"/>
        <v>394439.30040316435</v>
      </c>
      <c r="Q39" s="131">
        <f t="shared" si="2"/>
        <v>388631.34472602908</v>
      </c>
      <c r="R39" s="131">
        <f t="shared" si="2"/>
        <v>337168.71033996216</v>
      </c>
      <c r="S39" s="131">
        <f t="shared" si="2"/>
        <v>278234.15446773835</v>
      </c>
      <c r="T39" s="131">
        <f t="shared" si="2"/>
        <v>242787.02762801724</v>
      </c>
      <c r="U39" s="131">
        <f t="shared" si="2"/>
        <v>234651.85039292026</v>
      </c>
      <c r="V39" s="131">
        <f t="shared" si="2"/>
        <v>214219.93266502518</v>
      </c>
      <c r="W39" s="131">
        <f t="shared" si="2"/>
        <v>41274.140982410005</v>
      </c>
      <c r="X39" s="131">
        <f t="shared" si="2"/>
        <v>38158.932568714867</v>
      </c>
      <c r="Y39" s="131">
        <f t="shared" si="2"/>
        <v>37287.578595079285</v>
      </c>
      <c r="Z39" s="131">
        <f t="shared" si="2"/>
        <v>36277.060247986272</v>
      </c>
      <c r="AA39" s="131">
        <f t="shared" si="2"/>
        <v>29824.666948463426</v>
      </c>
      <c r="AB39" s="131">
        <f t="shared" si="2"/>
        <v>1041.4435013359005</v>
      </c>
      <c r="AC39" s="131">
        <f t="shared" si="2"/>
        <v>1028.7275878154362</v>
      </c>
      <c r="AD39" s="131">
        <f t="shared" si="2"/>
        <v>351.09105038241916</v>
      </c>
      <c r="AE39" s="131">
        <f t="shared" si="2"/>
        <v>35.498737198237706</v>
      </c>
      <c r="AF39" s="131">
        <f t="shared" si="2"/>
        <v>26.574089557448723</v>
      </c>
      <c r="AG39" s="131">
        <f t="shared" si="2"/>
        <v>0</v>
      </c>
      <c r="AH39" s="131">
        <f t="shared" si="2"/>
        <v>0</v>
      </c>
      <c r="AI39" s="131">
        <f t="shared" si="2"/>
        <v>0</v>
      </c>
      <c r="AJ39" s="135">
        <f t="shared" si="2"/>
        <v>5750996.5395691423</v>
      </c>
    </row>
    <row r="40" spans="1:36" x14ac:dyDescent="0.4">
      <c r="A40" s="126" t="s">
        <v>237</v>
      </c>
      <c r="B40" s="132"/>
      <c r="C40" s="133"/>
      <c r="D40" s="134"/>
      <c r="E40" s="130"/>
      <c r="F40" s="130"/>
      <c r="G40" s="130"/>
      <c r="H40" s="131">
        <f>H39-H39</f>
        <v>0</v>
      </c>
      <c r="I40" s="131">
        <f>H39-I39</f>
        <v>0</v>
      </c>
      <c r="J40" s="131">
        <f>I39-J39</f>
        <v>908.44835543230874</v>
      </c>
      <c r="K40" s="131">
        <f>J39-K39</f>
        <v>4757.8361935538123</v>
      </c>
      <c r="L40" s="131">
        <f>K39-L39</f>
        <v>17300.130033962254</v>
      </c>
      <c r="M40" s="131">
        <f t="shared" ref="M40:AG40" si="3">L39-M39</f>
        <v>3034.9167787914048</v>
      </c>
      <c r="N40" s="131">
        <f t="shared" si="3"/>
        <v>4350.8163664587191</v>
      </c>
      <c r="O40" s="131">
        <f t="shared" si="3"/>
        <v>24153.400886467251</v>
      </c>
      <c r="P40" s="131">
        <f t="shared" si="3"/>
        <v>3049.9859608340194</v>
      </c>
      <c r="Q40" s="131">
        <f t="shared" si="3"/>
        <v>5807.9556771352654</v>
      </c>
      <c r="R40" s="131">
        <f t="shared" si="3"/>
        <v>51462.634386066929</v>
      </c>
      <c r="S40" s="131">
        <f t="shared" si="3"/>
        <v>58934.555872223806</v>
      </c>
      <c r="T40" s="131">
        <f t="shared" si="3"/>
        <v>35447.12683972111</v>
      </c>
      <c r="U40" s="131">
        <f t="shared" si="3"/>
        <v>8135.1772350969841</v>
      </c>
      <c r="V40" s="131">
        <f t="shared" si="3"/>
        <v>20431.917727895081</v>
      </c>
      <c r="W40" s="131">
        <f t="shared" si="3"/>
        <v>172945.79168261518</v>
      </c>
      <c r="X40" s="131">
        <f t="shared" si="3"/>
        <v>3115.208413695138</v>
      </c>
      <c r="Y40" s="131">
        <f t="shared" si="3"/>
        <v>871.3539736355815</v>
      </c>
      <c r="Z40" s="131">
        <f t="shared" si="3"/>
        <v>1010.5183470930133</v>
      </c>
      <c r="AA40" s="131">
        <f t="shared" si="3"/>
        <v>6452.3932995228461</v>
      </c>
      <c r="AB40" s="131">
        <f t="shared" si="3"/>
        <v>28783.223447127526</v>
      </c>
      <c r="AC40" s="131">
        <f t="shared" si="3"/>
        <v>12.715913520464255</v>
      </c>
      <c r="AD40" s="131">
        <f t="shared" si="3"/>
        <v>677.63653743301711</v>
      </c>
      <c r="AE40" s="131">
        <f t="shared" si="3"/>
        <v>315.59231318418142</v>
      </c>
      <c r="AF40" s="131">
        <f t="shared" si="3"/>
        <v>8.924647640788983</v>
      </c>
      <c r="AG40" s="131">
        <f t="shared" si="3"/>
        <v>26.574089557448723</v>
      </c>
      <c r="AH40" s="131">
        <v>0</v>
      </c>
      <c r="AI40" s="131">
        <f t="shared" ref="AI40" si="4">AH39-AI39</f>
        <v>0</v>
      </c>
      <c r="AJ40" s="45"/>
    </row>
    <row r="41" spans="1:36" x14ac:dyDescent="0.4">
      <c r="A41" s="126" t="s">
        <v>238</v>
      </c>
      <c r="B41" s="132"/>
      <c r="C41" s="133"/>
      <c r="D41" s="134"/>
      <c r="E41" s="130"/>
      <c r="F41" s="130"/>
      <c r="G41" s="130"/>
      <c r="H41" s="135">
        <f t="shared" ref="H41:AI41" si="5">$H$39-H39</f>
        <v>0</v>
      </c>
      <c r="I41" s="135">
        <f t="shared" si="5"/>
        <v>0</v>
      </c>
      <c r="J41" s="135">
        <f t="shared" si="5"/>
        <v>908.44835543230874</v>
      </c>
      <c r="K41" s="135">
        <f t="shared" si="5"/>
        <v>5666.2845489861211</v>
      </c>
      <c r="L41" s="135">
        <f t="shared" si="5"/>
        <v>22966.414582948375</v>
      </c>
      <c r="M41" s="135">
        <f t="shared" si="5"/>
        <v>26001.33136173978</v>
      </c>
      <c r="N41" s="135">
        <f t="shared" si="5"/>
        <v>30352.147728198499</v>
      </c>
      <c r="O41" s="135">
        <f t="shared" si="5"/>
        <v>54505.548614665749</v>
      </c>
      <c r="P41" s="135">
        <f t="shared" si="5"/>
        <v>57555.534575499769</v>
      </c>
      <c r="Q41" s="135">
        <f t="shared" si="5"/>
        <v>63363.490252635034</v>
      </c>
      <c r="R41" s="135">
        <f t="shared" si="5"/>
        <v>114826.12463870196</v>
      </c>
      <c r="S41" s="135">
        <f t="shared" si="5"/>
        <v>173760.68051092577</v>
      </c>
      <c r="T41" s="135">
        <f t="shared" si="5"/>
        <v>209207.80735064688</v>
      </c>
      <c r="U41" s="135">
        <f t="shared" si="5"/>
        <v>217342.98458574386</v>
      </c>
      <c r="V41" s="135">
        <f t="shared" si="5"/>
        <v>237774.90231363894</v>
      </c>
      <c r="W41" s="135">
        <f t="shared" si="5"/>
        <v>410720.69399625412</v>
      </c>
      <c r="X41" s="135">
        <f t="shared" si="5"/>
        <v>413835.90240994922</v>
      </c>
      <c r="Y41" s="135">
        <f t="shared" si="5"/>
        <v>414707.25638358481</v>
      </c>
      <c r="Z41" s="135">
        <f t="shared" si="5"/>
        <v>415717.77473067783</v>
      </c>
      <c r="AA41" s="135">
        <f t="shared" si="5"/>
        <v>422170.1680302007</v>
      </c>
      <c r="AB41" s="135">
        <f t="shared" si="5"/>
        <v>450953.3914773282</v>
      </c>
      <c r="AC41" s="135">
        <f t="shared" si="5"/>
        <v>450966.10739084869</v>
      </c>
      <c r="AD41" s="135">
        <f t="shared" si="5"/>
        <v>451643.74392828171</v>
      </c>
      <c r="AE41" s="135">
        <f t="shared" si="5"/>
        <v>451959.33624146588</v>
      </c>
      <c r="AF41" s="135">
        <f t="shared" si="5"/>
        <v>451968.26088910666</v>
      </c>
      <c r="AG41" s="135">
        <f t="shared" si="5"/>
        <v>451994.83497866412</v>
      </c>
      <c r="AH41" s="135">
        <f t="shared" si="5"/>
        <v>451994.83497866412</v>
      </c>
      <c r="AI41" s="135">
        <f t="shared" si="5"/>
        <v>451994.83497866412</v>
      </c>
      <c r="AJ41" s="12"/>
    </row>
    <row r="42" spans="1:36" x14ac:dyDescent="0.4">
      <c r="A42" s="136" t="s">
        <v>88</v>
      </c>
      <c r="B42" s="137">
        <f>SUMPRODUCT(B5:B38,C5:C38)/C39</f>
        <v>13.312278280599903</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row>
    <row r="43" spans="1:36" hidden="1" x14ac:dyDescent="0.4">
      <c r="A43" s="125"/>
      <c r="B43" s="125"/>
      <c r="C43" s="125"/>
      <c r="D43" s="125"/>
      <c r="E43" s="125"/>
      <c r="F43" s="125"/>
      <c r="G43" s="125"/>
      <c r="H43" s="125"/>
      <c r="I43" s="125"/>
      <c r="J43" s="125"/>
      <c r="K43" s="125"/>
      <c r="L43" s="125"/>
      <c r="M43" s="125"/>
      <c r="N43" s="125"/>
      <c r="O43" s="125"/>
      <c r="P43" s="125"/>
      <c r="Q43" s="125"/>
      <c r="R43" s="125"/>
      <c r="S43" s="125"/>
      <c r="T43" s="125"/>
      <c r="U43" s="125"/>
      <c r="V43" s="125"/>
    </row>
    <row r="44" spans="1:36" hidden="1" x14ac:dyDescent="0.4">
      <c r="A44" s="616" t="s">
        <v>157</v>
      </c>
      <c r="B44" s="618" t="s">
        <v>88</v>
      </c>
      <c r="C44" s="621" t="s">
        <v>34</v>
      </c>
      <c r="D44" s="622" t="s">
        <v>74</v>
      </c>
      <c r="E44" s="450" t="s">
        <v>39</v>
      </c>
      <c r="F44" s="450"/>
      <c r="G44" s="450"/>
      <c r="H44" s="450" t="s">
        <v>39</v>
      </c>
      <c r="I44" s="450"/>
      <c r="J44" s="450"/>
      <c r="K44" s="450"/>
      <c r="L44" s="450"/>
      <c r="M44" s="450"/>
      <c r="N44" s="450"/>
      <c r="O44" s="450"/>
      <c r="P44" s="450"/>
      <c r="Q44" s="450"/>
      <c r="R44" s="450"/>
      <c r="S44" s="450"/>
      <c r="T44" s="450"/>
      <c r="U44" s="451"/>
      <c r="V44" s="125"/>
    </row>
    <row r="45" spans="1:36" hidden="1" x14ac:dyDescent="0.4">
      <c r="A45" s="617"/>
      <c r="B45" s="619"/>
      <c r="C45" s="620"/>
      <c r="D45" s="623"/>
      <c r="E45" s="561">
        <f t="shared" ref="E45:E54" si="6">T4</f>
        <v>2033</v>
      </c>
      <c r="F45" s="326">
        <f t="shared" ref="F45:F54" si="7">U4</f>
        <v>2034</v>
      </c>
      <c r="G45" s="326">
        <f t="shared" ref="G45:G54" si="8">V4</f>
        <v>2035</v>
      </c>
      <c r="H45" s="326">
        <f>V4</f>
        <v>2035</v>
      </c>
      <c r="I45" s="553">
        <f t="shared" ref="I45:U45" si="9">W4</f>
        <v>2036</v>
      </c>
      <c r="J45" s="553">
        <f t="shared" si="9"/>
        <v>2037</v>
      </c>
      <c r="K45" s="553">
        <f t="shared" si="9"/>
        <v>2038</v>
      </c>
      <c r="L45" s="553">
        <f t="shared" si="9"/>
        <v>2039</v>
      </c>
      <c r="M45" s="553">
        <f t="shared" si="9"/>
        <v>2040</v>
      </c>
      <c r="N45" s="553">
        <f t="shared" si="9"/>
        <v>2041</v>
      </c>
      <c r="O45" s="553">
        <f t="shared" si="9"/>
        <v>2042</v>
      </c>
      <c r="P45" s="553">
        <f t="shared" si="9"/>
        <v>2043</v>
      </c>
      <c r="Q45" s="553">
        <f t="shared" si="9"/>
        <v>2044</v>
      </c>
      <c r="R45" s="553">
        <f t="shared" si="9"/>
        <v>2045</v>
      </c>
      <c r="S45" s="553">
        <f t="shared" si="9"/>
        <v>2046</v>
      </c>
      <c r="T45" s="553">
        <f t="shared" si="9"/>
        <v>2047</v>
      </c>
      <c r="U45" s="553">
        <f t="shared" si="9"/>
        <v>2048</v>
      </c>
      <c r="V45" s="125"/>
    </row>
    <row r="46" spans="1:36" hidden="1" x14ac:dyDescent="0.4">
      <c r="A46" s="2" t="str">
        <f>A5</f>
        <v>Retail Products</v>
      </c>
      <c r="B46" s="43">
        <f t="shared" ref="B46:D46" si="10">B5</f>
        <v>9.8470598361953758</v>
      </c>
      <c r="C46" s="32">
        <f t="shared" si="10"/>
        <v>66522.83928354572</v>
      </c>
      <c r="D46" s="562">
        <f t="shared" si="10"/>
        <v>0.83075354415679448</v>
      </c>
      <c r="E46" s="32">
        <f t="shared" si="6"/>
        <v>2029.1804418962188</v>
      </c>
      <c r="F46" s="32">
        <f t="shared" si="7"/>
        <v>2029.1804418962188</v>
      </c>
      <c r="G46" s="32">
        <f t="shared" si="8"/>
        <v>1538.5344133212184</v>
      </c>
      <c r="H46" s="32">
        <f t="shared" ref="H46:H82" si="11">V5</f>
        <v>1538.5344133212184</v>
      </c>
      <c r="I46" s="32">
        <f t="shared" ref="I46:I82" si="12">W5</f>
        <v>366.35815161132814</v>
      </c>
      <c r="J46" s="32">
        <f t="shared" ref="J46:J82" si="13">X5</f>
        <v>156.60320629882813</v>
      </c>
      <c r="K46" s="32">
        <f t="shared" ref="K46:K82" si="14">Y5</f>
        <v>35.042104736328128</v>
      </c>
      <c r="L46" s="32">
        <f t="shared" ref="L46:L82" si="15">Z5</f>
        <v>35.042104736328128</v>
      </c>
      <c r="M46" s="32">
        <f t="shared" ref="M46:M82" si="16">AA5</f>
        <v>7.7101691894531248</v>
      </c>
      <c r="N46" s="32">
        <f t="shared" ref="N46:N82" si="17">AB5</f>
        <v>7.7101691894531248</v>
      </c>
      <c r="O46" s="32">
        <f t="shared" ref="O46:O82" si="18">AC5</f>
        <v>7.7101691894531248</v>
      </c>
      <c r="P46" s="32">
        <f t="shared" ref="P46:P82" si="19">AD5</f>
        <v>0</v>
      </c>
      <c r="Q46" s="32">
        <f t="shared" ref="Q46:Q82" si="20">AE5</f>
        <v>0</v>
      </c>
      <c r="R46" s="32">
        <f t="shared" ref="R46:R82" si="21">AF5</f>
        <v>0</v>
      </c>
      <c r="S46" s="32">
        <f t="shared" ref="S46:S82" si="22">AG5</f>
        <v>0</v>
      </c>
      <c r="T46" s="32">
        <f t="shared" ref="T46:T82" si="23">AH5</f>
        <v>0</v>
      </c>
      <c r="U46" s="32">
        <f t="shared" ref="U46:U82" si="24">AI5</f>
        <v>0</v>
      </c>
      <c r="V46" s="125"/>
    </row>
    <row r="47" spans="1:36" hidden="1" x14ac:dyDescent="0.4">
      <c r="A47" s="2" t="str">
        <f t="shared" ref="A47:D47" si="25">A6</f>
        <v>Retail Products Carryover</v>
      </c>
      <c r="B47" s="43">
        <f t="shared" si="25"/>
        <v>9.4922717049854821</v>
      </c>
      <c r="C47" s="32">
        <f t="shared" si="25"/>
        <v>15453.550487096969</v>
      </c>
      <c r="D47" s="48">
        <f t="shared" si="25"/>
        <v>0.69021001012690908</v>
      </c>
      <c r="E47" s="32">
        <f t="shared" si="6"/>
        <v>0</v>
      </c>
      <c r="F47" s="32">
        <f t="shared" si="7"/>
        <v>0</v>
      </c>
      <c r="G47" s="32">
        <f t="shared" si="8"/>
        <v>0</v>
      </c>
      <c r="H47" s="32">
        <f t="shared" si="11"/>
        <v>0</v>
      </c>
      <c r="I47" s="32">
        <f t="shared" si="12"/>
        <v>0</v>
      </c>
      <c r="J47" s="32">
        <f t="shared" si="13"/>
        <v>0</v>
      </c>
      <c r="K47" s="32">
        <f t="shared" si="14"/>
        <v>0</v>
      </c>
      <c r="L47" s="32">
        <f t="shared" si="15"/>
        <v>0</v>
      </c>
      <c r="M47" s="32">
        <f t="shared" si="16"/>
        <v>0</v>
      </c>
      <c r="N47" s="32">
        <f t="shared" si="17"/>
        <v>0</v>
      </c>
      <c r="O47" s="32">
        <f t="shared" si="18"/>
        <v>0</v>
      </c>
      <c r="P47" s="32">
        <f t="shared" si="19"/>
        <v>0</v>
      </c>
      <c r="Q47" s="32">
        <f t="shared" si="20"/>
        <v>0</v>
      </c>
      <c r="R47" s="32">
        <f t="shared" si="21"/>
        <v>0</v>
      </c>
      <c r="S47" s="32">
        <f t="shared" si="22"/>
        <v>0</v>
      </c>
      <c r="T47" s="32">
        <f t="shared" si="23"/>
        <v>0</v>
      </c>
      <c r="U47" s="32">
        <f t="shared" si="24"/>
        <v>0</v>
      </c>
      <c r="V47" s="125"/>
    </row>
    <row r="48" spans="1:36" hidden="1" x14ac:dyDescent="0.4">
      <c r="A48" s="2" t="str">
        <f t="shared" ref="A48:D48" si="26">A7</f>
        <v>Income Qualified – Single Family</v>
      </c>
      <c r="B48" s="43">
        <f t="shared" si="26"/>
        <v>11.566819098573166</v>
      </c>
      <c r="C48" s="32">
        <f t="shared" si="26"/>
        <v>8215.5746727740425</v>
      </c>
      <c r="D48" s="48">
        <f t="shared" si="26"/>
        <v>1</v>
      </c>
      <c r="E48" s="32">
        <f t="shared" si="6"/>
        <v>1618.7110933167585</v>
      </c>
      <c r="F48" s="32">
        <f t="shared" si="7"/>
        <v>1618.7110933167585</v>
      </c>
      <c r="G48" s="32">
        <f t="shared" si="8"/>
        <v>1618.7110933167585</v>
      </c>
      <c r="H48" s="32">
        <f t="shared" si="11"/>
        <v>1618.7110933167585</v>
      </c>
      <c r="I48" s="32">
        <f t="shared" si="12"/>
        <v>1347.3549592143797</v>
      </c>
      <c r="J48" s="32">
        <f t="shared" si="13"/>
        <v>1197.9060598554736</v>
      </c>
      <c r="K48" s="32">
        <f t="shared" si="14"/>
        <v>1197.9060598554736</v>
      </c>
      <c r="L48" s="32">
        <f t="shared" si="15"/>
        <v>1142.565457169165</v>
      </c>
      <c r="M48" s="32">
        <f t="shared" si="16"/>
        <v>1005.6095375263068</v>
      </c>
      <c r="N48" s="32">
        <f t="shared" si="17"/>
        <v>0</v>
      </c>
      <c r="O48" s="32">
        <f t="shared" si="18"/>
        <v>0</v>
      </c>
      <c r="P48" s="32">
        <f t="shared" si="19"/>
        <v>0</v>
      </c>
      <c r="Q48" s="32">
        <f t="shared" si="20"/>
        <v>0</v>
      </c>
      <c r="R48" s="32">
        <f t="shared" si="21"/>
        <v>0</v>
      </c>
      <c r="S48" s="32">
        <f t="shared" si="22"/>
        <v>0</v>
      </c>
      <c r="T48" s="32">
        <f t="shared" si="23"/>
        <v>0</v>
      </c>
      <c r="U48" s="32">
        <f t="shared" si="24"/>
        <v>0</v>
      </c>
      <c r="V48" s="125"/>
    </row>
    <row r="49" spans="1:22" hidden="1" x14ac:dyDescent="0.4">
      <c r="A49" s="2" t="str">
        <f t="shared" ref="A49:D49" si="27">A8</f>
        <v>Income Qualified – CAA</v>
      </c>
      <c r="B49" s="43">
        <f t="shared" si="27"/>
        <v>15.928236290289199</v>
      </c>
      <c r="C49" s="32">
        <f t="shared" si="27"/>
        <v>642.43994896981815</v>
      </c>
      <c r="D49" s="48">
        <f t="shared" si="27"/>
        <v>1</v>
      </c>
      <c r="E49" s="31">
        <f t="shared" si="6"/>
        <v>375.33591892115038</v>
      </c>
      <c r="F49" s="31">
        <f t="shared" si="7"/>
        <v>375.33591892115038</v>
      </c>
      <c r="G49" s="31">
        <f t="shared" si="8"/>
        <v>375.33591892115038</v>
      </c>
      <c r="H49" s="31">
        <f t="shared" si="11"/>
        <v>375.33591892115038</v>
      </c>
      <c r="I49" s="31">
        <f t="shared" si="12"/>
        <v>375.33591892115038</v>
      </c>
      <c r="J49" s="31">
        <f t="shared" si="13"/>
        <v>375.33591892115038</v>
      </c>
      <c r="K49" s="31">
        <f t="shared" si="14"/>
        <v>375.33591892115038</v>
      </c>
      <c r="L49" s="31">
        <f t="shared" si="15"/>
        <v>375.33591892115038</v>
      </c>
      <c r="M49" s="31">
        <f t="shared" si="16"/>
        <v>310.33012364804142</v>
      </c>
      <c r="N49" s="31">
        <f t="shared" si="17"/>
        <v>0</v>
      </c>
      <c r="O49" s="31">
        <f t="shared" si="18"/>
        <v>0</v>
      </c>
      <c r="P49" s="31">
        <f t="shared" si="19"/>
        <v>0</v>
      </c>
      <c r="Q49" s="31">
        <f t="shared" si="20"/>
        <v>0</v>
      </c>
      <c r="R49" s="31">
        <f t="shared" si="21"/>
        <v>0</v>
      </c>
      <c r="S49" s="31">
        <f t="shared" si="22"/>
        <v>0</v>
      </c>
      <c r="T49" s="31">
        <f t="shared" si="23"/>
        <v>0</v>
      </c>
      <c r="U49" s="31">
        <f t="shared" si="24"/>
        <v>0</v>
      </c>
      <c r="V49" s="125"/>
    </row>
    <row r="50" spans="1:22" hidden="1" x14ac:dyDescent="0.4">
      <c r="A50" s="2" t="str">
        <f t="shared" ref="A50:D50" si="28">A9</f>
        <v>Smart Savers</v>
      </c>
      <c r="B50" s="43">
        <f t="shared" si="28"/>
        <v>11</v>
      </c>
      <c r="C50" s="32">
        <f t="shared" si="28"/>
        <v>4163.3395379999847</v>
      </c>
      <c r="D50" s="48">
        <f t="shared" si="28"/>
        <v>1</v>
      </c>
      <c r="E50" s="40">
        <f t="shared" si="6"/>
        <v>0</v>
      </c>
      <c r="F50" s="40">
        <f t="shared" si="7"/>
        <v>0</v>
      </c>
      <c r="G50" s="40">
        <f t="shared" si="8"/>
        <v>0</v>
      </c>
      <c r="H50" s="40">
        <f t="shared" si="11"/>
        <v>0</v>
      </c>
      <c r="I50" s="40">
        <f t="shared" si="12"/>
        <v>0</v>
      </c>
      <c r="J50" s="40">
        <f t="shared" si="13"/>
        <v>0</v>
      </c>
      <c r="K50" s="40">
        <f t="shared" si="14"/>
        <v>0</v>
      </c>
      <c r="L50" s="40">
        <f t="shared" si="15"/>
        <v>0</v>
      </c>
      <c r="M50" s="40">
        <f t="shared" si="16"/>
        <v>0</v>
      </c>
      <c r="N50" s="40">
        <f t="shared" si="17"/>
        <v>0</v>
      </c>
      <c r="O50" s="40">
        <f t="shared" si="18"/>
        <v>0</v>
      </c>
      <c r="P50" s="40">
        <f t="shared" si="19"/>
        <v>0</v>
      </c>
      <c r="Q50" s="40">
        <f t="shared" si="20"/>
        <v>0</v>
      </c>
      <c r="R50" s="40">
        <f t="shared" si="21"/>
        <v>0</v>
      </c>
      <c r="S50" s="40">
        <f t="shared" si="22"/>
        <v>0</v>
      </c>
      <c r="T50" s="40">
        <f t="shared" si="23"/>
        <v>0</v>
      </c>
      <c r="U50" s="40">
        <f t="shared" si="24"/>
        <v>0</v>
      </c>
      <c r="V50" s="125"/>
    </row>
    <row r="51" spans="1:22" hidden="1" x14ac:dyDescent="0.4">
      <c r="A51" s="2" t="str">
        <f t="shared" ref="A51:D51" si="29">A10</f>
        <v>Income Qualified – Multifamily</v>
      </c>
      <c r="B51" s="43">
        <f t="shared" si="29"/>
        <v>11.518523227722335</v>
      </c>
      <c r="C51" s="32">
        <f t="shared" si="29"/>
        <v>3777.2931045494006</v>
      </c>
      <c r="D51" s="48">
        <f t="shared" si="29"/>
        <v>1</v>
      </c>
      <c r="E51" s="32">
        <f t="shared" si="6"/>
        <v>866.25001765715535</v>
      </c>
      <c r="F51" s="32">
        <f t="shared" si="7"/>
        <v>866.25001765715535</v>
      </c>
      <c r="G51" s="32">
        <f t="shared" si="8"/>
        <v>866.25001765715535</v>
      </c>
      <c r="H51" s="32">
        <f t="shared" si="11"/>
        <v>866.25001765715535</v>
      </c>
      <c r="I51" s="32">
        <f t="shared" si="12"/>
        <v>104.48685316702097</v>
      </c>
      <c r="J51" s="32">
        <f t="shared" si="13"/>
        <v>104.48685316702097</v>
      </c>
      <c r="K51" s="32">
        <f t="shared" si="14"/>
        <v>104.48685316702097</v>
      </c>
      <c r="L51" s="32">
        <f t="shared" si="15"/>
        <v>104.48685316702097</v>
      </c>
      <c r="M51" s="32">
        <f t="shared" si="16"/>
        <v>104.48685316702097</v>
      </c>
      <c r="N51" s="32">
        <f t="shared" si="17"/>
        <v>0</v>
      </c>
      <c r="O51" s="32">
        <f t="shared" si="18"/>
        <v>0</v>
      </c>
      <c r="P51" s="32">
        <f t="shared" si="19"/>
        <v>0</v>
      </c>
      <c r="Q51" s="32">
        <f t="shared" si="20"/>
        <v>0</v>
      </c>
      <c r="R51" s="32">
        <f t="shared" si="21"/>
        <v>0</v>
      </c>
      <c r="S51" s="32">
        <f t="shared" si="22"/>
        <v>0</v>
      </c>
      <c r="T51" s="32">
        <f t="shared" si="23"/>
        <v>0</v>
      </c>
      <c r="U51" s="32">
        <f t="shared" si="24"/>
        <v>0</v>
      </c>
      <c r="V51" s="125"/>
    </row>
    <row r="52" spans="1:22" hidden="1" x14ac:dyDescent="0.4">
      <c r="A52" s="2" t="str">
        <f t="shared" ref="A52:D52" si="30">A11</f>
        <v>Income Qualified Carryover</v>
      </c>
      <c r="B52" s="43">
        <f t="shared" si="30"/>
        <v>10</v>
      </c>
      <c r="C52" s="32">
        <f t="shared" si="30"/>
        <v>637.74231788610007</v>
      </c>
      <c r="D52" s="48">
        <f t="shared" si="30"/>
        <v>1</v>
      </c>
      <c r="E52" s="32">
        <f t="shared" si="6"/>
        <v>0</v>
      </c>
      <c r="F52" s="32">
        <f t="shared" si="7"/>
        <v>0</v>
      </c>
      <c r="G52" s="32">
        <f t="shared" si="8"/>
        <v>0</v>
      </c>
      <c r="H52" s="32">
        <f t="shared" si="11"/>
        <v>0</v>
      </c>
      <c r="I52" s="32">
        <f t="shared" si="12"/>
        <v>0</v>
      </c>
      <c r="J52" s="32">
        <f t="shared" si="13"/>
        <v>0</v>
      </c>
      <c r="K52" s="32">
        <f t="shared" si="14"/>
        <v>0</v>
      </c>
      <c r="L52" s="32">
        <f t="shared" si="15"/>
        <v>0</v>
      </c>
      <c r="M52" s="32">
        <f t="shared" si="16"/>
        <v>0</v>
      </c>
      <c r="N52" s="32">
        <f t="shared" si="17"/>
        <v>0</v>
      </c>
      <c r="O52" s="32">
        <f t="shared" si="18"/>
        <v>0</v>
      </c>
      <c r="P52" s="32">
        <f t="shared" si="19"/>
        <v>0</v>
      </c>
      <c r="Q52" s="32">
        <f t="shared" si="20"/>
        <v>0</v>
      </c>
      <c r="R52" s="32">
        <f t="shared" si="21"/>
        <v>0</v>
      </c>
      <c r="S52" s="32">
        <f t="shared" si="22"/>
        <v>0</v>
      </c>
      <c r="T52" s="32">
        <f t="shared" si="23"/>
        <v>0</v>
      </c>
      <c r="U52" s="32">
        <f t="shared" si="24"/>
        <v>0</v>
      </c>
      <c r="V52" s="125"/>
    </row>
    <row r="53" spans="1:22" hidden="1" x14ac:dyDescent="0.4">
      <c r="A53" s="2" t="str">
        <f t="shared" ref="A53:D53" si="31">A12</f>
        <v>Public Housing</v>
      </c>
      <c r="B53" s="43">
        <f t="shared" si="31"/>
        <v>12.575495440920671</v>
      </c>
      <c r="C53" s="32">
        <f t="shared" si="31"/>
        <v>807.59973440682541</v>
      </c>
      <c r="D53" s="48">
        <f t="shared" si="31"/>
        <v>1</v>
      </c>
      <c r="E53" s="32">
        <f t="shared" si="6"/>
        <v>326.56212278497264</v>
      </c>
      <c r="F53" s="32">
        <f t="shared" si="7"/>
        <v>326.56212278497264</v>
      </c>
      <c r="G53" s="32">
        <f t="shared" si="8"/>
        <v>326.56212278497264</v>
      </c>
      <c r="H53" s="32">
        <f t="shared" si="11"/>
        <v>326.56212278497264</v>
      </c>
      <c r="I53" s="32">
        <f t="shared" si="12"/>
        <v>65.042380781369758</v>
      </c>
      <c r="J53" s="32">
        <f t="shared" si="13"/>
        <v>65.042380781369758</v>
      </c>
      <c r="K53" s="32">
        <f t="shared" si="14"/>
        <v>65.042380781369758</v>
      </c>
      <c r="L53" s="32">
        <f t="shared" si="15"/>
        <v>65.042380781369758</v>
      </c>
      <c r="M53" s="32">
        <f t="shared" si="16"/>
        <v>65.042380781369758</v>
      </c>
      <c r="N53" s="32">
        <f t="shared" si="17"/>
        <v>0</v>
      </c>
      <c r="O53" s="32">
        <f t="shared" si="18"/>
        <v>0</v>
      </c>
      <c r="P53" s="32">
        <f t="shared" si="19"/>
        <v>0</v>
      </c>
      <c r="Q53" s="32">
        <f t="shared" si="20"/>
        <v>0</v>
      </c>
      <c r="R53" s="32">
        <f t="shared" si="21"/>
        <v>0</v>
      </c>
      <c r="S53" s="32">
        <f t="shared" si="22"/>
        <v>0</v>
      </c>
      <c r="T53" s="32">
        <f t="shared" si="23"/>
        <v>0</v>
      </c>
      <c r="U53" s="32">
        <f t="shared" si="24"/>
        <v>0</v>
      </c>
      <c r="V53" s="125"/>
    </row>
    <row r="54" spans="1:22" hidden="1" x14ac:dyDescent="0.4">
      <c r="A54" s="2" t="str">
        <f t="shared" ref="A54:D54" si="32">A13</f>
        <v>Multifamily</v>
      </c>
      <c r="B54" s="43">
        <f t="shared" si="32"/>
        <v>10.890316953117937</v>
      </c>
      <c r="C54" s="32">
        <f t="shared" si="32"/>
        <v>1375.2713531729914</v>
      </c>
      <c r="D54" s="48">
        <f t="shared" si="32"/>
        <v>0.90642864714449722</v>
      </c>
      <c r="E54" s="32">
        <f t="shared" si="6"/>
        <v>55.410068519675299</v>
      </c>
      <c r="F54" s="32">
        <f t="shared" si="7"/>
        <v>55.410068519675299</v>
      </c>
      <c r="G54" s="32">
        <f t="shared" si="8"/>
        <v>55.410068519675299</v>
      </c>
      <c r="H54" s="32">
        <f t="shared" si="11"/>
        <v>55.410068519675299</v>
      </c>
      <c r="I54" s="32">
        <f t="shared" si="12"/>
        <v>6.3973657297398532</v>
      </c>
      <c r="J54" s="32">
        <f t="shared" si="13"/>
        <v>6.3973657297398532</v>
      </c>
      <c r="K54" s="32">
        <f t="shared" si="14"/>
        <v>6.3973657297398532</v>
      </c>
      <c r="L54" s="32">
        <f t="shared" si="15"/>
        <v>6.3973657297398532</v>
      </c>
      <c r="M54" s="32">
        <f t="shared" si="16"/>
        <v>6.3973657297398532</v>
      </c>
      <c r="N54" s="32">
        <f t="shared" si="17"/>
        <v>0</v>
      </c>
      <c r="O54" s="32">
        <f t="shared" si="18"/>
        <v>0</v>
      </c>
      <c r="P54" s="32">
        <f t="shared" si="19"/>
        <v>0</v>
      </c>
      <c r="Q54" s="32">
        <f t="shared" si="20"/>
        <v>0</v>
      </c>
      <c r="R54" s="32">
        <f t="shared" si="21"/>
        <v>0</v>
      </c>
      <c r="S54" s="32">
        <f t="shared" si="22"/>
        <v>0</v>
      </c>
      <c r="T54" s="32">
        <f t="shared" si="23"/>
        <v>0</v>
      </c>
      <c r="U54" s="32">
        <f t="shared" si="24"/>
        <v>0</v>
      </c>
      <c r="V54" s="125"/>
    </row>
    <row r="55" spans="1:22" hidden="1" x14ac:dyDescent="0.4">
      <c r="A55" s="2" t="str">
        <f t="shared" ref="A55:D55" si="33">A14</f>
        <v>Home Efficiency – Market Rate</v>
      </c>
      <c r="B55" s="43">
        <f t="shared" si="33"/>
        <v>14.960949550971947</v>
      </c>
      <c r="C55" s="32">
        <f t="shared" si="33"/>
        <v>134.87092022577644</v>
      </c>
      <c r="D55" s="48">
        <f t="shared" si="33"/>
        <v>0.83349509539148114</v>
      </c>
      <c r="E55" s="32">
        <f t="shared" ref="E55:G61" si="34">T15</f>
        <v>2339.3861628176987</v>
      </c>
      <c r="F55" s="32">
        <f t="shared" si="34"/>
        <v>2339.3861628176987</v>
      </c>
      <c r="G55" s="32">
        <f t="shared" si="34"/>
        <v>2339.3861628176987</v>
      </c>
      <c r="H55" s="32">
        <f t="shared" si="11"/>
        <v>51.099678974002543</v>
      </c>
      <c r="I55" s="32">
        <f t="shared" si="12"/>
        <v>51.099678974002543</v>
      </c>
      <c r="J55" s="32">
        <f t="shared" si="13"/>
        <v>51.099678974002543</v>
      </c>
      <c r="K55" s="32">
        <f t="shared" si="14"/>
        <v>51.099678974002543</v>
      </c>
      <c r="L55" s="32">
        <f t="shared" si="15"/>
        <v>51.099678974002543</v>
      </c>
      <c r="M55" s="32">
        <f t="shared" si="16"/>
        <v>43.751708385767259</v>
      </c>
      <c r="N55" s="32">
        <f t="shared" si="17"/>
        <v>0</v>
      </c>
      <c r="O55" s="32">
        <f t="shared" si="18"/>
        <v>0</v>
      </c>
      <c r="P55" s="32">
        <f t="shared" si="19"/>
        <v>0</v>
      </c>
      <c r="Q55" s="32">
        <f t="shared" si="20"/>
        <v>0</v>
      </c>
      <c r="R55" s="32">
        <f t="shared" si="21"/>
        <v>0</v>
      </c>
      <c r="S55" s="32">
        <f t="shared" si="22"/>
        <v>0</v>
      </c>
      <c r="T55" s="32">
        <f t="shared" si="23"/>
        <v>0</v>
      </c>
      <c r="U55" s="32">
        <f t="shared" si="24"/>
        <v>0</v>
      </c>
      <c r="V55" s="125"/>
    </row>
    <row r="56" spans="1:22" hidden="1" x14ac:dyDescent="0.4">
      <c r="A56" s="2" t="str">
        <f t="shared" ref="A56:D56" si="35">A15</f>
        <v>HVAC</v>
      </c>
      <c r="B56" s="43">
        <f t="shared" si="35"/>
        <v>15.923410465575705</v>
      </c>
      <c r="C56" s="32">
        <f t="shared" si="35"/>
        <v>3171.4458776902652</v>
      </c>
      <c r="D56" s="48">
        <f t="shared" si="35"/>
        <v>0.80744865414118483</v>
      </c>
      <c r="E56" s="32">
        <f t="shared" si="34"/>
        <v>0</v>
      </c>
      <c r="F56" s="32">
        <f t="shared" si="34"/>
        <v>0</v>
      </c>
      <c r="G56" s="32">
        <f t="shared" si="34"/>
        <v>0</v>
      </c>
      <c r="H56" s="32">
        <f t="shared" si="11"/>
        <v>2339.3861628176987</v>
      </c>
      <c r="I56" s="32">
        <f t="shared" si="12"/>
        <v>1502.3750855164826</v>
      </c>
      <c r="J56" s="32">
        <f t="shared" si="13"/>
        <v>841.98647091610098</v>
      </c>
      <c r="K56" s="32">
        <f t="shared" si="14"/>
        <v>841.98647091610098</v>
      </c>
      <c r="L56" s="32">
        <f t="shared" si="15"/>
        <v>0</v>
      </c>
      <c r="M56" s="32">
        <f t="shared" si="16"/>
        <v>0</v>
      </c>
      <c r="N56" s="32">
        <f t="shared" si="17"/>
        <v>0</v>
      </c>
      <c r="O56" s="32">
        <f t="shared" si="18"/>
        <v>0</v>
      </c>
      <c r="P56" s="32">
        <f t="shared" si="19"/>
        <v>0</v>
      </c>
      <c r="Q56" s="32">
        <f t="shared" si="20"/>
        <v>0</v>
      </c>
      <c r="R56" s="32">
        <f t="shared" si="21"/>
        <v>0</v>
      </c>
      <c r="S56" s="32">
        <f t="shared" si="22"/>
        <v>0</v>
      </c>
      <c r="T56" s="32">
        <f t="shared" si="23"/>
        <v>0</v>
      </c>
      <c r="U56" s="32">
        <f t="shared" si="24"/>
        <v>0</v>
      </c>
      <c r="V56" s="125"/>
    </row>
    <row r="57" spans="1:22" hidden="1" x14ac:dyDescent="0.4">
      <c r="A57" s="2" t="str">
        <f t="shared" ref="A57:D57" si="36">A16</f>
        <v>Appliance Recycling</v>
      </c>
      <c r="B57" s="43">
        <f t="shared" si="36"/>
        <v>6.4433512449589898</v>
      </c>
      <c r="C57" s="32">
        <f t="shared" si="36"/>
        <v>5167.1434736042038</v>
      </c>
      <c r="D57" s="48">
        <f t="shared" si="36"/>
        <v>0.48675195760690632</v>
      </c>
      <c r="E57" s="32">
        <f t="shared" si="34"/>
        <v>0</v>
      </c>
      <c r="F57" s="32">
        <f t="shared" si="34"/>
        <v>0</v>
      </c>
      <c r="G57" s="32">
        <f t="shared" si="34"/>
        <v>0</v>
      </c>
      <c r="H57" s="32">
        <f t="shared" si="11"/>
        <v>0</v>
      </c>
      <c r="I57" s="32">
        <f t="shared" si="12"/>
        <v>0</v>
      </c>
      <c r="J57" s="32">
        <f t="shared" si="13"/>
        <v>0</v>
      </c>
      <c r="K57" s="32">
        <f t="shared" si="14"/>
        <v>0</v>
      </c>
      <c r="L57" s="32">
        <f t="shared" si="15"/>
        <v>0</v>
      </c>
      <c r="M57" s="32">
        <f t="shared" si="16"/>
        <v>0</v>
      </c>
      <c r="N57" s="32">
        <f t="shared" si="17"/>
        <v>0</v>
      </c>
      <c r="O57" s="32">
        <f t="shared" si="18"/>
        <v>0</v>
      </c>
      <c r="P57" s="32">
        <f t="shared" si="19"/>
        <v>0</v>
      </c>
      <c r="Q57" s="32">
        <f t="shared" si="20"/>
        <v>0</v>
      </c>
      <c r="R57" s="32">
        <f t="shared" si="21"/>
        <v>0</v>
      </c>
      <c r="S57" s="32">
        <f t="shared" si="22"/>
        <v>0</v>
      </c>
      <c r="T57" s="32">
        <f t="shared" si="23"/>
        <v>0</v>
      </c>
      <c r="U57" s="32">
        <f t="shared" si="24"/>
        <v>0</v>
      </c>
      <c r="V57" s="125"/>
    </row>
    <row r="58" spans="1:22" hidden="1" x14ac:dyDescent="0.4">
      <c r="A58" s="2" t="str">
        <f t="shared" ref="A58:D58" si="37">A17</f>
        <v>AR Kits</v>
      </c>
      <c r="B58" s="43">
        <f t="shared" si="37"/>
        <v>8.9279320826708251</v>
      </c>
      <c r="C58" s="32">
        <f t="shared" si="37"/>
        <v>690.60295344391841</v>
      </c>
      <c r="D58" s="48">
        <f t="shared" si="37"/>
        <v>0.96055888719272231</v>
      </c>
      <c r="E58" s="32">
        <f t="shared" si="34"/>
        <v>0</v>
      </c>
      <c r="F58" s="32">
        <f t="shared" si="34"/>
        <v>0</v>
      </c>
      <c r="G58" s="32">
        <f t="shared" si="34"/>
        <v>0</v>
      </c>
      <c r="H58" s="32">
        <f t="shared" si="11"/>
        <v>0</v>
      </c>
      <c r="I58" s="32">
        <f t="shared" si="12"/>
        <v>0</v>
      </c>
      <c r="J58" s="32">
        <f t="shared" si="13"/>
        <v>0</v>
      </c>
      <c r="K58" s="32">
        <f t="shared" si="14"/>
        <v>0</v>
      </c>
      <c r="L58" s="32">
        <f t="shared" si="15"/>
        <v>0</v>
      </c>
      <c r="M58" s="32">
        <f t="shared" si="16"/>
        <v>0</v>
      </c>
      <c r="N58" s="32">
        <f t="shared" si="17"/>
        <v>0</v>
      </c>
      <c r="O58" s="32">
        <f t="shared" si="18"/>
        <v>0</v>
      </c>
      <c r="P58" s="32">
        <f t="shared" si="19"/>
        <v>0</v>
      </c>
      <c r="Q58" s="32">
        <f t="shared" si="20"/>
        <v>0</v>
      </c>
      <c r="R58" s="32">
        <f t="shared" si="21"/>
        <v>0</v>
      </c>
      <c r="S58" s="32">
        <f t="shared" si="22"/>
        <v>0</v>
      </c>
      <c r="T58" s="32">
        <f t="shared" si="23"/>
        <v>0</v>
      </c>
      <c r="U58" s="32">
        <f t="shared" si="24"/>
        <v>0</v>
      </c>
      <c r="V58" s="125"/>
    </row>
    <row r="59" spans="1:22" hidden="1" x14ac:dyDescent="0.4">
      <c r="A59" s="2" t="str">
        <f t="shared" ref="A59:D59" si="38">A18</f>
        <v>AR Kits Carryover</v>
      </c>
      <c r="B59" s="43">
        <f t="shared" si="38"/>
        <v>10</v>
      </c>
      <c r="C59" s="32">
        <f t="shared" si="38"/>
        <v>10.450418273569602</v>
      </c>
      <c r="D59" s="48">
        <f t="shared" si="38"/>
        <v>1</v>
      </c>
      <c r="E59" s="32">
        <f t="shared" si="34"/>
        <v>196.14096118862804</v>
      </c>
      <c r="F59" s="32">
        <f t="shared" si="34"/>
        <v>196.14096118862804</v>
      </c>
      <c r="G59" s="32">
        <f t="shared" si="34"/>
        <v>196.14096118862804</v>
      </c>
      <c r="H59" s="32">
        <f t="shared" si="11"/>
        <v>0</v>
      </c>
      <c r="I59" s="32">
        <f t="shared" si="12"/>
        <v>0</v>
      </c>
      <c r="J59" s="32">
        <f t="shared" si="13"/>
        <v>0</v>
      </c>
      <c r="K59" s="32">
        <f t="shared" si="14"/>
        <v>0</v>
      </c>
      <c r="L59" s="32">
        <f t="shared" si="15"/>
        <v>0</v>
      </c>
      <c r="M59" s="32">
        <f t="shared" si="16"/>
        <v>0</v>
      </c>
      <c r="N59" s="32">
        <f t="shared" si="17"/>
        <v>0</v>
      </c>
      <c r="O59" s="32">
        <f t="shared" si="18"/>
        <v>0</v>
      </c>
      <c r="P59" s="32">
        <f t="shared" si="19"/>
        <v>0</v>
      </c>
      <c r="Q59" s="32">
        <f t="shared" si="20"/>
        <v>0</v>
      </c>
      <c r="R59" s="32">
        <f t="shared" si="21"/>
        <v>0</v>
      </c>
      <c r="S59" s="32">
        <f t="shared" si="22"/>
        <v>0</v>
      </c>
      <c r="T59" s="32">
        <f t="shared" si="23"/>
        <v>0</v>
      </c>
      <c r="U59" s="32">
        <f t="shared" si="24"/>
        <v>0</v>
      </c>
      <c r="V59" s="125"/>
    </row>
    <row r="60" spans="1:22" hidden="1" x14ac:dyDescent="0.4">
      <c r="A60" s="2" t="str">
        <f t="shared" ref="A60:D60" si="39">A19</f>
        <v>School Kits</v>
      </c>
      <c r="B60" s="43">
        <f t="shared" si="39"/>
        <v>8.9272920875288495</v>
      </c>
      <c r="C60" s="32">
        <f t="shared" si="39"/>
        <v>2388.9134011733909</v>
      </c>
      <c r="D60" s="48">
        <f t="shared" si="39"/>
        <v>1</v>
      </c>
      <c r="E60" s="32">
        <f t="shared" si="34"/>
        <v>0</v>
      </c>
      <c r="F60" s="32">
        <f t="shared" si="34"/>
        <v>0</v>
      </c>
      <c r="G60" s="32">
        <f t="shared" si="34"/>
        <v>0</v>
      </c>
      <c r="H60" s="32">
        <f t="shared" si="11"/>
        <v>196.14096118862804</v>
      </c>
      <c r="I60" s="32">
        <f t="shared" si="12"/>
        <v>95.290340142000019</v>
      </c>
      <c r="J60" s="32">
        <f t="shared" si="13"/>
        <v>95.290340142000019</v>
      </c>
      <c r="K60" s="32">
        <f t="shared" si="14"/>
        <v>95.290340142000019</v>
      </c>
      <c r="L60" s="32">
        <f t="shared" si="15"/>
        <v>95.290340142000019</v>
      </c>
      <c r="M60" s="32">
        <f t="shared" si="16"/>
        <v>95.290340142000019</v>
      </c>
      <c r="N60" s="32">
        <f t="shared" si="17"/>
        <v>0</v>
      </c>
      <c r="O60" s="32">
        <f t="shared" si="18"/>
        <v>0</v>
      </c>
      <c r="P60" s="32">
        <f t="shared" si="19"/>
        <v>0</v>
      </c>
      <c r="Q60" s="32">
        <f t="shared" si="20"/>
        <v>0</v>
      </c>
      <c r="R60" s="32">
        <f t="shared" si="21"/>
        <v>0</v>
      </c>
      <c r="S60" s="32">
        <f t="shared" si="22"/>
        <v>0</v>
      </c>
      <c r="T60" s="32">
        <f t="shared" si="23"/>
        <v>0</v>
      </c>
      <c r="U60" s="32">
        <f t="shared" si="24"/>
        <v>0</v>
      </c>
      <c r="V60" s="125"/>
    </row>
    <row r="61" spans="1:22" hidden="1" x14ac:dyDescent="0.4">
      <c r="A61" s="2" t="str">
        <f t="shared" ref="A61:D61" si="40">A20</f>
        <v>School Kits Carryover</v>
      </c>
      <c r="B61" s="43">
        <f t="shared" si="40"/>
        <v>10</v>
      </c>
      <c r="C61" s="32">
        <f t="shared" si="40"/>
        <v>188.16579936086401</v>
      </c>
      <c r="D61" s="48">
        <f t="shared" si="40"/>
        <v>0.97739870896854841</v>
      </c>
      <c r="E61" s="32">
        <f t="shared" si="34"/>
        <v>0</v>
      </c>
      <c r="F61" s="32">
        <f t="shared" si="34"/>
        <v>0</v>
      </c>
      <c r="G61" s="32">
        <f t="shared" si="34"/>
        <v>0</v>
      </c>
      <c r="H61" s="32">
        <f t="shared" si="11"/>
        <v>0</v>
      </c>
      <c r="I61" s="32">
        <f t="shared" si="12"/>
        <v>0</v>
      </c>
      <c r="J61" s="32">
        <f t="shared" si="13"/>
        <v>0</v>
      </c>
      <c r="K61" s="32">
        <f t="shared" si="14"/>
        <v>0</v>
      </c>
      <c r="L61" s="32">
        <f t="shared" si="15"/>
        <v>0</v>
      </c>
      <c r="M61" s="32">
        <f t="shared" si="16"/>
        <v>0</v>
      </c>
      <c r="N61" s="32">
        <f t="shared" si="17"/>
        <v>0</v>
      </c>
      <c r="O61" s="32">
        <f t="shared" si="18"/>
        <v>0</v>
      </c>
      <c r="P61" s="32">
        <f t="shared" si="19"/>
        <v>0</v>
      </c>
      <c r="Q61" s="32">
        <f t="shared" si="20"/>
        <v>0</v>
      </c>
      <c r="R61" s="32">
        <f t="shared" si="21"/>
        <v>0</v>
      </c>
      <c r="S61" s="32">
        <f t="shared" si="22"/>
        <v>0</v>
      </c>
      <c r="T61" s="32">
        <f t="shared" si="23"/>
        <v>0</v>
      </c>
      <c r="U61" s="32">
        <f t="shared" si="24"/>
        <v>0</v>
      </c>
      <c r="V61" s="125"/>
    </row>
    <row r="62" spans="1:22" hidden="1" x14ac:dyDescent="0.4">
      <c r="A62" s="2" t="str">
        <f t="shared" ref="A62:D62" si="41">A21</f>
        <v>Community Kits</v>
      </c>
      <c r="B62" s="43">
        <f t="shared" si="41"/>
        <v>9.4566684944168635</v>
      </c>
      <c r="C62" s="32">
        <f t="shared" si="41"/>
        <v>7557.9963638662539</v>
      </c>
      <c r="D62" s="48">
        <f t="shared" si="41"/>
        <v>1</v>
      </c>
      <c r="E62" s="32"/>
      <c r="F62" s="32"/>
      <c r="G62" s="32"/>
      <c r="H62" s="32">
        <f t="shared" si="11"/>
        <v>0</v>
      </c>
      <c r="I62" s="32">
        <f t="shared" si="12"/>
        <v>0</v>
      </c>
      <c r="J62" s="32">
        <f t="shared" si="13"/>
        <v>0</v>
      </c>
      <c r="K62" s="32">
        <f t="shared" si="14"/>
        <v>0</v>
      </c>
      <c r="L62" s="32">
        <f t="shared" si="15"/>
        <v>0</v>
      </c>
      <c r="M62" s="32">
        <f t="shared" si="16"/>
        <v>0</v>
      </c>
      <c r="N62" s="32">
        <f t="shared" si="17"/>
        <v>0</v>
      </c>
      <c r="O62" s="32">
        <f t="shared" si="18"/>
        <v>0</v>
      </c>
      <c r="P62" s="32">
        <f t="shared" si="19"/>
        <v>0</v>
      </c>
      <c r="Q62" s="32">
        <f t="shared" si="20"/>
        <v>0</v>
      </c>
      <c r="R62" s="32">
        <f t="shared" si="21"/>
        <v>0</v>
      </c>
      <c r="S62" s="32">
        <f t="shared" si="22"/>
        <v>0</v>
      </c>
      <c r="T62" s="32">
        <f t="shared" si="23"/>
        <v>0</v>
      </c>
      <c r="U62" s="32">
        <f t="shared" si="24"/>
        <v>0</v>
      </c>
      <c r="V62" s="125"/>
    </row>
    <row r="63" spans="1:22" hidden="1" x14ac:dyDescent="0.4">
      <c r="A63" s="2" t="str">
        <f t="shared" ref="A63:D63" si="42">A22</f>
        <v>Community Kits Carryover</v>
      </c>
      <c r="B63" s="43">
        <f t="shared" si="42"/>
        <v>10</v>
      </c>
      <c r="C63" s="32">
        <f t="shared" si="42"/>
        <v>540.16668634949576</v>
      </c>
      <c r="D63" s="48">
        <f t="shared" si="42"/>
        <v>1</v>
      </c>
      <c r="E63" s="32"/>
      <c r="F63" s="32"/>
      <c r="G63" s="32"/>
      <c r="H63" s="32">
        <f t="shared" si="11"/>
        <v>0</v>
      </c>
      <c r="I63" s="32">
        <f t="shared" si="12"/>
        <v>0</v>
      </c>
      <c r="J63" s="32">
        <f t="shared" si="13"/>
        <v>0</v>
      </c>
      <c r="K63" s="32">
        <f t="shared" si="14"/>
        <v>0</v>
      </c>
      <c r="L63" s="32">
        <f t="shared" si="15"/>
        <v>0</v>
      </c>
      <c r="M63" s="32">
        <f t="shared" si="16"/>
        <v>0</v>
      </c>
      <c r="N63" s="32">
        <f t="shared" si="17"/>
        <v>0</v>
      </c>
      <c r="O63" s="32">
        <f t="shared" si="18"/>
        <v>0</v>
      </c>
      <c r="P63" s="32">
        <f t="shared" si="19"/>
        <v>0</v>
      </c>
      <c r="Q63" s="32">
        <f t="shared" si="20"/>
        <v>0</v>
      </c>
      <c r="R63" s="32">
        <f t="shared" si="21"/>
        <v>0</v>
      </c>
      <c r="S63" s="32">
        <f t="shared" si="22"/>
        <v>0</v>
      </c>
      <c r="T63" s="32">
        <f t="shared" si="23"/>
        <v>0</v>
      </c>
      <c r="U63" s="32">
        <f t="shared" si="24"/>
        <v>0</v>
      </c>
      <c r="V63" s="125"/>
    </row>
    <row r="64" spans="1:22" hidden="1" x14ac:dyDescent="0.4">
      <c r="A64" s="2" t="str">
        <f t="shared" ref="A64:D64" si="43">A23</f>
        <v>Efficient Choice</v>
      </c>
      <c r="B64" s="43">
        <f t="shared" si="43"/>
        <v>13.161893850978643</v>
      </c>
      <c r="C64" s="32">
        <f t="shared" si="43"/>
        <v>629.95294787597663</v>
      </c>
      <c r="D64" s="48">
        <f t="shared" si="43"/>
        <v>0.68261906129396743</v>
      </c>
      <c r="E64" s="32" t="e">
        <f>#REF!</f>
        <v>#REF!</v>
      </c>
      <c r="F64" s="32" t="e">
        <f>#REF!</f>
        <v>#REF!</v>
      </c>
      <c r="G64" s="32" t="e">
        <f>#REF!</f>
        <v>#REF!</v>
      </c>
      <c r="H64" s="32">
        <f t="shared" si="11"/>
        <v>222.13709098936138</v>
      </c>
      <c r="I64" s="32">
        <f t="shared" si="12"/>
        <v>51.53938395811138</v>
      </c>
      <c r="J64" s="32">
        <f t="shared" si="13"/>
        <v>43.261007656028049</v>
      </c>
      <c r="K64" s="32">
        <f t="shared" si="14"/>
        <v>1.3137578513405539</v>
      </c>
      <c r="L64" s="32">
        <f t="shared" si="15"/>
        <v>1.3137578513405539</v>
      </c>
      <c r="M64" s="32">
        <f t="shared" si="16"/>
        <v>1.3137578513405539</v>
      </c>
      <c r="N64" s="32">
        <f t="shared" si="17"/>
        <v>1.3137578513405539</v>
      </c>
      <c r="O64" s="32">
        <f t="shared" si="18"/>
        <v>1.3137578513405539</v>
      </c>
      <c r="P64" s="32">
        <f t="shared" si="19"/>
        <v>0</v>
      </c>
      <c r="Q64" s="32">
        <f t="shared" si="20"/>
        <v>0</v>
      </c>
      <c r="R64" s="32">
        <f t="shared" si="21"/>
        <v>0</v>
      </c>
      <c r="S64" s="32">
        <f t="shared" si="22"/>
        <v>0</v>
      </c>
      <c r="T64" s="32">
        <f t="shared" si="23"/>
        <v>0</v>
      </c>
      <c r="U64" s="32">
        <f t="shared" si="24"/>
        <v>0</v>
      </c>
      <c r="V64" s="125"/>
    </row>
    <row r="65" spans="1:22" hidden="1" x14ac:dyDescent="0.4">
      <c r="A65" s="2" t="str">
        <f t="shared" ref="A65:D65" si="44">A24</f>
        <v>Residential NPSO</v>
      </c>
      <c r="B65" s="43">
        <f t="shared" si="44"/>
        <v>10.197357420656251</v>
      </c>
      <c r="C65" s="32">
        <f t="shared" si="44"/>
        <v>1614.4362167440397</v>
      </c>
      <c r="D65" s="48">
        <f t="shared" si="44"/>
        <v>0.71161599424876021</v>
      </c>
      <c r="E65" s="291">
        <f t="shared" ref="E65:E77" si="45">T23</f>
        <v>245.31446972820066</v>
      </c>
      <c r="F65" s="291">
        <f t="shared" ref="F65:F77" si="46">U23</f>
        <v>245.31446972820066</v>
      </c>
      <c r="G65" s="291">
        <f t="shared" ref="G65:G77" si="47">V23</f>
        <v>222.13709098936138</v>
      </c>
      <c r="H65" s="291">
        <f t="shared" si="11"/>
        <v>94.799723771080409</v>
      </c>
      <c r="I65" s="291">
        <f t="shared" si="12"/>
        <v>57.107396573805779</v>
      </c>
      <c r="J65" s="291">
        <f t="shared" si="13"/>
        <v>32.272940355829355</v>
      </c>
      <c r="K65" s="291">
        <f t="shared" si="14"/>
        <v>28.680035518134044</v>
      </c>
      <c r="L65" s="291">
        <f t="shared" si="15"/>
        <v>2.5784549197349156</v>
      </c>
      <c r="M65" s="291">
        <f t="shared" si="16"/>
        <v>1.7438829135308713</v>
      </c>
      <c r="N65" s="291">
        <f t="shared" si="17"/>
        <v>0.1892616159501509</v>
      </c>
      <c r="O65" s="291">
        <f t="shared" si="18"/>
        <v>0.1892616159501509</v>
      </c>
      <c r="P65" s="291">
        <f t="shared" si="19"/>
        <v>0</v>
      </c>
      <c r="Q65" s="291">
        <f t="shared" si="20"/>
        <v>0</v>
      </c>
      <c r="R65" s="291">
        <f t="shared" si="21"/>
        <v>0</v>
      </c>
      <c r="S65" s="291">
        <f t="shared" si="22"/>
        <v>0</v>
      </c>
      <c r="T65" s="291">
        <f t="shared" si="23"/>
        <v>0</v>
      </c>
      <c r="U65" s="291">
        <f t="shared" si="24"/>
        <v>0</v>
      </c>
      <c r="V65" s="125"/>
    </row>
    <row r="66" spans="1:22" hidden="1" x14ac:dyDescent="0.4">
      <c r="A66" s="2" t="str">
        <f t="shared" ref="A66:D66" si="48">A25</f>
        <v>Retail Products (gas conversion)</v>
      </c>
      <c r="B66" s="43">
        <f t="shared" si="48"/>
        <v>11</v>
      </c>
      <c r="C66" s="32">
        <f t="shared" si="48"/>
        <v>7020.2209765367506</v>
      </c>
      <c r="D66" s="48">
        <f t="shared" si="48"/>
        <v>0.93500000000000016</v>
      </c>
      <c r="E66" s="91">
        <f t="shared" si="45"/>
        <v>104.41305444948443</v>
      </c>
      <c r="F66" s="91">
        <f t="shared" si="46"/>
        <v>104.41305444948443</v>
      </c>
      <c r="G66" s="91">
        <f t="shared" si="47"/>
        <v>94.799723771080409</v>
      </c>
      <c r="H66" s="91">
        <f t="shared" si="11"/>
        <v>0</v>
      </c>
      <c r="I66" s="91">
        <f t="shared" si="12"/>
        <v>0</v>
      </c>
      <c r="J66" s="91">
        <f t="shared" si="13"/>
        <v>0</v>
      </c>
      <c r="K66" s="91">
        <f t="shared" si="14"/>
        <v>0</v>
      </c>
      <c r="L66" s="91">
        <f t="shared" si="15"/>
        <v>0</v>
      </c>
      <c r="M66" s="91">
        <f t="shared" si="16"/>
        <v>0</v>
      </c>
      <c r="N66" s="91">
        <f t="shared" si="17"/>
        <v>0</v>
      </c>
      <c r="O66" s="91">
        <f t="shared" si="18"/>
        <v>0</v>
      </c>
      <c r="P66" s="91">
        <f t="shared" si="19"/>
        <v>0</v>
      </c>
      <c r="Q66" s="91">
        <f t="shared" si="20"/>
        <v>0</v>
      </c>
      <c r="R66" s="91">
        <f t="shared" si="21"/>
        <v>0</v>
      </c>
      <c r="S66" s="91">
        <f t="shared" si="22"/>
        <v>0</v>
      </c>
      <c r="T66" s="91">
        <f t="shared" si="23"/>
        <v>0</v>
      </c>
      <c r="U66" s="91">
        <f t="shared" si="24"/>
        <v>0</v>
      </c>
      <c r="V66" s="125"/>
    </row>
    <row r="67" spans="1:22" hidden="1" x14ac:dyDescent="0.4">
      <c r="A67" s="2" t="str">
        <f t="shared" ref="A67:D67" si="49">A26</f>
        <v>Smart Savers (gas conversion)</v>
      </c>
      <c r="B67" s="43">
        <f t="shared" si="49"/>
        <v>11</v>
      </c>
      <c r="C67" s="32">
        <f t="shared" si="49"/>
        <v>10844.332230399854</v>
      </c>
      <c r="D67" s="48">
        <f t="shared" si="49"/>
        <v>1</v>
      </c>
      <c r="E67" s="91">
        <f t="shared" si="45"/>
        <v>0</v>
      </c>
      <c r="F67" s="91">
        <f t="shared" si="46"/>
        <v>0</v>
      </c>
      <c r="G67" s="91">
        <f t="shared" si="47"/>
        <v>0</v>
      </c>
      <c r="H67" s="91">
        <f t="shared" si="11"/>
        <v>0</v>
      </c>
      <c r="I67" s="91">
        <f t="shared" si="12"/>
        <v>0</v>
      </c>
      <c r="J67" s="91">
        <f t="shared" si="13"/>
        <v>0</v>
      </c>
      <c r="K67" s="91">
        <f t="shared" si="14"/>
        <v>0</v>
      </c>
      <c r="L67" s="91">
        <f t="shared" si="15"/>
        <v>0</v>
      </c>
      <c r="M67" s="91">
        <f t="shared" si="16"/>
        <v>0</v>
      </c>
      <c r="N67" s="91">
        <f t="shared" si="17"/>
        <v>0</v>
      </c>
      <c r="O67" s="91">
        <f t="shared" si="18"/>
        <v>0</v>
      </c>
      <c r="P67" s="91">
        <f t="shared" si="19"/>
        <v>0</v>
      </c>
      <c r="Q67" s="91">
        <f t="shared" si="20"/>
        <v>0</v>
      </c>
      <c r="R67" s="91">
        <f t="shared" si="21"/>
        <v>0</v>
      </c>
      <c r="S67" s="91">
        <f t="shared" si="22"/>
        <v>0</v>
      </c>
      <c r="T67" s="91">
        <f t="shared" si="23"/>
        <v>0</v>
      </c>
      <c r="U67" s="91">
        <f t="shared" si="24"/>
        <v>0</v>
      </c>
      <c r="V67" s="125"/>
    </row>
    <row r="68" spans="1:22" hidden="1" x14ac:dyDescent="0.4">
      <c r="A68" s="2" t="str">
        <f t="shared" ref="A68:D68" si="50">A27</f>
        <v>Standard - Core</v>
      </c>
      <c r="B68" s="43">
        <f t="shared" si="50"/>
        <v>13.123817969596553</v>
      </c>
      <c r="C68" s="32">
        <f t="shared" si="50"/>
        <v>36740.587932525857</v>
      </c>
      <c r="D68" s="48">
        <f t="shared" si="50"/>
        <v>0.825373204736501</v>
      </c>
      <c r="E68" s="91">
        <f t="shared" si="45"/>
        <v>0</v>
      </c>
      <c r="F68" s="91">
        <f t="shared" si="46"/>
        <v>0</v>
      </c>
      <c r="G68" s="91">
        <f t="shared" si="47"/>
        <v>0</v>
      </c>
      <c r="H68" s="91">
        <f t="shared" si="11"/>
        <v>14741.808109854464</v>
      </c>
      <c r="I68" s="91">
        <f t="shared" si="12"/>
        <v>395.85590803787028</v>
      </c>
      <c r="J68" s="91">
        <f t="shared" si="13"/>
        <v>361.99924883787025</v>
      </c>
      <c r="K68" s="91">
        <f t="shared" si="14"/>
        <v>328.14258963787017</v>
      </c>
      <c r="L68" s="91">
        <f t="shared" si="15"/>
        <v>328.14258963787017</v>
      </c>
      <c r="M68" s="91">
        <f t="shared" si="16"/>
        <v>328.14258963787017</v>
      </c>
      <c r="N68" s="91">
        <f t="shared" si="17"/>
        <v>107.66662462987019</v>
      </c>
      <c r="O68" s="91">
        <f t="shared" si="18"/>
        <v>107.66662462987019</v>
      </c>
      <c r="P68" s="91">
        <f t="shared" si="19"/>
        <v>107.66662462987019</v>
      </c>
      <c r="Q68" s="91">
        <f t="shared" si="20"/>
        <v>0</v>
      </c>
      <c r="R68" s="91">
        <f t="shared" si="21"/>
        <v>0</v>
      </c>
      <c r="S68" s="91">
        <f t="shared" si="22"/>
        <v>0</v>
      </c>
      <c r="T68" s="91">
        <f t="shared" si="23"/>
        <v>0</v>
      </c>
      <c r="U68" s="91">
        <f t="shared" si="24"/>
        <v>0</v>
      </c>
      <c r="V68" s="125"/>
    </row>
    <row r="69" spans="1:22" hidden="1" x14ac:dyDescent="0.4">
      <c r="A69" s="2" t="str">
        <f t="shared" ref="A69:D69" si="51">A28</f>
        <v>Standard - SBDI</v>
      </c>
      <c r="B69" s="43">
        <f t="shared" si="51"/>
        <v>13.399241045555339</v>
      </c>
      <c r="C69" s="32">
        <f t="shared" si="51"/>
        <v>103674.80241992426</v>
      </c>
      <c r="D69" s="48">
        <f t="shared" si="51"/>
        <v>0.90820000000000589</v>
      </c>
      <c r="E69" s="91">
        <f t="shared" si="45"/>
        <v>15656.987674971861</v>
      </c>
      <c r="F69" s="91">
        <f t="shared" si="46"/>
        <v>14962.048944118724</v>
      </c>
      <c r="G69" s="91">
        <f t="shared" si="47"/>
        <v>14741.808109854464</v>
      </c>
      <c r="H69" s="91">
        <f t="shared" si="11"/>
        <v>28666.462750052011</v>
      </c>
      <c r="I69" s="91">
        <f t="shared" si="12"/>
        <v>0</v>
      </c>
      <c r="J69" s="91">
        <f t="shared" si="13"/>
        <v>0</v>
      </c>
      <c r="K69" s="91">
        <f t="shared" si="14"/>
        <v>0</v>
      </c>
      <c r="L69" s="91">
        <f t="shared" si="15"/>
        <v>0</v>
      </c>
      <c r="M69" s="91">
        <f t="shared" si="16"/>
        <v>0</v>
      </c>
      <c r="N69" s="91">
        <f t="shared" si="17"/>
        <v>0</v>
      </c>
      <c r="O69" s="91">
        <f t="shared" si="18"/>
        <v>0</v>
      </c>
      <c r="P69" s="91">
        <f t="shared" si="19"/>
        <v>0</v>
      </c>
      <c r="Q69" s="91">
        <f t="shared" si="20"/>
        <v>0</v>
      </c>
      <c r="R69" s="91">
        <f t="shared" si="21"/>
        <v>0</v>
      </c>
      <c r="S69" s="91">
        <f t="shared" si="22"/>
        <v>0</v>
      </c>
      <c r="T69" s="91">
        <f t="shared" si="23"/>
        <v>0</v>
      </c>
      <c r="U69" s="91">
        <f t="shared" si="24"/>
        <v>0</v>
      </c>
      <c r="V69" s="125"/>
    </row>
    <row r="70" spans="1:22" hidden="1" x14ac:dyDescent="0.4">
      <c r="A70" s="2" t="str">
        <f t="shared" ref="A70:D70" si="52">A29</f>
        <v>Standard - OS</v>
      </c>
      <c r="B70" s="43">
        <f t="shared" si="52"/>
        <v>9.4755095239949458</v>
      </c>
      <c r="C70" s="32">
        <f t="shared" si="52"/>
        <v>670.33759537736773</v>
      </c>
      <c r="D70" s="48">
        <f t="shared" si="52"/>
        <v>0.97440405836687538</v>
      </c>
      <c r="E70" s="91">
        <f t="shared" si="45"/>
        <v>34668.383356805483</v>
      </c>
      <c r="F70" s="91">
        <f t="shared" si="46"/>
        <v>29926.849364155092</v>
      </c>
      <c r="G70" s="91">
        <f t="shared" si="47"/>
        <v>28666.462750052011</v>
      </c>
      <c r="H70" s="91">
        <f t="shared" si="11"/>
        <v>0.64460069273599996</v>
      </c>
      <c r="I70" s="91">
        <f t="shared" si="12"/>
        <v>0</v>
      </c>
      <c r="J70" s="91">
        <f t="shared" si="13"/>
        <v>0</v>
      </c>
      <c r="K70" s="91">
        <f t="shared" si="14"/>
        <v>0</v>
      </c>
      <c r="L70" s="91">
        <f t="shared" si="15"/>
        <v>0</v>
      </c>
      <c r="M70" s="91">
        <f t="shared" si="16"/>
        <v>0</v>
      </c>
      <c r="N70" s="91">
        <f t="shared" si="17"/>
        <v>0</v>
      </c>
      <c r="O70" s="91">
        <f t="shared" si="18"/>
        <v>0</v>
      </c>
      <c r="P70" s="91">
        <f t="shared" si="19"/>
        <v>0</v>
      </c>
      <c r="Q70" s="91">
        <f t="shared" si="20"/>
        <v>0</v>
      </c>
      <c r="R70" s="91">
        <f t="shared" si="21"/>
        <v>0</v>
      </c>
      <c r="S70" s="91">
        <f t="shared" si="22"/>
        <v>0</v>
      </c>
      <c r="T70" s="91">
        <f t="shared" si="23"/>
        <v>0</v>
      </c>
      <c r="U70" s="91">
        <f t="shared" si="24"/>
        <v>0</v>
      </c>
      <c r="V70" s="125"/>
    </row>
    <row r="71" spans="1:22" hidden="1" x14ac:dyDescent="0.4">
      <c r="A71" s="2" t="str">
        <f t="shared" ref="A71:D71" si="53">A30</f>
        <v>Standard - II</v>
      </c>
      <c r="B71" s="43">
        <f t="shared" si="53"/>
        <v>14.189305875583415</v>
      </c>
      <c r="C71" s="32">
        <f t="shared" si="53"/>
        <v>40496.726332561979</v>
      </c>
      <c r="D71" s="48">
        <f t="shared" si="53"/>
        <v>0.79373676456962705</v>
      </c>
      <c r="E71" s="91">
        <f t="shared" si="45"/>
        <v>1.8251903479040001</v>
      </c>
      <c r="F71" s="91">
        <f t="shared" si="46"/>
        <v>1.6395383755520005</v>
      </c>
      <c r="G71" s="91">
        <f t="shared" si="47"/>
        <v>0.64460069273599996</v>
      </c>
      <c r="H71" s="91">
        <f t="shared" si="11"/>
        <v>22682.288619311337</v>
      </c>
      <c r="I71" s="91">
        <f t="shared" si="12"/>
        <v>0</v>
      </c>
      <c r="J71" s="91">
        <f t="shared" si="13"/>
        <v>0</v>
      </c>
      <c r="K71" s="91">
        <f t="shared" si="14"/>
        <v>0</v>
      </c>
      <c r="L71" s="91">
        <f t="shared" si="15"/>
        <v>0</v>
      </c>
      <c r="M71" s="91">
        <f t="shared" si="16"/>
        <v>0</v>
      </c>
      <c r="N71" s="91">
        <f t="shared" si="17"/>
        <v>0</v>
      </c>
      <c r="O71" s="91">
        <f t="shared" si="18"/>
        <v>0</v>
      </c>
      <c r="P71" s="91">
        <f t="shared" si="19"/>
        <v>0</v>
      </c>
      <c r="Q71" s="91">
        <f t="shared" si="20"/>
        <v>0</v>
      </c>
      <c r="R71" s="91">
        <f t="shared" si="21"/>
        <v>0</v>
      </c>
      <c r="S71" s="91">
        <f t="shared" si="22"/>
        <v>0</v>
      </c>
      <c r="T71" s="91">
        <f t="shared" si="23"/>
        <v>0</v>
      </c>
      <c r="U71" s="91">
        <f t="shared" si="24"/>
        <v>0</v>
      </c>
      <c r="V71" s="125"/>
    </row>
    <row r="72" spans="1:22" hidden="1" x14ac:dyDescent="0.4">
      <c r="A72" s="2" t="str">
        <f t="shared" ref="A72:D72" si="54">A31</f>
        <v>Standard - II Carryover</v>
      </c>
      <c r="B72" s="43">
        <f t="shared" si="54"/>
        <v>14.137827352085354</v>
      </c>
      <c r="C72" s="32">
        <f t="shared" si="54"/>
        <v>6186</v>
      </c>
      <c r="D72" s="48">
        <f t="shared" si="54"/>
        <v>0.91616655371713474</v>
      </c>
      <c r="E72" s="91">
        <f t="shared" si="45"/>
        <v>30023.616799344363</v>
      </c>
      <c r="F72" s="91">
        <f t="shared" si="46"/>
        <v>29776.110467396808</v>
      </c>
      <c r="G72" s="91">
        <f t="shared" si="47"/>
        <v>22682.288619311337</v>
      </c>
      <c r="H72" s="91">
        <f t="shared" si="11"/>
        <v>3908.6841040050203</v>
      </c>
      <c r="I72" s="91">
        <f t="shared" si="12"/>
        <v>0</v>
      </c>
      <c r="J72" s="91">
        <f t="shared" si="13"/>
        <v>0</v>
      </c>
      <c r="K72" s="91">
        <f t="shared" si="14"/>
        <v>0</v>
      </c>
      <c r="L72" s="91">
        <f t="shared" si="15"/>
        <v>0</v>
      </c>
      <c r="M72" s="91">
        <f t="shared" si="16"/>
        <v>0</v>
      </c>
      <c r="N72" s="91">
        <f t="shared" si="17"/>
        <v>0</v>
      </c>
      <c r="O72" s="91">
        <f t="shared" si="18"/>
        <v>0</v>
      </c>
      <c r="P72" s="91">
        <f t="shared" si="19"/>
        <v>0</v>
      </c>
      <c r="Q72" s="91">
        <f t="shared" si="20"/>
        <v>0</v>
      </c>
      <c r="R72" s="91">
        <f t="shared" si="21"/>
        <v>0</v>
      </c>
      <c r="S72" s="91">
        <f t="shared" si="22"/>
        <v>0</v>
      </c>
      <c r="T72" s="91">
        <f t="shared" si="23"/>
        <v>0</v>
      </c>
      <c r="U72" s="91">
        <f t="shared" si="24"/>
        <v>0</v>
      </c>
      <c r="V72" s="125"/>
    </row>
    <row r="73" spans="1:22" hidden="1" x14ac:dyDescent="0.4">
      <c r="A73" s="2" t="str">
        <f t="shared" ref="A73:D73" si="55">A32</f>
        <v>Custom</v>
      </c>
      <c r="B73" s="43">
        <f t="shared" si="55"/>
        <v>15.244055348861325</v>
      </c>
      <c r="C73" s="32">
        <f t="shared" si="55"/>
        <v>47150.998895521931</v>
      </c>
      <c r="D73" s="48">
        <f t="shared" si="55"/>
        <v>0.82220000000000004</v>
      </c>
      <c r="E73" s="91">
        <f t="shared" si="45"/>
        <v>5362.4169039637718</v>
      </c>
      <c r="F73" s="91">
        <f t="shared" si="46"/>
        <v>5290.0996539647758</v>
      </c>
      <c r="G73" s="91">
        <f t="shared" si="47"/>
        <v>3908.6841040050203</v>
      </c>
      <c r="H73" s="91">
        <f t="shared" si="11"/>
        <v>13227.023671885516</v>
      </c>
      <c r="I73" s="91">
        <f t="shared" si="12"/>
        <v>10722.015048367435</v>
      </c>
      <c r="J73" s="91">
        <f t="shared" si="13"/>
        <v>10722.015048367435</v>
      </c>
      <c r="K73" s="91">
        <f t="shared" si="14"/>
        <v>10051.618990136742</v>
      </c>
      <c r="L73" s="91">
        <f t="shared" si="15"/>
        <v>9964.5292972445404</v>
      </c>
      <c r="M73" s="91">
        <f t="shared" si="16"/>
        <v>3749.6121907789702</v>
      </c>
      <c r="N73" s="91">
        <f t="shared" si="17"/>
        <v>924.5636880492865</v>
      </c>
      <c r="O73" s="91">
        <f t="shared" si="18"/>
        <v>911.84777452882224</v>
      </c>
      <c r="P73" s="91">
        <f t="shared" si="19"/>
        <v>243.42442575254898</v>
      </c>
      <c r="Q73" s="91">
        <f t="shared" si="20"/>
        <v>35.498737198237706</v>
      </c>
      <c r="R73" s="91">
        <f t="shared" si="21"/>
        <v>26.574089557448723</v>
      </c>
      <c r="S73" s="91">
        <f t="shared" si="22"/>
        <v>0</v>
      </c>
      <c r="T73" s="91">
        <f t="shared" si="23"/>
        <v>0</v>
      </c>
      <c r="U73" s="91">
        <f t="shared" si="24"/>
        <v>0</v>
      </c>
      <c r="V73" s="125"/>
    </row>
    <row r="74" spans="1:22" hidden="1" x14ac:dyDescent="0.4">
      <c r="A74" s="2" t="str">
        <f t="shared" ref="A74:D74" si="56">A33</f>
        <v>Retro-Commissioning</v>
      </c>
      <c r="B74" s="43">
        <f t="shared" si="56"/>
        <v>8.6</v>
      </c>
      <c r="C74" s="32">
        <f t="shared" si="56"/>
        <v>257.73920110706797</v>
      </c>
      <c r="D74" s="48">
        <f t="shared" si="56"/>
        <v>0.94</v>
      </c>
      <c r="E74" s="91">
        <f t="shared" si="45"/>
        <v>25557.340155367528</v>
      </c>
      <c r="F74" s="91">
        <f t="shared" si="46"/>
        <v>23178.644877693001</v>
      </c>
      <c r="G74" s="91">
        <f t="shared" si="47"/>
        <v>13227.023671885516</v>
      </c>
      <c r="H74" s="91">
        <f t="shared" si="11"/>
        <v>0</v>
      </c>
      <c r="I74" s="91">
        <f t="shared" si="12"/>
        <v>0</v>
      </c>
      <c r="J74" s="91">
        <f t="shared" si="13"/>
        <v>0</v>
      </c>
      <c r="K74" s="91">
        <f t="shared" si="14"/>
        <v>0</v>
      </c>
      <c r="L74" s="91">
        <f t="shared" si="15"/>
        <v>0</v>
      </c>
      <c r="M74" s="91">
        <f t="shared" si="16"/>
        <v>0</v>
      </c>
      <c r="N74" s="91">
        <f t="shared" si="17"/>
        <v>0</v>
      </c>
      <c r="O74" s="91">
        <f t="shared" si="18"/>
        <v>0</v>
      </c>
      <c r="P74" s="91">
        <f t="shared" si="19"/>
        <v>0</v>
      </c>
      <c r="Q74" s="91">
        <f t="shared" si="20"/>
        <v>0</v>
      </c>
      <c r="R74" s="91">
        <f t="shared" si="21"/>
        <v>0</v>
      </c>
      <c r="S74" s="91">
        <f t="shared" si="22"/>
        <v>0</v>
      </c>
      <c r="T74" s="91">
        <f t="shared" si="23"/>
        <v>0</v>
      </c>
      <c r="U74" s="91">
        <f t="shared" si="24"/>
        <v>0</v>
      </c>
      <c r="V74" s="125"/>
    </row>
    <row r="75" spans="1:22" hidden="1" x14ac:dyDescent="0.4">
      <c r="A75" s="2" t="str">
        <f t="shared" ref="A75:D75" si="57">A34</f>
        <v>Virtual Commissioning</v>
      </c>
      <c r="B75" s="43">
        <f t="shared" si="57"/>
        <v>7.3000000000000007</v>
      </c>
      <c r="C75" s="32">
        <f t="shared" si="57"/>
        <v>4593</v>
      </c>
      <c r="D75" s="48">
        <f t="shared" si="57"/>
        <v>1</v>
      </c>
      <c r="E75" s="91">
        <f t="shared" si="45"/>
        <v>0</v>
      </c>
      <c r="F75" s="91">
        <f t="shared" si="46"/>
        <v>0</v>
      </c>
      <c r="G75" s="91">
        <f t="shared" si="47"/>
        <v>0</v>
      </c>
      <c r="H75" s="91">
        <f t="shared" si="11"/>
        <v>0</v>
      </c>
      <c r="I75" s="91">
        <f t="shared" si="12"/>
        <v>0</v>
      </c>
      <c r="J75" s="91">
        <f t="shared" si="13"/>
        <v>0</v>
      </c>
      <c r="K75" s="91">
        <f t="shared" si="14"/>
        <v>0</v>
      </c>
      <c r="L75" s="91">
        <f t="shared" si="15"/>
        <v>0</v>
      </c>
      <c r="M75" s="91">
        <f t="shared" si="16"/>
        <v>0</v>
      </c>
      <c r="N75" s="91">
        <f t="shared" si="17"/>
        <v>0</v>
      </c>
      <c r="O75" s="91">
        <f t="shared" si="18"/>
        <v>0</v>
      </c>
      <c r="P75" s="91">
        <f t="shared" si="19"/>
        <v>0</v>
      </c>
      <c r="Q75" s="91">
        <f t="shared" si="20"/>
        <v>0</v>
      </c>
      <c r="R75" s="91">
        <f t="shared" si="21"/>
        <v>0</v>
      </c>
      <c r="S75" s="91">
        <f t="shared" si="22"/>
        <v>0</v>
      </c>
      <c r="T75" s="91">
        <f t="shared" si="23"/>
        <v>0</v>
      </c>
      <c r="U75" s="91">
        <f t="shared" si="24"/>
        <v>0</v>
      </c>
      <c r="V75" s="125"/>
    </row>
    <row r="76" spans="1:22" hidden="1" x14ac:dyDescent="0.4">
      <c r="A76" s="2" t="str">
        <f t="shared" ref="A76:D76" si="58">A35</f>
        <v>Streetlighting</v>
      </c>
      <c r="B76" s="43">
        <f t="shared" si="58"/>
        <v>20</v>
      </c>
      <c r="C76" s="32">
        <f t="shared" si="58"/>
        <v>25533.279526300015</v>
      </c>
      <c r="D76" s="48">
        <f t="shared" si="58"/>
        <v>0.99090392261014593</v>
      </c>
      <c r="E76" s="91">
        <f t="shared" si="45"/>
        <v>0</v>
      </c>
      <c r="F76" s="91">
        <f t="shared" si="46"/>
        <v>0</v>
      </c>
      <c r="G76" s="91">
        <f t="shared" si="47"/>
        <v>0</v>
      </c>
      <c r="H76" s="91">
        <f t="shared" si="11"/>
        <v>24105.236048712013</v>
      </c>
      <c r="I76" s="91">
        <f t="shared" si="12"/>
        <v>24105.236048712013</v>
      </c>
      <c r="J76" s="91">
        <f t="shared" si="13"/>
        <v>24105.236048712013</v>
      </c>
      <c r="K76" s="91">
        <f t="shared" si="14"/>
        <v>24105.236048712013</v>
      </c>
      <c r="L76" s="91">
        <f t="shared" si="15"/>
        <v>24105.236048712013</v>
      </c>
      <c r="M76" s="91">
        <f t="shared" si="16"/>
        <v>24105.236048712013</v>
      </c>
      <c r="N76" s="91">
        <f t="shared" si="17"/>
        <v>0</v>
      </c>
      <c r="O76" s="91">
        <f t="shared" si="18"/>
        <v>0</v>
      </c>
      <c r="P76" s="91">
        <f t="shared" si="19"/>
        <v>0</v>
      </c>
      <c r="Q76" s="91">
        <f t="shared" si="20"/>
        <v>0</v>
      </c>
      <c r="R76" s="91">
        <f t="shared" si="21"/>
        <v>0</v>
      </c>
      <c r="S76" s="91">
        <f t="shared" si="22"/>
        <v>0</v>
      </c>
      <c r="T76" s="91">
        <f t="shared" si="23"/>
        <v>0</v>
      </c>
      <c r="U76" s="91">
        <f t="shared" si="24"/>
        <v>0</v>
      </c>
      <c r="V76" s="125"/>
    </row>
    <row r="77" spans="1:22" hidden="1" x14ac:dyDescent="0.4">
      <c r="A77" s="2" t="str">
        <f t="shared" ref="A77:D77" si="59">A36</f>
        <v>BOC</v>
      </c>
      <c r="B77" s="43">
        <f t="shared" si="59"/>
        <v>15</v>
      </c>
      <c r="C77" s="32">
        <f t="shared" si="59"/>
        <v>47.299044515187312</v>
      </c>
      <c r="D77" s="560" t="str">
        <f t="shared" si="59"/>
        <v>N/A</v>
      </c>
      <c r="E77" s="91">
        <f t="shared" si="45"/>
        <v>24105.236048712013</v>
      </c>
      <c r="F77" s="91">
        <f t="shared" si="46"/>
        <v>24105.236048712013</v>
      </c>
      <c r="G77" s="91">
        <f t="shared" si="47"/>
        <v>24105.236048712013</v>
      </c>
      <c r="H77" s="91">
        <f t="shared" si="11"/>
        <v>47.299044515187312</v>
      </c>
      <c r="I77" s="91">
        <f t="shared" si="12"/>
        <v>0</v>
      </c>
      <c r="J77" s="91">
        <f t="shared" si="13"/>
        <v>0</v>
      </c>
      <c r="K77" s="91">
        <f t="shared" si="14"/>
        <v>0</v>
      </c>
      <c r="L77" s="91">
        <f t="shared" si="15"/>
        <v>0</v>
      </c>
      <c r="M77" s="91">
        <f t="shared" si="16"/>
        <v>0</v>
      </c>
      <c r="N77" s="91">
        <f t="shared" si="17"/>
        <v>0</v>
      </c>
      <c r="O77" s="91">
        <f t="shared" si="18"/>
        <v>0</v>
      </c>
      <c r="P77" s="91">
        <f t="shared" si="19"/>
        <v>0</v>
      </c>
      <c r="Q77" s="91">
        <f t="shared" si="20"/>
        <v>0</v>
      </c>
      <c r="R77" s="91">
        <f t="shared" si="21"/>
        <v>0</v>
      </c>
      <c r="S77" s="91">
        <f t="shared" si="22"/>
        <v>0</v>
      </c>
      <c r="T77" s="91">
        <f t="shared" si="23"/>
        <v>0</v>
      </c>
      <c r="U77" s="91">
        <f t="shared" si="24"/>
        <v>0</v>
      </c>
      <c r="V77" s="125"/>
    </row>
    <row r="78" spans="1:22" hidden="1" x14ac:dyDescent="0.4">
      <c r="A78" s="2" t="str">
        <f t="shared" ref="A78:D78" si="60">A37</f>
        <v>Custom (gas conversion)</v>
      </c>
      <c r="B78" s="43">
        <f t="shared" si="60"/>
        <v>15.544623377207602</v>
      </c>
      <c r="C78" s="32">
        <f t="shared" si="60"/>
        <v>3968.9516851766507</v>
      </c>
      <c r="D78" s="48">
        <f t="shared" si="60"/>
        <v>0.9385</v>
      </c>
      <c r="E78" s="91">
        <f t="shared" ref="E78:E82" si="61">T37</f>
        <v>3724.8611565382867</v>
      </c>
      <c r="F78" s="91">
        <f t="shared" ref="F78:F82" si="62">U37</f>
        <v>3724.8611565382867</v>
      </c>
      <c r="G78" s="91">
        <f t="shared" ref="G78:G82" si="63">V37</f>
        <v>3724.8611565382867</v>
      </c>
      <c r="H78" s="91">
        <f t="shared" si="11"/>
        <v>3724.8611565382867</v>
      </c>
      <c r="I78" s="91">
        <f t="shared" si="12"/>
        <v>2028.6464627032881</v>
      </c>
      <c r="J78" s="91">
        <f t="shared" si="13"/>
        <v>0</v>
      </c>
      <c r="K78" s="91">
        <f t="shared" si="14"/>
        <v>0</v>
      </c>
      <c r="L78" s="91">
        <f t="shared" si="15"/>
        <v>0</v>
      </c>
      <c r="M78" s="91">
        <f t="shared" si="16"/>
        <v>0</v>
      </c>
      <c r="N78" s="91">
        <f t="shared" si="17"/>
        <v>0</v>
      </c>
      <c r="O78" s="91">
        <f t="shared" si="18"/>
        <v>0</v>
      </c>
      <c r="P78" s="91">
        <f t="shared" si="19"/>
        <v>0</v>
      </c>
      <c r="Q78" s="91">
        <f t="shared" si="20"/>
        <v>0</v>
      </c>
      <c r="R78" s="91">
        <f t="shared" si="21"/>
        <v>0</v>
      </c>
      <c r="S78" s="91">
        <f t="shared" si="22"/>
        <v>0</v>
      </c>
      <c r="T78" s="91">
        <f t="shared" si="23"/>
        <v>0</v>
      </c>
      <c r="U78" s="91">
        <f t="shared" si="24"/>
        <v>0</v>
      </c>
      <c r="V78" s="125"/>
    </row>
    <row r="79" spans="1:22" hidden="1" x14ac:dyDescent="0.4">
      <c r="A79" s="2" t="str">
        <f t="shared" ref="A79:D79" si="64">A38</f>
        <v>Voltage Optimization</v>
      </c>
      <c r="B79" s="43">
        <f t="shared" si="64"/>
        <v>15</v>
      </c>
      <c r="C79" s="32">
        <f t="shared" si="64"/>
        <v>95431.257307196895</v>
      </c>
      <c r="D79" s="560" t="str">
        <f t="shared" si="64"/>
        <v>N/A</v>
      </c>
      <c r="E79" s="91">
        <f t="shared" si="61"/>
        <v>95431.257307196895</v>
      </c>
      <c r="F79" s="91">
        <f t="shared" si="62"/>
        <v>95431.257307196895</v>
      </c>
      <c r="G79" s="91">
        <f t="shared" si="63"/>
        <v>95431.257307196895</v>
      </c>
      <c r="H79" s="91">
        <f t="shared" si="11"/>
        <v>95431.257307196895</v>
      </c>
      <c r="I79" s="91">
        <f t="shared" si="12"/>
        <v>0</v>
      </c>
      <c r="J79" s="91">
        <f t="shared" si="13"/>
        <v>0</v>
      </c>
      <c r="K79" s="91">
        <f t="shared" si="14"/>
        <v>0</v>
      </c>
      <c r="L79" s="91">
        <f t="shared" si="15"/>
        <v>0</v>
      </c>
      <c r="M79" s="91">
        <f t="shared" si="16"/>
        <v>0</v>
      </c>
      <c r="N79" s="91">
        <f t="shared" si="17"/>
        <v>0</v>
      </c>
      <c r="O79" s="91">
        <f t="shared" si="18"/>
        <v>0</v>
      </c>
      <c r="P79" s="91">
        <f t="shared" si="19"/>
        <v>0</v>
      </c>
      <c r="Q79" s="91">
        <f t="shared" si="20"/>
        <v>0</v>
      </c>
      <c r="R79" s="91">
        <f t="shared" si="21"/>
        <v>0</v>
      </c>
      <c r="S79" s="91">
        <f t="shared" si="22"/>
        <v>0</v>
      </c>
      <c r="T79" s="91">
        <f t="shared" si="23"/>
        <v>0</v>
      </c>
      <c r="U79" s="91">
        <f t="shared" si="24"/>
        <v>0</v>
      </c>
      <c r="V79" s="125"/>
    </row>
    <row r="80" spans="1:22" hidden="1" x14ac:dyDescent="0.4">
      <c r="A80" s="126" t="s">
        <v>236</v>
      </c>
      <c r="B80" s="127"/>
      <c r="C80" s="128">
        <f>C39</f>
        <v>506305.32864615339</v>
      </c>
      <c r="D80" s="188">
        <f t="shared" ref="D80" si="65">D39</f>
        <v>0.89273173598090694</v>
      </c>
      <c r="E80" s="131">
        <f t="shared" si="61"/>
        <v>242787.02762801724</v>
      </c>
      <c r="F80" s="131">
        <f t="shared" si="62"/>
        <v>234651.85039292026</v>
      </c>
      <c r="G80" s="131">
        <f t="shared" si="63"/>
        <v>214219.93266502518</v>
      </c>
      <c r="H80" s="131">
        <f t="shared" si="11"/>
        <v>214219.93266502518</v>
      </c>
      <c r="I80" s="131">
        <f t="shared" si="12"/>
        <v>41274.140982410005</v>
      </c>
      <c r="J80" s="131">
        <f t="shared" si="13"/>
        <v>38158.932568714867</v>
      </c>
      <c r="K80" s="131">
        <f t="shared" si="14"/>
        <v>37287.578595079285</v>
      </c>
      <c r="L80" s="131">
        <f t="shared" si="15"/>
        <v>36277.060247986272</v>
      </c>
      <c r="M80" s="131">
        <f t="shared" si="16"/>
        <v>29824.666948463426</v>
      </c>
      <c r="N80" s="131">
        <f t="shared" si="17"/>
        <v>1041.4435013359005</v>
      </c>
      <c r="O80" s="131">
        <f t="shared" si="18"/>
        <v>1028.7275878154362</v>
      </c>
      <c r="P80" s="131">
        <f t="shared" si="19"/>
        <v>351.09105038241916</v>
      </c>
      <c r="Q80" s="131">
        <f t="shared" si="20"/>
        <v>35.498737198237706</v>
      </c>
      <c r="R80" s="131">
        <f t="shared" si="21"/>
        <v>26.574089557448723</v>
      </c>
      <c r="S80" s="131">
        <f t="shared" si="22"/>
        <v>0</v>
      </c>
      <c r="T80" s="131">
        <f t="shared" si="23"/>
        <v>0</v>
      </c>
      <c r="U80" s="131">
        <f t="shared" si="24"/>
        <v>0</v>
      </c>
      <c r="V80" s="125"/>
    </row>
    <row r="81" spans="1:22" hidden="1" x14ac:dyDescent="0.4">
      <c r="A81" s="126" t="s">
        <v>237</v>
      </c>
      <c r="B81" s="132"/>
      <c r="C81" s="133"/>
      <c r="D81" s="134"/>
      <c r="E81" s="131">
        <f t="shared" si="61"/>
        <v>35447.12683972111</v>
      </c>
      <c r="F81" s="131">
        <f t="shared" si="62"/>
        <v>8135.1772350969841</v>
      </c>
      <c r="G81" s="131">
        <f t="shared" si="63"/>
        <v>20431.917727895081</v>
      </c>
      <c r="H81" s="131">
        <f t="shared" si="11"/>
        <v>20431.917727895081</v>
      </c>
      <c r="I81" s="131">
        <f t="shared" si="12"/>
        <v>172945.79168261518</v>
      </c>
      <c r="J81" s="131">
        <f t="shared" si="13"/>
        <v>3115.208413695138</v>
      </c>
      <c r="K81" s="131">
        <f t="shared" si="14"/>
        <v>871.3539736355815</v>
      </c>
      <c r="L81" s="131">
        <f t="shared" si="15"/>
        <v>1010.5183470930133</v>
      </c>
      <c r="M81" s="131">
        <f t="shared" si="16"/>
        <v>6452.3932995228461</v>
      </c>
      <c r="N81" s="131">
        <f t="shared" si="17"/>
        <v>28783.223447127526</v>
      </c>
      <c r="O81" s="131">
        <f t="shared" si="18"/>
        <v>12.715913520464255</v>
      </c>
      <c r="P81" s="131">
        <f t="shared" si="19"/>
        <v>677.63653743301711</v>
      </c>
      <c r="Q81" s="131">
        <f t="shared" si="20"/>
        <v>315.59231318418142</v>
      </c>
      <c r="R81" s="131">
        <f t="shared" si="21"/>
        <v>8.924647640788983</v>
      </c>
      <c r="S81" s="131">
        <f t="shared" si="22"/>
        <v>26.574089557448723</v>
      </c>
      <c r="T81" s="131">
        <f t="shared" si="23"/>
        <v>0</v>
      </c>
      <c r="U81" s="131">
        <f t="shared" si="24"/>
        <v>0</v>
      </c>
      <c r="V81" s="125"/>
    </row>
    <row r="82" spans="1:22" hidden="1" x14ac:dyDescent="0.4">
      <c r="A82" s="126" t="s">
        <v>238</v>
      </c>
      <c r="B82" s="132"/>
      <c r="C82" s="133"/>
      <c r="D82" s="134"/>
      <c r="E82" s="135">
        <f t="shared" si="61"/>
        <v>209207.80735064688</v>
      </c>
      <c r="F82" s="135">
        <f t="shared" si="62"/>
        <v>217342.98458574386</v>
      </c>
      <c r="G82" s="135">
        <f t="shared" si="63"/>
        <v>237774.90231363894</v>
      </c>
      <c r="H82" s="135">
        <f t="shared" si="11"/>
        <v>237774.90231363894</v>
      </c>
      <c r="I82" s="135">
        <f t="shared" si="12"/>
        <v>410720.69399625412</v>
      </c>
      <c r="J82" s="135">
        <f t="shared" si="13"/>
        <v>413835.90240994922</v>
      </c>
      <c r="K82" s="135">
        <f t="shared" si="14"/>
        <v>414707.25638358481</v>
      </c>
      <c r="L82" s="135">
        <f t="shared" si="15"/>
        <v>415717.77473067783</v>
      </c>
      <c r="M82" s="135">
        <f t="shared" si="16"/>
        <v>422170.1680302007</v>
      </c>
      <c r="N82" s="135">
        <f t="shared" si="17"/>
        <v>450953.3914773282</v>
      </c>
      <c r="O82" s="135">
        <f t="shared" si="18"/>
        <v>450966.10739084869</v>
      </c>
      <c r="P82" s="135">
        <f t="shared" si="19"/>
        <v>451643.74392828171</v>
      </c>
      <c r="Q82" s="135">
        <f t="shared" si="20"/>
        <v>451959.33624146588</v>
      </c>
      <c r="R82" s="135">
        <f t="shared" si="21"/>
        <v>451968.26088910666</v>
      </c>
      <c r="S82" s="135">
        <f t="shared" si="22"/>
        <v>451994.83497866412</v>
      </c>
      <c r="T82" s="135">
        <f t="shared" si="23"/>
        <v>451994.83497866412</v>
      </c>
      <c r="U82" s="135">
        <f t="shared" si="24"/>
        <v>451994.83497866412</v>
      </c>
      <c r="V82" s="125"/>
    </row>
    <row r="83" spans="1:22" hidden="1" x14ac:dyDescent="0.4">
      <c r="A83" s="136" t="s">
        <v>88</v>
      </c>
      <c r="B83" s="137">
        <f>B42</f>
        <v>13.312278280599903</v>
      </c>
      <c r="C83" s="125"/>
      <c r="D83" s="125"/>
      <c r="E83" s="125"/>
      <c r="F83" s="125"/>
      <c r="G83" s="125"/>
      <c r="H83" s="125"/>
      <c r="I83" s="125"/>
      <c r="J83" s="125"/>
      <c r="K83" s="125"/>
      <c r="L83" s="125"/>
      <c r="M83" s="125"/>
      <c r="N83" s="125"/>
      <c r="O83" s="125"/>
      <c r="P83" s="125"/>
      <c r="Q83" s="125"/>
      <c r="R83" s="125"/>
      <c r="S83" s="125"/>
      <c r="T83" s="125"/>
      <c r="U83" s="125"/>
      <c r="V83" s="125"/>
    </row>
    <row r="84" spans="1:22" x14ac:dyDescent="0.4">
      <c r="A84" s="125"/>
      <c r="B84" s="125"/>
      <c r="C84" s="125"/>
      <c r="D84" s="125"/>
      <c r="E84" s="125"/>
      <c r="F84" s="125"/>
      <c r="G84" s="125"/>
      <c r="H84" s="125"/>
      <c r="I84" s="125"/>
      <c r="J84" s="125"/>
      <c r="K84" s="125"/>
      <c r="L84" s="125"/>
      <c r="M84" s="125"/>
      <c r="N84" s="125"/>
      <c r="O84" s="125"/>
      <c r="P84" s="125"/>
      <c r="Q84" s="125"/>
      <c r="R84" s="125"/>
      <c r="S84" s="125"/>
      <c r="T84" s="125"/>
      <c r="U84" s="125"/>
      <c r="V84" s="125"/>
    </row>
  </sheetData>
  <mergeCells count="9">
    <mergeCell ref="A44:A45"/>
    <mergeCell ref="B44:B45"/>
    <mergeCell ref="C44:C45"/>
    <mergeCell ref="D44:D45"/>
    <mergeCell ref="AJ3:AJ4"/>
    <mergeCell ref="A3:A4"/>
    <mergeCell ref="B3:B4"/>
    <mergeCell ref="C3:C4"/>
    <mergeCell ref="D3:D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512A8-FF79-4DB6-8FF9-345A5C10EAA6}">
  <dimension ref="A1:AI60"/>
  <sheetViews>
    <sheetView workbookViewId="0">
      <selection activeCell="I62" sqref="I62"/>
    </sheetView>
  </sheetViews>
  <sheetFormatPr defaultRowHeight="15" x14ac:dyDescent="0.4"/>
  <cols>
    <col min="1" max="1" width="25" bestFit="1" customWidth="1"/>
    <col min="2" max="2" width="5.53515625" bestFit="1" customWidth="1"/>
    <col min="3" max="3" width="11.3046875" customWidth="1"/>
    <col min="4" max="4" width="5.4609375" style="46" bestFit="1" customWidth="1"/>
    <col min="5" max="5" width="7.4609375" style="50" hidden="1" customWidth="1"/>
    <col min="6" max="7" width="7.4609375" hidden="1" customWidth="1"/>
    <col min="8" max="31" width="7.4609375" customWidth="1"/>
    <col min="32" max="33" width="7.4609375" style="50" customWidth="1"/>
    <col min="34" max="34" width="7.4609375" customWidth="1"/>
    <col min="35" max="35" width="10.84375" bestFit="1" customWidth="1"/>
  </cols>
  <sheetData>
    <row r="1" spans="1:35" x14ac:dyDescent="0.4">
      <c r="A1" s="9" t="s">
        <v>198</v>
      </c>
    </row>
    <row r="3" spans="1:35" s="103" customFormat="1" x14ac:dyDescent="0.4">
      <c r="A3" s="616" t="s">
        <v>157</v>
      </c>
      <c r="B3" s="618" t="s">
        <v>88</v>
      </c>
      <c r="C3" s="618" t="s">
        <v>34</v>
      </c>
      <c r="D3" s="618" t="s">
        <v>74</v>
      </c>
      <c r="E3" s="195" t="s">
        <v>39</v>
      </c>
      <c r="F3" s="477"/>
      <c r="G3" s="477"/>
      <c r="H3" s="449" t="s">
        <v>470</v>
      </c>
      <c r="I3" s="450"/>
      <c r="J3" s="450"/>
      <c r="K3" s="450"/>
      <c r="L3" s="450"/>
      <c r="M3" s="450"/>
      <c r="N3" s="450"/>
      <c r="O3" s="450"/>
      <c r="P3" s="450"/>
      <c r="Q3" s="450"/>
      <c r="R3" s="450"/>
      <c r="S3" s="451"/>
      <c r="T3" s="112"/>
      <c r="U3" s="112"/>
      <c r="V3" s="112"/>
      <c r="W3" s="112"/>
      <c r="X3" s="112"/>
      <c r="Y3" s="112"/>
      <c r="Z3" s="112"/>
      <c r="AA3" s="112"/>
      <c r="AB3" s="112"/>
      <c r="AC3" s="112"/>
      <c r="AD3" s="112"/>
      <c r="AE3" s="112"/>
      <c r="AF3" s="112"/>
      <c r="AG3" s="112"/>
      <c r="AH3" s="112"/>
      <c r="AI3" s="614" t="s">
        <v>1</v>
      </c>
    </row>
    <row r="4" spans="1:35" s="103" customFormat="1" x14ac:dyDescent="0.4">
      <c r="A4" s="617"/>
      <c r="B4" s="619"/>
      <c r="C4" s="619"/>
      <c r="D4" s="624"/>
      <c r="E4" s="164">
        <v>2018</v>
      </c>
      <c r="F4" s="163">
        <v>2019</v>
      </c>
      <c r="G4" s="163">
        <v>2020</v>
      </c>
      <c r="H4" s="163">
        <v>2021</v>
      </c>
      <c r="I4" s="163">
        <v>2022</v>
      </c>
      <c r="J4" s="163">
        <v>2023</v>
      </c>
      <c r="K4" s="163">
        <v>2024</v>
      </c>
      <c r="L4" s="163">
        <v>2025</v>
      </c>
      <c r="M4" s="163">
        <v>2026</v>
      </c>
      <c r="N4" s="163">
        <v>2027</v>
      </c>
      <c r="O4" s="163">
        <v>2028</v>
      </c>
      <c r="P4" s="163">
        <v>2029</v>
      </c>
      <c r="Q4" s="163">
        <v>2030</v>
      </c>
      <c r="R4" s="163">
        <v>2031</v>
      </c>
      <c r="S4" s="163">
        <v>2032</v>
      </c>
      <c r="T4" s="163">
        <v>2033</v>
      </c>
      <c r="U4" s="163">
        <v>2034</v>
      </c>
      <c r="V4" s="163">
        <v>2035</v>
      </c>
      <c r="W4" s="163">
        <v>2036</v>
      </c>
      <c r="X4" s="163">
        <v>2037</v>
      </c>
      <c r="Y4" s="163">
        <v>2038</v>
      </c>
      <c r="Z4" s="163">
        <v>2039</v>
      </c>
      <c r="AA4" s="163">
        <v>2040</v>
      </c>
      <c r="AB4" s="163">
        <v>2041</v>
      </c>
      <c r="AC4" s="163">
        <v>2042</v>
      </c>
      <c r="AD4" s="163">
        <v>2043</v>
      </c>
      <c r="AE4" s="163">
        <v>2044</v>
      </c>
      <c r="AF4" s="163">
        <v>2045</v>
      </c>
      <c r="AG4" s="163">
        <v>2046</v>
      </c>
      <c r="AH4" s="163">
        <v>2047</v>
      </c>
      <c r="AI4" s="615"/>
    </row>
    <row r="5" spans="1:35" x14ac:dyDescent="0.4">
      <c r="A5" s="92" t="s">
        <v>56</v>
      </c>
      <c r="B5" s="453">
        <f>RP!B50</f>
        <v>9.8470598361953758</v>
      </c>
      <c r="C5" s="32">
        <f>RP!C47</f>
        <v>66522.83928354572</v>
      </c>
      <c r="D5" s="48">
        <f>H5/C5</f>
        <v>0.83075354415679448</v>
      </c>
      <c r="E5" s="310"/>
      <c r="F5" s="310"/>
      <c r="G5" s="310"/>
      <c r="H5" s="32">
        <f>RP!H47</f>
        <v>55264.084502178441</v>
      </c>
      <c r="I5" s="32">
        <f>RP!I47</f>
        <v>55264.084502178441</v>
      </c>
      <c r="J5" s="32">
        <f>RP!J47</f>
        <v>55264.084502178441</v>
      </c>
      <c r="K5" s="32">
        <f>RP!K47</f>
        <v>55264.084502178441</v>
      </c>
      <c r="L5" s="32">
        <f>RP!L47</f>
        <v>46744.661670076493</v>
      </c>
      <c r="M5" s="32">
        <f>RP!M47</f>
        <v>45791.928374262476</v>
      </c>
      <c r="N5" s="32">
        <f>RP!N47</f>
        <v>45486.483518048546</v>
      </c>
      <c r="O5" s="32">
        <f>RP!O47</f>
        <v>35648.023507989463</v>
      </c>
      <c r="P5" s="32">
        <f>RP!P47</f>
        <v>35516.781266453909</v>
      </c>
      <c r="Q5" s="32">
        <f>RP!Q47</f>
        <v>35248.572563328904</v>
      </c>
      <c r="R5" s="32">
        <f>RP!R47</f>
        <v>13465.666921388407</v>
      </c>
      <c r="S5" s="32">
        <f>RP!S47</f>
        <v>2692.9069213884063</v>
      </c>
      <c r="T5" s="32">
        <f>RP!T47</f>
        <v>2029.1804418962188</v>
      </c>
      <c r="U5" s="32">
        <f>RP!U47</f>
        <v>2029.1804418962188</v>
      </c>
      <c r="V5" s="32">
        <f>RP!V47</f>
        <v>1538.5344133212184</v>
      </c>
      <c r="W5" s="32">
        <f>RP!W47</f>
        <v>366.35815161132814</v>
      </c>
      <c r="X5" s="32">
        <f>RP!X47</f>
        <v>156.60320629882813</v>
      </c>
      <c r="Y5" s="32">
        <f>RP!Y47</f>
        <v>35.042104736328128</v>
      </c>
      <c r="Z5" s="32">
        <f>RP!Z47</f>
        <v>35.042104736328128</v>
      </c>
      <c r="AA5" s="32">
        <f>RP!AA47</f>
        <v>7.7101691894531248</v>
      </c>
      <c r="AB5" s="32">
        <f>RP!AB47</f>
        <v>7.7101691894531248</v>
      </c>
      <c r="AC5" s="32">
        <f>RP!AC47</f>
        <v>7.7101691894531248</v>
      </c>
      <c r="AD5" s="32">
        <f>RP!AD47</f>
        <v>0</v>
      </c>
      <c r="AE5" s="32">
        <f>RP!AE47</f>
        <v>0</v>
      </c>
      <c r="AF5" s="32">
        <f>RP!AF47</f>
        <v>0</v>
      </c>
      <c r="AG5" s="32">
        <f>RP!AG47</f>
        <v>0</v>
      </c>
      <c r="AH5" s="32">
        <f>RP!AH47</f>
        <v>0</v>
      </c>
      <c r="AI5" s="185">
        <f t="shared" ref="AI5" si="0">SUM(F5:AH5)</f>
        <v>487864.43412371515</v>
      </c>
    </row>
    <row r="6" spans="1:35" s="103" customFormat="1" x14ac:dyDescent="0.4">
      <c r="A6" s="2" t="s">
        <v>156</v>
      </c>
      <c r="B6" s="453">
        <f>Carryover!B5</f>
        <v>9.4922717049854821</v>
      </c>
      <c r="C6" s="32">
        <f>Carryover!C5</f>
        <v>15453.550487096969</v>
      </c>
      <c r="D6" s="48">
        <f t="shared" ref="D6:D26" si="1">H6/C6</f>
        <v>0.69021001012690908</v>
      </c>
      <c r="E6" s="310"/>
      <c r="F6" s="310"/>
      <c r="G6" s="310"/>
      <c r="H6" s="32">
        <f>Carryover!H5</f>
        <v>10666.1952381959</v>
      </c>
      <c r="I6" s="32">
        <f>Carryover!I5</f>
        <v>10666.1952381959</v>
      </c>
      <c r="J6" s="32">
        <f>Carryover!J5</f>
        <v>10666.1952381959</v>
      </c>
      <c r="K6" s="32">
        <f>Carryover!K5</f>
        <v>10666.1952381959</v>
      </c>
      <c r="L6" s="32">
        <f>Carryover!L5</f>
        <v>6813.6089206811012</v>
      </c>
      <c r="M6" s="32">
        <f>Carryover!M5</f>
        <v>6683.1189461910726</v>
      </c>
      <c r="N6" s="32">
        <f>Carryover!N5</f>
        <v>6457.9269695310713</v>
      </c>
      <c r="O6" s="32">
        <f>Carryover!O5</f>
        <v>5468.0857957815506</v>
      </c>
      <c r="P6" s="32">
        <f>Carryover!P5</f>
        <v>5468.0857957815506</v>
      </c>
      <c r="Q6" s="32">
        <f>Carryover!Q5</f>
        <v>5468.0857957815506</v>
      </c>
      <c r="R6" s="32">
        <f>Carryover!R5</f>
        <v>0</v>
      </c>
      <c r="S6" s="32">
        <f>Carryover!S5</f>
        <v>0</v>
      </c>
      <c r="T6" s="32">
        <f>Carryover!T5</f>
        <v>0</v>
      </c>
      <c r="U6" s="32">
        <f>Carryover!U5</f>
        <v>0</v>
      </c>
      <c r="V6" s="32">
        <f>Carryover!V5</f>
        <v>0</v>
      </c>
      <c r="W6" s="32">
        <f>Carryover!W5</f>
        <v>0</v>
      </c>
      <c r="X6" s="32">
        <f>Carryover!X5</f>
        <v>0</v>
      </c>
      <c r="Y6" s="32">
        <f>Carryover!Y5</f>
        <v>0</v>
      </c>
      <c r="Z6" s="32">
        <f>Carryover!Z5</f>
        <v>0</v>
      </c>
      <c r="AA6" s="32">
        <f>Carryover!AA5</f>
        <v>0</v>
      </c>
      <c r="AB6" s="32">
        <f>Carryover!AB5</f>
        <v>0</v>
      </c>
      <c r="AC6" s="32">
        <f>Carryover!AC5</f>
        <v>0</v>
      </c>
      <c r="AD6" s="32">
        <f>Carryover!AD5</f>
        <v>0</v>
      </c>
      <c r="AE6" s="32">
        <f>Carryover!AE5</f>
        <v>0</v>
      </c>
      <c r="AF6" s="32">
        <f>Carryover!AF5</f>
        <v>0</v>
      </c>
      <c r="AG6" s="32">
        <f>Carryover!AG5</f>
        <v>0</v>
      </c>
      <c r="AH6" s="32">
        <f>Carryover!AH5</f>
        <v>0</v>
      </c>
      <c r="AI6" s="185">
        <f t="shared" ref="AI6:AI26" si="2">SUM(F6:AH6)</f>
        <v>79023.693176531495</v>
      </c>
    </row>
    <row r="7" spans="1:35" x14ac:dyDescent="0.4">
      <c r="A7" s="92" t="s">
        <v>468</v>
      </c>
      <c r="B7" s="454">
        <f>IQ!B6</f>
        <v>11.566819098573166</v>
      </c>
      <c r="C7" s="33">
        <f>IQ!C6</f>
        <v>8215.5746727740425</v>
      </c>
      <c r="D7" s="48">
        <f t="shared" si="1"/>
        <v>1</v>
      </c>
      <c r="E7" s="310"/>
      <c r="F7" s="310"/>
      <c r="G7" s="310"/>
      <c r="H7" s="32">
        <f>IQ!H6</f>
        <v>8215.5746727740425</v>
      </c>
      <c r="I7" s="32">
        <f>IQ!I6</f>
        <v>8215.5746727740425</v>
      </c>
      <c r="J7" s="32">
        <f>IQ!J6</f>
        <v>8206.7773771171233</v>
      </c>
      <c r="K7" s="32">
        <f>IQ!K6</f>
        <v>8206.7773771171233</v>
      </c>
      <c r="L7" s="32">
        <f>IQ!L6</f>
        <v>8206.7773771171233</v>
      </c>
      <c r="M7" s="32">
        <f>IQ!M6</f>
        <v>8206.7773771171233</v>
      </c>
      <c r="N7" s="32">
        <f>IQ!N6</f>
        <v>7720.013242279344</v>
      </c>
      <c r="O7" s="32">
        <f>IQ!O6</f>
        <v>5455.9923929455754</v>
      </c>
      <c r="P7" s="32">
        <f>IQ!P6</f>
        <v>5443.4833877830761</v>
      </c>
      <c r="Q7" s="32">
        <f>IQ!Q6</f>
        <v>5443.4833877830761</v>
      </c>
      <c r="R7" s="32">
        <f>IQ!R6</f>
        <v>1752.8214161365906</v>
      </c>
      <c r="S7" s="32">
        <f>IQ!S6</f>
        <v>1621.5149019256776</v>
      </c>
      <c r="T7" s="32">
        <f>IQ!T6</f>
        <v>1618.7110933167585</v>
      </c>
      <c r="U7" s="32">
        <f>IQ!U6</f>
        <v>1618.7110933167585</v>
      </c>
      <c r="V7" s="32">
        <f>IQ!V6</f>
        <v>1618.7110933167585</v>
      </c>
      <c r="W7" s="32">
        <f>IQ!W6</f>
        <v>1347.3549592143797</v>
      </c>
      <c r="X7" s="32">
        <f>IQ!X6</f>
        <v>1197.9060598554736</v>
      </c>
      <c r="Y7" s="32">
        <f>IQ!Y6</f>
        <v>1197.9060598554736</v>
      </c>
      <c r="Z7" s="32">
        <f>IQ!Z6</f>
        <v>1142.565457169165</v>
      </c>
      <c r="AA7" s="32">
        <f>IQ!AA6</f>
        <v>1005.6095375263068</v>
      </c>
      <c r="AB7" s="32">
        <f>IQ!AB6</f>
        <v>0</v>
      </c>
      <c r="AC7" s="32">
        <f>IQ!AC6</f>
        <v>0</v>
      </c>
      <c r="AD7" s="32">
        <f>IQ!AD6</f>
        <v>0</v>
      </c>
      <c r="AE7" s="32">
        <f>IQ!AE6</f>
        <v>0</v>
      </c>
      <c r="AF7" s="32">
        <f>IQ!AF6</f>
        <v>0</v>
      </c>
      <c r="AG7" s="32">
        <f>IQ!AG6</f>
        <v>0</v>
      </c>
      <c r="AH7" s="32">
        <f>IQ!AH6</f>
        <v>0</v>
      </c>
      <c r="AI7" s="185">
        <f t="shared" si="2"/>
        <v>87443.042936441023</v>
      </c>
    </row>
    <row r="8" spans="1:35" s="103" customFormat="1" x14ac:dyDescent="0.4">
      <c r="A8" s="186" t="s">
        <v>469</v>
      </c>
      <c r="B8" s="454">
        <f>IQ!B7</f>
        <v>15.928236290289199</v>
      </c>
      <c r="C8" s="33">
        <f>IQ!C7</f>
        <v>642.43994896981815</v>
      </c>
      <c r="D8" s="48">
        <f t="shared" si="1"/>
        <v>1</v>
      </c>
      <c r="E8" s="310"/>
      <c r="F8" s="310"/>
      <c r="G8" s="310"/>
      <c r="H8" s="31">
        <f>IQ!H7</f>
        <v>642.43994896981815</v>
      </c>
      <c r="I8" s="31">
        <f>IQ!I7</f>
        <v>642.43994896981815</v>
      </c>
      <c r="J8" s="31">
        <f>IQ!J7</f>
        <v>642.43994896981815</v>
      </c>
      <c r="K8" s="31">
        <f>IQ!K7</f>
        <v>642.43994896981815</v>
      </c>
      <c r="L8" s="31">
        <f>IQ!L7</f>
        <v>642.43994896981815</v>
      </c>
      <c r="M8" s="31">
        <f>IQ!M7</f>
        <v>642.43994896981815</v>
      </c>
      <c r="N8" s="31">
        <f>IQ!N7</f>
        <v>642.43994896981815</v>
      </c>
      <c r="O8" s="31">
        <f>IQ!O7</f>
        <v>591.34975889429916</v>
      </c>
      <c r="P8" s="31">
        <f>IQ!P7</f>
        <v>591.34975889429916</v>
      </c>
      <c r="Q8" s="31">
        <f>IQ!Q7</f>
        <v>591.34975889429916</v>
      </c>
      <c r="R8" s="31">
        <f>IQ!R7</f>
        <v>375.33591892115038</v>
      </c>
      <c r="S8" s="31">
        <f>IQ!S7</f>
        <v>375.33591892115038</v>
      </c>
      <c r="T8" s="31">
        <f>IQ!T7</f>
        <v>375.33591892115038</v>
      </c>
      <c r="U8" s="31">
        <f>IQ!U7</f>
        <v>375.33591892115038</v>
      </c>
      <c r="V8" s="31">
        <f>IQ!V7</f>
        <v>375.33591892115038</v>
      </c>
      <c r="W8" s="31">
        <f>IQ!W7</f>
        <v>375.33591892115038</v>
      </c>
      <c r="X8" s="31">
        <f>IQ!X7</f>
        <v>375.33591892115038</v>
      </c>
      <c r="Y8" s="31">
        <f>IQ!Y7</f>
        <v>375.33591892115038</v>
      </c>
      <c r="Z8" s="31">
        <f>IQ!Z7</f>
        <v>375.33591892115038</v>
      </c>
      <c r="AA8" s="31">
        <f>IQ!AA7</f>
        <v>310.33012364804142</v>
      </c>
      <c r="AB8" s="31">
        <f>IQ!AB7</f>
        <v>0</v>
      </c>
      <c r="AC8" s="31">
        <f>IQ!AC7</f>
        <v>0</v>
      </c>
      <c r="AD8" s="31">
        <f>IQ!AD7</f>
        <v>0</v>
      </c>
      <c r="AE8" s="31">
        <f>IQ!AE7</f>
        <v>0</v>
      </c>
      <c r="AF8" s="31">
        <f>IQ!AF7</f>
        <v>0</v>
      </c>
      <c r="AG8" s="31">
        <f>IQ!AG7</f>
        <v>0</v>
      </c>
      <c r="AH8" s="31">
        <f>IQ!AH7</f>
        <v>0</v>
      </c>
      <c r="AI8" s="185">
        <f t="shared" si="2"/>
        <v>9959.4823134100188</v>
      </c>
    </row>
    <row r="9" spans="1:35" x14ac:dyDescent="0.4">
      <c r="A9" s="90" t="s">
        <v>49</v>
      </c>
      <c r="B9" s="454">
        <f>'IQ - SS'!B9</f>
        <v>11</v>
      </c>
      <c r="C9" s="33">
        <f>'IQ - SS'!C6</f>
        <v>4163.3395379999847</v>
      </c>
      <c r="D9" s="48">
        <f t="shared" si="1"/>
        <v>1</v>
      </c>
      <c r="E9" s="310"/>
      <c r="F9" s="310"/>
      <c r="G9" s="310"/>
      <c r="H9" s="40">
        <f>'IQ - SS'!H6</f>
        <v>4163.3395379999847</v>
      </c>
      <c r="I9" s="40">
        <f>'IQ - SS'!I6</f>
        <v>4163.3395379999847</v>
      </c>
      <c r="J9" s="40">
        <f>'IQ - SS'!J6</f>
        <v>4163.3395379999847</v>
      </c>
      <c r="K9" s="40">
        <f>'IQ - SS'!K6</f>
        <v>4163.3395379999847</v>
      </c>
      <c r="L9" s="40">
        <f>'IQ - SS'!L6</f>
        <v>4163.3395379999847</v>
      </c>
      <c r="M9" s="40">
        <f>'IQ - SS'!M6</f>
        <v>4163.3395379999847</v>
      </c>
      <c r="N9" s="40">
        <f>'IQ - SS'!N6</f>
        <v>4163.3395379999847</v>
      </c>
      <c r="O9" s="40">
        <f>'IQ - SS'!O6</f>
        <v>4163.3395379999847</v>
      </c>
      <c r="P9" s="40">
        <f>'IQ - SS'!P6</f>
        <v>4163.3395379999847</v>
      </c>
      <c r="Q9" s="40">
        <f>'IQ - SS'!Q6</f>
        <v>4163.3395379999847</v>
      </c>
      <c r="R9" s="40">
        <f>'IQ - SS'!R6</f>
        <v>4163.3395379999847</v>
      </c>
      <c r="S9" s="40">
        <f>'IQ - SS'!S6</f>
        <v>0</v>
      </c>
      <c r="T9" s="40">
        <f>'IQ - SS'!T6</f>
        <v>0</v>
      </c>
      <c r="U9" s="40">
        <f>'IQ - SS'!U6</f>
        <v>0</v>
      </c>
      <c r="V9" s="40">
        <f>'IQ - SS'!V6</f>
        <v>0</v>
      </c>
      <c r="W9" s="40">
        <f>'IQ - SS'!W6</f>
        <v>0</v>
      </c>
      <c r="X9" s="40">
        <f>'IQ - SS'!X6</f>
        <v>0</v>
      </c>
      <c r="Y9" s="40">
        <f>'IQ - SS'!Y6</f>
        <v>0</v>
      </c>
      <c r="Z9" s="40">
        <f>'IQ - SS'!Z6</f>
        <v>0</v>
      </c>
      <c r="AA9" s="40">
        <f>'IQ - SS'!AA6</f>
        <v>0</v>
      </c>
      <c r="AB9" s="40">
        <f>'IQ - SS'!AB6</f>
        <v>0</v>
      </c>
      <c r="AC9" s="40">
        <f>'IQ - SS'!AC6</f>
        <v>0</v>
      </c>
      <c r="AD9" s="40">
        <f>'IQ - SS'!AD6</f>
        <v>0</v>
      </c>
      <c r="AE9" s="40">
        <f>'IQ - SS'!AE6</f>
        <v>0</v>
      </c>
      <c r="AF9" s="40">
        <f>'IQ - SS'!AF6</f>
        <v>0</v>
      </c>
      <c r="AG9" s="40">
        <f>'IQ - SS'!AG6</f>
        <v>0</v>
      </c>
      <c r="AH9" s="40">
        <f>'IQ - SS'!AH6</f>
        <v>0</v>
      </c>
      <c r="AI9" s="185">
        <f t="shared" si="2"/>
        <v>45796.734917999835</v>
      </c>
    </row>
    <row r="10" spans="1:35" s="103" customFormat="1" x14ac:dyDescent="0.4">
      <c r="A10" s="2" t="s">
        <v>472</v>
      </c>
      <c r="B10" s="453">
        <f>MF!B5</f>
        <v>11.518523227722335</v>
      </c>
      <c r="C10" s="32">
        <f>MF!C5</f>
        <v>3777.2931045494006</v>
      </c>
      <c r="D10" s="48">
        <f t="shared" si="1"/>
        <v>1</v>
      </c>
      <c r="E10" s="310"/>
      <c r="F10" s="310"/>
      <c r="G10" s="310"/>
      <c r="H10" s="32">
        <f>MF!H5</f>
        <v>3777.2931045494006</v>
      </c>
      <c r="I10" s="32">
        <f>MF!I5</f>
        <v>3777.2931045494006</v>
      </c>
      <c r="J10" s="32">
        <f>MF!J5</f>
        <v>3777.2931045494006</v>
      </c>
      <c r="K10" s="32">
        <f>MF!K5</f>
        <v>3777.2931045494006</v>
      </c>
      <c r="L10" s="32">
        <f>MF!L5</f>
        <v>3679.8914170794005</v>
      </c>
      <c r="M10" s="32">
        <f>MF!M5</f>
        <v>3679.8914170794005</v>
      </c>
      <c r="N10" s="32">
        <f>MF!N5</f>
        <v>3649.1156304318029</v>
      </c>
      <c r="O10" s="32">
        <f>MF!O5</f>
        <v>3365.9960905905923</v>
      </c>
      <c r="P10" s="32">
        <f>MF!P5</f>
        <v>3347.8067932305917</v>
      </c>
      <c r="Q10" s="32">
        <f>MF!Q5</f>
        <v>3347.8067932305917</v>
      </c>
      <c r="R10" s="32">
        <f>MF!R5</f>
        <v>1981.4481221369492</v>
      </c>
      <c r="S10" s="32">
        <f>MF!S5</f>
        <v>874.56466421617961</v>
      </c>
      <c r="T10" s="32">
        <f>MF!T5</f>
        <v>866.25001765715535</v>
      </c>
      <c r="U10" s="32">
        <f>MF!U5</f>
        <v>866.25001765715535</v>
      </c>
      <c r="V10" s="32">
        <f>MF!V5</f>
        <v>866.25001765715535</v>
      </c>
      <c r="W10" s="32">
        <f>MF!W5</f>
        <v>104.48685316702097</v>
      </c>
      <c r="X10" s="32">
        <f>MF!X5</f>
        <v>104.48685316702097</v>
      </c>
      <c r="Y10" s="32">
        <f>MF!Y5</f>
        <v>104.48685316702097</v>
      </c>
      <c r="Z10" s="32">
        <f>MF!Z5</f>
        <v>104.48685316702097</v>
      </c>
      <c r="AA10" s="32">
        <f>MF!AA5</f>
        <v>104.48685316702097</v>
      </c>
      <c r="AB10" s="32">
        <f>MF!AB5</f>
        <v>0</v>
      </c>
      <c r="AC10" s="32">
        <f>MF!AC5</f>
        <v>0</v>
      </c>
      <c r="AD10" s="32">
        <f>MF!AD5</f>
        <v>0</v>
      </c>
      <c r="AE10" s="32">
        <f>MF!AE5</f>
        <v>0</v>
      </c>
      <c r="AF10" s="32">
        <f>MF!AF5</f>
        <v>0</v>
      </c>
      <c r="AG10" s="32">
        <f>MF!AG5</f>
        <v>0</v>
      </c>
      <c r="AH10" s="32">
        <f>MF!AH5</f>
        <v>0</v>
      </c>
      <c r="AI10" s="32">
        <f t="shared" si="2"/>
        <v>42156.877664999694</v>
      </c>
    </row>
    <row r="11" spans="1:35" s="283" customFormat="1" x14ac:dyDescent="0.4">
      <c r="A11" s="92" t="s">
        <v>278</v>
      </c>
      <c r="B11" s="453">
        <f>Carryover!B6</f>
        <v>10</v>
      </c>
      <c r="C11" s="40">
        <f>Carryover!C6</f>
        <v>637.74231788610007</v>
      </c>
      <c r="D11" s="48">
        <f t="shared" si="1"/>
        <v>1</v>
      </c>
      <c r="E11" s="310"/>
      <c r="F11" s="310"/>
      <c r="G11" s="310"/>
      <c r="H11" s="32">
        <f>Carryover!H6</f>
        <v>637.74231788610007</v>
      </c>
      <c r="I11" s="32">
        <f>Carryover!I6</f>
        <v>637.74231788610007</v>
      </c>
      <c r="J11" s="32">
        <f>Carryover!J6</f>
        <v>637.74231788610007</v>
      </c>
      <c r="K11" s="32">
        <f>Carryover!K6</f>
        <v>637.74231788610007</v>
      </c>
      <c r="L11" s="32">
        <f>Carryover!L6</f>
        <v>637.74231788610007</v>
      </c>
      <c r="M11" s="32">
        <f>Carryover!M6</f>
        <v>637.74231788610007</v>
      </c>
      <c r="N11" s="32">
        <f>Carryover!N6</f>
        <v>637.74231788610007</v>
      </c>
      <c r="O11" s="32">
        <f>Carryover!O6</f>
        <v>459.49795711168503</v>
      </c>
      <c r="P11" s="32">
        <f>Carryover!P6</f>
        <v>459.49795711168503</v>
      </c>
      <c r="Q11" s="32">
        <f>Carryover!Q6</f>
        <v>459.49795711168503</v>
      </c>
      <c r="R11" s="32">
        <f>Carryover!R6</f>
        <v>0</v>
      </c>
      <c r="S11" s="32">
        <f>Carryover!S6</f>
        <v>0</v>
      </c>
      <c r="T11" s="32">
        <f>Carryover!T6</f>
        <v>0</v>
      </c>
      <c r="U11" s="32">
        <f>Carryover!U6</f>
        <v>0</v>
      </c>
      <c r="V11" s="32">
        <f>Carryover!V6</f>
        <v>0</v>
      </c>
      <c r="W11" s="32">
        <f>Carryover!W6</f>
        <v>0</v>
      </c>
      <c r="X11" s="32">
        <f>Carryover!X6</f>
        <v>0</v>
      </c>
      <c r="Y11" s="32">
        <f>Carryover!Y6</f>
        <v>0</v>
      </c>
      <c r="Z11" s="32">
        <f>Carryover!Z6</f>
        <v>0</v>
      </c>
      <c r="AA11" s="32">
        <f>Carryover!AA6</f>
        <v>0</v>
      </c>
      <c r="AB11" s="32">
        <f>Carryover!AB6</f>
        <v>0</v>
      </c>
      <c r="AC11" s="32">
        <f>Carryover!AC6</f>
        <v>0</v>
      </c>
      <c r="AD11" s="32">
        <f>Carryover!AD6</f>
        <v>0</v>
      </c>
      <c r="AE11" s="32">
        <f>Carryover!AE6</f>
        <v>0</v>
      </c>
      <c r="AF11" s="32">
        <f>Carryover!AF6</f>
        <v>0</v>
      </c>
      <c r="AG11" s="32">
        <f>Carryover!AG6</f>
        <v>0</v>
      </c>
      <c r="AH11" s="32">
        <f>Carryover!AH6</f>
        <v>0</v>
      </c>
      <c r="AI11" s="32">
        <f t="shared" si="2"/>
        <v>5842.6900965377545</v>
      </c>
    </row>
    <row r="12" spans="1:35" s="103" customFormat="1" x14ac:dyDescent="0.4">
      <c r="A12" s="2" t="s">
        <v>55</v>
      </c>
      <c r="B12" s="453">
        <f>MF!B6</f>
        <v>12.575495440920671</v>
      </c>
      <c r="C12" s="40">
        <f>MF!C6</f>
        <v>807.59973440682541</v>
      </c>
      <c r="D12" s="48">
        <f t="shared" si="1"/>
        <v>1</v>
      </c>
      <c r="E12" s="310"/>
      <c r="F12" s="310"/>
      <c r="G12" s="310"/>
      <c r="H12" s="32">
        <f>MF!H6</f>
        <v>807.59973440682541</v>
      </c>
      <c r="I12" s="32">
        <f>MF!I6</f>
        <v>807.59973440682541</v>
      </c>
      <c r="J12" s="32">
        <f>MF!J6</f>
        <v>807.59973440682541</v>
      </c>
      <c r="K12" s="32">
        <f>MF!K6</f>
        <v>807.59973440682541</v>
      </c>
      <c r="L12" s="32">
        <f>MF!L6</f>
        <v>739.37289677682543</v>
      </c>
      <c r="M12" s="32">
        <f>MF!M6</f>
        <v>739.37289677682543</v>
      </c>
      <c r="N12" s="32">
        <f>MF!N6</f>
        <v>723.04308908451776</v>
      </c>
      <c r="O12" s="32">
        <f>MF!O6</f>
        <v>663.96109169092324</v>
      </c>
      <c r="P12" s="32">
        <f>MF!P6</f>
        <v>663.96109169092324</v>
      </c>
      <c r="Q12" s="32">
        <f>MF!Q6</f>
        <v>663.96109169092324</v>
      </c>
      <c r="R12" s="32">
        <f>MF!R6</f>
        <v>401.95331483095708</v>
      </c>
      <c r="S12" s="32">
        <f>MF!S6</f>
        <v>359.57240849925836</v>
      </c>
      <c r="T12" s="32">
        <f>MF!T6</f>
        <v>326.56212278497264</v>
      </c>
      <c r="U12" s="32">
        <f>MF!U6</f>
        <v>326.56212278497264</v>
      </c>
      <c r="V12" s="32">
        <f>MF!V6</f>
        <v>326.56212278497264</v>
      </c>
      <c r="W12" s="32">
        <f>MF!W6</f>
        <v>65.042380781369758</v>
      </c>
      <c r="X12" s="32">
        <f>MF!X6</f>
        <v>65.042380781369758</v>
      </c>
      <c r="Y12" s="32">
        <f>MF!Y6</f>
        <v>65.042380781369758</v>
      </c>
      <c r="Z12" s="32">
        <f>MF!Z6</f>
        <v>65.042380781369758</v>
      </c>
      <c r="AA12" s="32">
        <f>MF!AA6</f>
        <v>65.042380781369758</v>
      </c>
      <c r="AB12" s="32">
        <f>MF!AB6</f>
        <v>0</v>
      </c>
      <c r="AC12" s="32">
        <f>MF!AC6</f>
        <v>0</v>
      </c>
      <c r="AD12" s="32">
        <f>MF!AD6</f>
        <v>0</v>
      </c>
      <c r="AE12" s="32">
        <f>MF!AE6</f>
        <v>0</v>
      </c>
      <c r="AF12" s="32">
        <f>MF!AF6</f>
        <v>0</v>
      </c>
      <c r="AG12" s="32">
        <f>MF!AG6</f>
        <v>0</v>
      </c>
      <c r="AH12" s="32">
        <f>MF!AH6</f>
        <v>0</v>
      </c>
      <c r="AI12" s="32">
        <f t="shared" si="2"/>
        <v>9490.4950909302224</v>
      </c>
    </row>
    <row r="13" spans="1:35" s="103" customFormat="1" x14ac:dyDescent="0.4">
      <c r="A13" s="2" t="s">
        <v>179</v>
      </c>
      <c r="B13" s="453">
        <f>MF!B7</f>
        <v>10.890316953117937</v>
      </c>
      <c r="C13" s="40">
        <f>MF!C7</f>
        <v>1375.2713531729914</v>
      </c>
      <c r="D13" s="48">
        <f t="shared" si="1"/>
        <v>0.90642864714449722</v>
      </c>
      <c r="E13" s="310"/>
      <c r="F13" s="310"/>
      <c r="G13" s="310"/>
      <c r="H13" s="32">
        <f>MF!H7</f>
        <v>1246.5853521131767</v>
      </c>
      <c r="I13" s="32">
        <f>MF!I7</f>
        <v>1246.5853521131767</v>
      </c>
      <c r="J13" s="32">
        <f>MF!J7</f>
        <v>1246.5853521131767</v>
      </c>
      <c r="K13" s="32">
        <f>MF!K7</f>
        <v>1246.5853521131767</v>
      </c>
      <c r="L13" s="32">
        <f>MF!L7</f>
        <v>1148.823657682781</v>
      </c>
      <c r="M13" s="32">
        <f>MF!M7</f>
        <v>1148.823657682781</v>
      </c>
      <c r="N13" s="32">
        <f>MF!N7</f>
        <v>1146.366057682781</v>
      </c>
      <c r="O13" s="32">
        <f>MF!O7</f>
        <v>1118.3854896827811</v>
      </c>
      <c r="P13" s="32">
        <f>MF!P7</f>
        <v>1118.3854896827811</v>
      </c>
      <c r="Q13" s="32">
        <f>MF!Q7</f>
        <v>1118.3854896827811</v>
      </c>
      <c r="R13" s="32">
        <f>MF!R7</f>
        <v>862.30107627785469</v>
      </c>
      <c r="S13" s="32">
        <f>MF!S7</f>
        <v>55.410068519675299</v>
      </c>
      <c r="T13" s="32">
        <f>MF!T7</f>
        <v>55.410068519675299</v>
      </c>
      <c r="U13" s="32">
        <f>MF!U7</f>
        <v>55.410068519675299</v>
      </c>
      <c r="V13" s="32">
        <f>MF!V7</f>
        <v>55.410068519675299</v>
      </c>
      <c r="W13" s="32">
        <f>MF!W7</f>
        <v>6.3973657297398532</v>
      </c>
      <c r="X13" s="32">
        <f>MF!X7</f>
        <v>6.3973657297398532</v>
      </c>
      <c r="Y13" s="32">
        <f>MF!Y7</f>
        <v>6.3973657297398532</v>
      </c>
      <c r="Z13" s="32">
        <f>MF!Z7</f>
        <v>6.3973657297398532</v>
      </c>
      <c r="AA13" s="32">
        <f>MF!AA7</f>
        <v>6.3973657297398532</v>
      </c>
      <c r="AB13" s="32">
        <f>MF!AB7</f>
        <v>0</v>
      </c>
      <c r="AC13" s="32">
        <f>MF!AC7</f>
        <v>0</v>
      </c>
      <c r="AD13" s="32">
        <f>MF!AD7</f>
        <v>0</v>
      </c>
      <c r="AE13" s="32">
        <f>MF!AE7</f>
        <v>0</v>
      </c>
      <c r="AF13" s="32">
        <f>MF!AF7</f>
        <v>0</v>
      </c>
      <c r="AG13" s="32">
        <f>MF!AG7</f>
        <v>0</v>
      </c>
      <c r="AH13" s="32">
        <f>MF!AH7</f>
        <v>0</v>
      </c>
      <c r="AI13" s="32">
        <f t="shared" si="2"/>
        <v>12901.439429554646</v>
      </c>
    </row>
    <row r="14" spans="1:35" s="283" customFormat="1" x14ac:dyDescent="0.4">
      <c r="A14" s="2" t="s">
        <v>471</v>
      </c>
      <c r="B14" s="453">
        <f>'HE MR'!B18</f>
        <v>14.960949550971947</v>
      </c>
      <c r="C14" s="32">
        <f>'HE MR'!C15</f>
        <v>134.87092022577644</v>
      </c>
      <c r="D14" s="48">
        <f t="shared" si="1"/>
        <v>0.83349509539148114</v>
      </c>
      <c r="E14" s="310"/>
      <c r="F14" s="310"/>
      <c r="G14" s="310"/>
      <c r="H14" s="32">
        <f>'HE MR'!H15</f>
        <v>112.41425051912039</v>
      </c>
      <c r="I14" s="32">
        <f>'HE MR'!I15</f>
        <v>112.41425051912039</v>
      </c>
      <c r="J14" s="32">
        <f>'HE MR'!J15</f>
        <v>112.41425051912039</v>
      </c>
      <c r="K14" s="32">
        <f>'HE MR'!K15</f>
        <v>112.41425051912039</v>
      </c>
      <c r="L14" s="32">
        <f>'HE MR'!L15</f>
        <v>104.64402128312038</v>
      </c>
      <c r="M14" s="32">
        <f>'HE MR'!M15</f>
        <v>104.64402128312038</v>
      </c>
      <c r="N14" s="32">
        <f>'HE MR'!N15</f>
        <v>104.64402128312038</v>
      </c>
      <c r="O14" s="32">
        <f>'HE MR'!O15</f>
        <v>104.64402128312038</v>
      </c>
      <c r="P14" s="32">
        <f>'HE MR'!P15</f>
        <v>99.881622719120386</v>
      </c>
      <c r="Q14" s="32">
        <f>'HE MR'!Q15</f>
        <v>99.881622719120386</v>
      </c>
      <c r="R14" s="32">
        <f>'HE MR'!R15</f>
        <v>96.351096845874551</v>
      </c>
      <c r="S14" s="32">
        <f>'HE MR'!S15</f>
        <v>51.099678974002543</v>
      </c>
      <c r="T14" s="32">
        <f>'HE MR'!T15</f>
        <v>51.099678974002543</v>
      </c>
      <c r="U14" s="32">
        <f>'HE MR'!U15</f>
        <v>51.099678974002543</v>
      </c>
      <c r="V14" s="32">
        <f>'HE MR'!V15</f>
        <v>51.099678974002543</v>
      </c>
      <c r="W14" s="32">
        <f>'HE MR'!W15</f>
        <v>51.099678974002543</v>
      </c>
      <c r="X14" s="32">
        <f>'HE MR'!X15</f>
        <v>51.099678974002543</v>
      </c>
      <c r="Y14" s="32">
        <f>'HE MR'!Y15</f>
        <v>51.099678974002543</v>
      </c>
      <c r="Z14" s="32">
        <f>'HE MR'!Z15</f>
        <v>51.099678974002543</v>
      </c>
      <c r="AA14" s="32">
        <f>'HE MR'!AA15</f>
        <v>43.751708385767259</v>
      </c>
      <c r="AB14" s="32">
        <f>'HE MR'!AB15</f>
        <v>0</v>
      </c>
      <c r="AC14" s="32">
        <f>'HE MR'!AC15</f>
        <v>0</v>
      </c>
      <c r="AD14" s="32">
        <f>'HE MR'!AD15</f>
        <v>0</v>
      </c>
      <c r="AE14" s="32">
        <f>'HE MR'!AE15</f>
        <v>0</v>
      </c>
      <c r="AF14" s="32">
        <f>'HE MR'!AF15</f>
        <v>0</v>
      </c>
      <c r="AG14" s="32">
        <f>'HE MR'!AG15</f>
        <v>0</v>
      </c>
      <c r="AH14" s="32">
        <f>'HE MR'!AH15</f>
        <v>0</v>
      </c>
      <c r="AI14" s="32">
        <f t="shared" si="2"/>
        <v>1616.8965696708653</v>
      </c>
    </row>
    <row r="15" spans="1:35" x14ac:dyDescent="0.4">
      <c r="A15" s="2" t="s">
        <v>44</v>
      </c>
      <c r="B15" s="453">
        <f>HVAC!B18</f>
        <v>15.923410465575705</v>
      </c>
      <c r="C15" s="32">
        <f>HVAC!C15</f>
        <v>3171.4458776902652</v>
      </c>
      <c r="D15" s="48">
        <f t="shared" si="1"/>
        <v>0.80744865414118483</v>
      </c>
      <c r="E15" s="310"/>
      <c r="F15" s="310"/>
      <c r="G15" s="310"/>
      <c r="H15" s="32">
        <f>HVAC!H15</f>
        <v>2560.7797056226132</v>
      </c>
      <c r="I15" s="32">
        <f>HVAC!I15</f>
        <v>2560.7797056226132</v>
      </c>
      <c r="J15" s="32">
        <f>HVAC!J15</f>
        <v>2560.7797056226132</v>
      </c>
      <c r="K15" s="32">
        <f>HVAC!K15</f>
        <v>2560.7797056226132</v>
      </c>
      <c r="L15" s="32">
        <f>HVAC!L15</f>
        <v>2560.7797056226132</v>
      </c>
      <c r="M15" s="32">
        <f>HVAC!M15</f>
        <v>2560.7797056226132</v>
      </c>
      <c r="N15" s="32">
        <f>HVAC!N15</f>
        <v>2559.553897937973</v>
      </c>
      <c r="O15" s="32">
        <f>HVAC!O15</f>
        <v>2559.553897937973</v>
      </c>
      <c r="P15" s="32">
        <f>HVAC!P15</f>
        <v>2559.553897937973</v>
      </c>
      <c r="Q15" s="32">
        <f>HVAC!Q15</f>
        <v>2559.553897937973</v>
      </c>
      <c r="R15" s="32">
        <f>HVAC!R15</f>
        <v>2557.4810847908821</v>
      </c>
      <c r="S15" s="32">
        <f>HVAC!S15</f>
        <v>2339.3861628176987</v>
      </c>
      <c r="T15" s="32">
        <f>HVAC!T15</f>
        <v>2339.3861628176987</v>
      </c>
      <c r="U15" s="32">
        <f>HVAC!U15</f>
        <v>2339.3861628176987</v>
      </c>
      <c r="V15" s="32">
        <f>HVAC!V15</f>
        <v>2339.3861628176987</v>
      </c>
      <c r="W15" s="32">
        <f>HVAC!W15</f>
        <v>1502.3750855164826</v>
      </c>
      <c r="X15" s="32">
        <f>HVAC!X15</f>
        <v>841.98647091610098</v>
      </c>
      <c r="Y15" s="32">
        <f>HVAC!Y15</f>
        <v>841.98647091610098</v>
      </c>
      <c r="Z15" s="32">
        <f>HVAC!Z15</f>
        <v>0</v>
      </c>
      <c r="AA15" s="32">
        <f>HVAC!AA15</f>
        <v>0</v>
      </c>
      <c r="AB15" s="32">
        <f>HVAC!AB15</f>
        <v>0</v>
      </c>
      <c r="AC15" s="32">
        <f>HVAC!AC15</f>
        <v>0</v>
      </c>
      <c r="AD15" s="32">
        <f>HVAC!AD15</f>
        <v>0</v>
      </c>
      <c r="AE15" s="32">
        <f>HVAC!AE15</f>
        <v>0</v>
      </c>
      <c r="AF15" s="32">
        <f>HVAC!AF15</f>
        <v>0</v>
      </c>
      <c r="AG15" s="32">
        <f>HVAC!AG15</f>
        <v>0</v>
      </c>
      <c r="AH15" s="32">
        <f>HVAC!AH15</f>
        <v>0</v>
      </c>
      <c r="AI15" s="32">
        <f t="shared" si="2"/>
        <v>40704.267588897928</v>
      </c>
    </row>
    <row r="16" spans="1:35" x14ac:dyDescent="0.4">
      <c r="A16" s="2" t="s">
        <v>54</v>
      </c>
      <c r="B16" s="581">
        <f>SUMPRODUCT(AR!B5:B7,AR!C5:C7)/SUM(AR!C5:C7)</f>
        <v>6.4433512449589898</v>
      </c>
      <c r="C16" s="32">
        <f>SUM(AR!C5:C7)</f>
        <v>5167.1434736042038</v>
      </c>
      <c r="D16" s="48">
        <f t="shared" si="1"/>
        <v>0.48675195760690632</v>
      </c>
      <c r="E16" s="310"/>
      <c r="F16" s="310"/>
      <c r="G16" s="310"/>
      <c r="H16" s="32">
        <f>SUM(AR!H5:H7)</f>
        <v>2515.1172010125961</v>
      </c>
      <c r="I16" s="32">
        <f>SUM(AR!I5:I7)</f>
        <v>2515.1172010125961</v>
      </c>
      <c r="J16" s="32">
        <f>SUM(AR!J5:J7)</f>
        <v>2515.1172010125961</v>
      </c>
      <c r="K16" s="32">
        <f>SUM(AR!K5:K7)</f>
        <v>2515.1172010125961</v>
      </c>
      <c r="L16" s="32">
        <f>SUM(AR!L5:L7)</f>
        <v>2456.5747520330042</v>
      </c>
      <c r="M16" s="32">
        <f>SUM(AR!M5:M7)</f>
        <v>2456.5747520330042</v>
      </c>
      <c r="N16" s="32">
        <f>SUM(AR!N5:N7)</f>
        <v>1228.2873760165021</v>
      </c>
      <c r="O16" s="32">
        <f>SUM(AR!O5:O7)</f>
        <v>0</v>
      </c>
      <c r="P16" s="32">
        <f>SUM(AR!P5:P7)</f>
        <v>0</v>
      </c>
      <c r="Q16" s="32">
        <f>SUM(AR!Q5:Q7)</f>
        <v>0</v>
      </c>
      <c r="R16" s="32">
        <f>SUM(AR!R5:R7)</f>
        <v>0</v>
      </c>
      <c r="S16" s="32">
        <f>SUM(AR!S5:S7)</f>
        <v>0</v>
      </c>
      <c r="T16" s="32">
        <f>SUM(AR!T5:T7)</f>
        <v>0</v>
      </c>
      <c r="U16" s="32">
        <f>SUM(AR!U5:U7)</f>
        <v>0</v>
      </c>
      <c r="V16" s="32">
        <f>SUM(AR!V5:V7)</f>
        <v>0</v>
      </c>
      <c r="W16" s="32">
        <f>SUM(AR!W5:W7)</f>
        <v>0</v>
      </c>
      <c r="X16" s="32">
        <f>SUM(AR!X5:X7)</f>
        <v>0</v>
      </c>
      <c r="Y16" s="32">
        <f>SUM(AR!Y5:Y7)</f>
        <v>0</v>
      </c>
      <c r="Z16" s="32">
        <f>SUM(AR!Z5:Z7)</f>
        <v>0</v>
      </c>
      <c r="AA16" s="32">
        <f>SUM(AR!AA5:AA7)</f>
        <v>0</v>
      </c>
      <c r="AB16" s="32">
        <f>SUM(AR!AB5:AB7)</f>
        <v>0</v>
      </c>
      <c r="AC16" s="32">
        <f>SUM(AR!AC5:AC7)</f>
        <v>0</v>
      </c>
      <c r="AD16" s="32">
        <f>SUM(AR!AD5:AD7)</f>
        <v>0</v>
      </c>
      <c r="AE16" s="32">
        <f>SUM(AR!AE5:AE7)</f>
        <v>0</v>
      </c>
      <c r="AF16" s="32">
        <f>SUM(AR!AF5:AF7)</f>
        <v>0</v>
      </c>
      <c r="AG16" s="32">
        <f>SUM(AR!AG5:AG7)</f>
        <v>0</v>
      </c>
      <c r="AH16" s="32">
        <f>SUM(AR!AH5:AH7)</f>
        <v>0</v>
      </c>
      <c r="AI16" s="32">
        <f t="shared" si="2"/>
        <v>16201.905684132895</v>
      </c>
    </row>
    <row r="17" spans="1:35" s="283" customFormat="1" x14ac:dyDescent="0.4">
      <c r="A17" s="2" t="s">
        <v>159</v>
      </c>
      <c r="B17" s="453">
        <f>ARK!B14</f>
        <v>8.9279320826708251</v>
      </c>
      <c r="C17" s="32">
        <f>ARK!C11</f>
        <v>690.60295344391841</v>
      </c>
      <c r="D17" s="48">
        <f t="shared" si="1"/>
        <v>0.96055888719272231</v>
      </c>
      <c r="E17" s="310"/>
      <c r="F17" s="310"/>
      <c r="G17" s="310"/>
      <c r="H17" s="32">
        <f>ARK!H11</f>
        <v>663.3648044520977</v>
      </c>
      <c r="I17" s="32">
        <f>ARK!I11</f>
        <v>663.3648044520977</v>
      </c>
      <c r="J17" s="32">
        <f>ARK!J11</f>
        <v>663.3648044520977</v>
      </c>
      <c r="K17" s="32">
        <f>ARK!K11</f>
        <v>663.3648044520977</v>
      </c>
      <c r="L17" s="32">
        <f>ARK!L11</f>
        <v>574.70462948372096</v>
      </c>
      <c r="M17" s="32">
        <f>ARK!M11</f>
        <v>574.70462948372096</v>
      </c>
      <c r="N17" s="32">
        <f>ARK!N11</f>
        <v>574.70462948372096</v>
      </c>
      <c r="O17" s="32">
        <f>ARK!O11</f>
        <v>303.2076461544346</v>
      </c>
      <c r="P17" s="32">
        <f>ARK!P11</f>
        <v>303.2076461544346</v>
      </c>
      <c r="Q17" s="32">
        <f>ARK!Q11</f>
        <v>303.2076461544346</v>
      </c>
      <c r="R17" s="32">
        <f>ARK!R11</f>
        <v>0</v>
      </c>
      <c r="S17" s="32">
        <f>ARK!S11</f>
        <v>0</v>
      </c>
      <c r="T17" s="32">
        <f>ARK!T11</f>
        <v>0</v>
      </c>
      <c r="U17" s="32">
        <f>ARK!U11</f>
        <v>0</v>
      </c>
      <c r="V17" s="32">
        <f>ARK!V11</f>
        <v>0</v>
      </c>
      <c r="W17" s="32">
        <f>ARK!W11</f>
        <v>0</v>
      </c>
      <c r="X17" s="32">
        <f>ARK!X11</f>
        <v>0</v>
      </c>
      <c r="Y17" s="32">
        <f>ARK!Y11</f>
        <v>0</v>
      </c>
      <c r="Z17" s="32">
        <f>ARK!Z11</f>
        <v>0</v>
      </c>
      <c r="AA17" s="32">
        <f>ARK!AA11</f>
        <v>0</v>
      </c>
      <c r="AB17" s="32">
        <f>ARK!AB11</f>
        <v>0</v>
      </c>
      <c r="AC17" s="32">
        <f>ARK!AC11</f>
        <v>0</v>
      </c>
      <c r="AD17" s="32">
        <f>ARK!AD11</f>
        <v>0</v>
      </c>
      <c r="AE17" s="32">
        <f>ARK!AE11</f>
        <v>0</v>
      </c>
      <c r="AF17" s="32">
        <f>ARK!AF11</f>
        <v>0</v>
      </c>
      <c r="AG17" s="32">
        <f>ARK!AG11</f>
        <v>0</v>
      </c>
      <c r="AH17" s="32">
        <f>ARK!AH11</f>
        <v>0</v>
      </c>
      <c r="AI17" s="32">
        <f t="shared" si="2"/>
        <v>5287.1960447228576</v>
      </c>
    </row>
    <row r="18" spans="1:35" s="283" customFormat="1" x14ac:dyDescent="0.4">
      <c r="A18" s="92" t="s">
        <v>160</v>
      </c>
      <c r="B18" s="453">
        <f>'DD CO'!B7</f>
        <v>10</v>
      </c>
      <c r="C18" s="32">
        <f>SUM('DD CO'!C7:C8)</f>
        <v>10.450418273569602</v>
      </c>
      <c r="D18" s="48">
        <f t="shared" si="1"/>
        <v>1</v>
      </c>
      <c r="E18" s="310"/>
      <c r="F18" s="310"/>
      <c r="G18" s="310"/>
      <c r="H18" s="32">
        <f>SUM('DD CO'!H7:H8)</f>
        <v>10.450418273569602</v>
      </c>
      <c r="I18" s="32">
        <f>SUM('DD CO'!I7:I8)</f>
        <v>10.450418273569602</v>
      </c>
      <c r="J18" s="32">
        <f>SUM('DD CO'!J7:J8)</f>
        <v>10.450418273569602</v>
      </c>
      <c r="K18" s="32">
        <f>SUM('DD CO'!K7:K8)</f>
        <v>10.450418273569602</v>
      </c>
      <c r="L18" s="32">
        <f>SUM('DD CO'!L7:L8)</f>
        <v>10.450418273569602</v>
      </c>
      <c r="M18" s="32">
        <f>SUM('DD CO'!M7:M8)</f>
        <v>10.450418273569602</v>
      </c>
      <c r="N18" s="32">
        <f>SUM('DD CO'!N7:N8)</f>
        <v>10.450418273569602</v>
      </c>
      <c r="O18" s="32">
        <f>SUM('DD CO'!O7:O8)</f>
        <v>8.2558304361199859</v>
      </c>
      <c r="P18" s="32">
        <f>SUM('DD CO'!P7:P8)</f>
        <v>8.2558304361199859</v>
      </c>
      <c r="Q18" s="32">
        <f>SUM('DD CO'!Q7:Q8)</f>
        <v>8.2558304361199859</v>
      </c>
      <c r="R18" s="32">
        <f>SUM('DD CO'!R7:R8)</f>
        <v>0</v>
      </c>
      <c r="S18" s="32">
        <f>SUM('DD CO'!S7:S8)</f>
        <v>0</v>
      </c>
      <c r="T18" s="32">
        <f>SUM('DD CO'!T7:T8)</f>
        <v>0</v>
      </c>
      <c r="U18" s="32">
        <f>SUM('DD CO'!U7:U8)</f>
        <v>0</v>
      </c>
      <c r="V18" s="32">
        <f>SUM('DD CO'!V7:V8)</f>
        <v>0</v>
      </c>
      <c r="W18" s="32">
        <f>SUM('DD CO'!W7:W8)</f>
        <v>0</v>
      </c>
      <c r="X18" s="32">
        <f>SUM('DD CO'!X7:X8)</f>
        <v>0</v>
      </c>
      <c r="Y18" s="32">
        <f>SUM('DD CO'!Y7:Y8)</f>
        <v>0</v>
      </c>
      <c r="Z18" s="32">
        <f>SUM('DD CO'!Z7:Z8)</f>
        <v>0</v>
      </c>
      <c r="AA18" s="32">
        <f>SUM('DD CO'!AA7:AA8)</f>
        <v>0</v>
      </c>
      <c r="AB18" s="32">
        <f>SUM('DD CO'!AB7:AB8)</f>
        <v>0</v>
      </c>
      <c r="AC18" s="32">
        <f>SUM('DD CO'!AC7:AC8)</f>
        <v>0</v>
      </c>
      <c r="AD18" s="32">
        <f>SUM('DD CO'!AD7:AD8)</f>
        <v>0</v>
      </c>
      <c r="AE18" s="32">
        <f>SUM('DD CO'!AE7:AE8)</f>
        <v>0</v>
      </c>
      <c r="AF18" s="32">
        <f>SUM('DD CO'!AF7:AF8)</f>
        <v>0</v>
      </c>
      <c r="AG18" s="32">
        <f>SUM('DD CO'!AG7:AG8)</f>
        <v>0</v>
      </c>
      <c r="AH18" s="32">
        <f>SUM('DD CO'!AH7:AH8)</f>
        <v>0</v>
      </c>
      <c r="AI18" s="32">
        <f t="shared" si="2"/>
        <v>97.920419223347182</v>
      </c>
    </row>
    <row r="19" spans="1:35" s="103" customFormat="1" x14ac:dyDescent="0.4">
      <c r="A19" s="2" t="s">
        <v>130</v>
      </c>
      <c r="B19" s="453">
        <f>DD!B5</f>
        <v>8.9272920875288495</v>
      </c>
      <c r="C19" s="32">
        <f>DD!C5</f>
        <v>2388.9134011733909</v>
      </c>
      <c r="D19" s="48">
        <f t="shared" si="1"/>
        <v>1</v>
      </c>
      <c r="E19" s="310"/>
      <c r="F19" s="310"/>
      <c r="G19" s="310"/>
      <c r="H19" s="32">
        <f>DD!H5</f>
        <v>2388.9134011733909</v>
      </c>
      <c r="I19" s="32">
        <f>DD!I5</f>
        <v>2388.9134011733909</v>
      </c>
      <c r="J19" s="32">
        <f>DD!J5</f>
        <v>2056.673080635866</v>
      </c>
      <c r="K19" s="32">
        <f>DD!K5</f>
        <v>2056.673080635866</v>
      </c>
      <c r="L19" s="32">
        <f>DD!L5</f>
        <v>2056.673080635866</v>
      </c>
      <c r="M19" s="32">
        <f>DD!M5</f>
        <v>2056.673080635866</v>
      </c>
      <c r="N19" s="32">
        <f>DD!N5</f>
        <v>2056.673080635866</v>
      </c>
      <c r="O19" s="32">
        <f>DD!O5</f>
        <v>1425.3014461318658</v>
      </c>
      <c r="P19" s="32">
        <f>DD!P5</f>
        <v>1425.3014461318658</v>
      </c>
      <c r="Q19" s="32">
        <f>DD!Q5</f>
        <v>1425.3014461318658</v>
      </c>
      <c r="R19" s="32">
        <f>DD!R5</f>
        <v>196.14096118862804</v>
      </c>
      <c r="S19" s="32">
        <f>DD!S5</f>
        <v>196.14096118862804</v>
      </c>
      <c r="T19" s="32">
        <f>DD!T5</f>
        <v>196.14096118862804</v>
      </c>
      <c r="U19" s="32">
        <f>DD!U5</f>
        <v>196.14096118862804</v>
      </c>
      <c r="V19" s="32">
        <f>DD!V5</f>
        <v>196.14096118862804</v>
      </c>
      <c r="W19" s="32">
        <f>DD!W5</f>
        <v>95.290340142000019</v>
      </c>
      <c r="X19" s="32">
        <f>DD!X5</f>
        <v>95.290340142000019</v>
      </c>
      <c r="Y19" s="32">
        <f>DD!Y5</f>
        <v>95.290340142000019</v>
      </c>
      <c r="Z19" s="32">
        <f>DD!Z5</f>
        <v>95.290340142000019</v>
      </c>
      <c r="AA19" s="32">
        <f>DD!AA5</f>
        <v>95.290340142000019</v>
      </c>
      <c r="AB19" s="32">
        <f>DD!AB5</f>
        <v>0</v>
      </c>
      <c r="AC19" s="32">
        <f>DD!AC5</f>
        <v>0</v>
      </c>
      <c r="AD19" s="32">
        <f>DD!AD5</f>
        <v>0</v>
      </c>
      <c r="AE19" s="32">
        <f>DD!AE5</f>
        <v>0</v>
      </c>
      <c r="AF19" s="32">
        <f>DD!AF5</f>
        <v>0</v>
      </c>
      <c r="AG19" s="32">
        <f>DD!AG5</f>
        <v>0</v>
      </c>
      <c r="AH19" s="32">
        <f>DD!AH5</f>
        <v>0</v>
      </c>
      <c r="AI19" s="32">
        <f t="shared" si="2"/>
        <v>20794.253050574851</v>
      </c>
    </row>
    <row r="20" spans="1:35" s="103" customFormat="1" x14ac:dyDescent="0.4">
      <c r="A20" s="92" t="s">
        <v>158</v>
      </c>
      <c r="B20" s="453">
        <f>'DD CO'!B5</f>
        <v>10</v>
      </c>
      <c r="C20" s="32">
        <f>SUM('DD CO'!C5:C6)</f>
        <v>188.16579936086401</v>
      </c>
      <c r="D20" s="48">
        <f t="shared" si="1"/>
        <v>0.97739870896854841</v>
      </c>
      <c r="E20" s="310"/>
      <c r="F20" s="310"/>
      <c r="G20" s="310"/>
      <c r="H20" s="32">
        <f>SUM('DD CO'!H5:H6)</f>
        <v>183.91300936734339</v>
      </c>
      <c r="I20" s="32">
        <f>SUM('DD CO'!I5:I6)</f>
        <v>183.91300936734339</v>
      </c>
      <c r="J20" s="32">
        <f>SUM('DD CO'!J5:J6)</f>
        <v>183.91300936734339</v>
      </c>
      <c r="K20" s="32">
        <f>SUM('DD CO'!K5:K6)</f>
        <v>183.91300936734339</v>
      </c>
      <c r="L20" s="32">
        <f>SUM('DD CO'!L5:L6)</f>
        <v>170.07017793843372</v>
      </c>
      <c r="M20" s="32">
        <f>SUM('DD CO'!M5:M6)</f>
        <v>170.07017793843372</v>
      </c>
      <c r="N20" s="32">
        <f>SUM('DD CO'!N5:N6)</f>
        <v>170.07017793843372</v>
      </c>
      <c r="O20" s="32">
        <f>SUM('DD CO'!O5:O6)</f>
        <v>136.1371469391481</v>
      </c>
      <c r="P20" s="32">
        <f>SUM('DD CO'!P5:P6)</f>
        <v>136.1371469391481</v>
      </c>
      <c r="Q20" s="32">
        <f>SUM('DD CO'!Q5:Q6)</f>
        <v>136.1371469391481</v>
      </c>
      <c r="R20" s="32">
        <f>SUM('DD CO'!R5:R6)</f>
        <v>0</v>
      </c>
      <c r="S20" s="32">
        <f>SUM('DD CO'!S5:S6)</f>
        <v>0</v>
      </c>
      <c r="T20" s="32">
        <f>SUM('DD CO'!T5:T6)</f>
        <v>0</v>
      </c>
      <c r="U20" s="32">
        <f>SUM('DD CO'!U5:U6)</f>
        <v>0</v>
      </c>
      <c r="V20" s="32">
        <f>SUM('DD CO'!V5:V6)</f>
        <v>0</v>
      </c>
      <c r="W20" s="32">
        <f>SUM('DD CO'!W5:W6)</f>
        <v>0</v>
      </c>
      <c r="X20" s="32">
        <f>SUM('DD CO'!X5:X6)</f>
        <v>0</v>
      </c>
      <c r="Y20" s="32">
        <f>SUM('DD CO'!Y5:Y6)</f>
        <v>0</v>
      </c>
      <c r="Z20" s="32">
        <f>SUM('DD CO'!Z5:Z6)</f>
        <v>0</v>
      </c>
      <c r="AA20" s="32">
        <f>SUM('DD CO'!AA5:AA6)</f>
        <v>0</v>
      </c>
      <c r="AB20" s="32">
        <f>SUM('DD CO'!AB5:AB6)</f>
        <v>0</v>
      </c>
      <c r="AC20" s="32">
        <f>SUM('DD CO'!AC5:AC6)</f>
        <v>0</v>
      </c>
      <c r="AD20" s="32">
        <f>SUM('DD CO'!AD5:AD6)</f>
        <v>0</v>
      </c>
      <c r="AE20" s="32">
        <f>SUM('DD CO'!AE5:AE6)</f>
        <v>0</v>
      </c>
      <c r="AF20" s="32">
        <f>SUM('DD CO'!AF5:AF6)</f>
        <v>0</v>
      </c>
      <c r="AG20" s="32">
        <f>SUM('DD CO'!AG5:AG6)</f>
        <v>0</v>
      </c>
      <c r="AH20" s="32">
        <f>SUM('DD CO'!AH5:AH6)</f>
        <v>0</v>
      </c>
      <c r="AI20" s="32">
        <f t="shared" si="2"/>
        <v>1654.2740121021191</v>
      </c>
    </row>
    <row r="21" spans="1:35" x14ac:dyDescent="0.4">
      <c r="A21" s="2" t="s">
        <v>131</v>
      </c>
      <c r="B21" s="453">
        <f>DD!B6</f>
        <v>9.4566684944168635</v>
      </c>
      <c r="C21" s="32">
        <f>DD!C6</f>
        <v>7557.9963638662539</v>
      </c>
      <c r="D21" s="48">
        <f t="shared" si="1"/>
        <v>1</v>
      </c>
      <c r="E21" s="310"/>
      <c r="F21" s="310"/>
      <c r="G21" s="310"/>
      <c r="H21" s="32">
        <f>DD!H6</f>
        <v>7557.9963638662539</v>
      </c>
      <c r="I21" s="32">
        <f>DD!I6</f>
        <v>7557.9963638662539</v>
      </c>
      <c r="J21" s="32">
        <f>DD!J6</f>
        <v>7554.4037838398417</v>
      </c>
      <c r="K21" s="32">
        <f>DD!K6</f>
        <v>7554.4037838398417</v>
      </c>
      <c r="L21" s="32">
        <f>DD!L6</f>
        <v>7554.4037838398417</v>
      </c>
      <c r="M21" s="32">
        <f>DD!M6</f>
        <v>7554.4037838398417</v>
      </c>
      <c r="N21" s="32">
        <f>DD!N6</f>
        <v>7554.4037838398417</v>
      </c>
      <c r="O21" s="32">
        <f>DD!O6</f>
        <v>5214.9490528734241</v>
      </c>
      <c r="P21" s="32">
        <f>DD!P6</f>
        <v>4795.2658361934245</v>
      </c>
      <c r="Q21" s="32">
        <f>DD!Q6</f>
        <v>4795.2658361934245</v>
      </c>
      <c r="R21" s="32">
        <f>DD!R6</f>
        <v>0</v>
      </c>
      <c r="S21" s="32">
        <f>DD!S6</f>
        <v>0</v>
      </c>
      <c r="T21" s="32">
        <f>DD!T6</f>
        <v>0</v>
      </c>
      <c r="U21" s="32">
        <f>DD!U6</f>
        <v>0</v>
      </c>
      <c r="V21" s="32">
        <f>DD!V6</f>
        <v>0</v>
      </c>
      <c r="W21" s="32">
        <f>DD!W6</f>
        <v>0</v>
      </c>
      <c r="X21" s="32">
        <f>DD!X6</f>
        <v>0</v>
      </c>
      <c r="Y21" s="32">
        <f>DD!Y6</f>
        <v>0</v>
      </c>
      <c r="Z21" s="32">
        <f>DD!Z6</f>
        <v>0</v>
      </c>
      <c r="AA21" s="32">
        <f>DD!AA6</f>
        <v>0</v>
      </c>
      <c r="AB21" s="32">
        <f>DD!AB6</f>
        <v>0</v>
      </c>
      <c r="AC21" s="32">
        <f>DD!AC6</f>
        <v>0</v>
      </c>
      <c r="AD21" s="32">
        <f>DD!AD6</f>
        <v>0</v>
      </c>
      <c r="AE21" s="32">
        <f>DD!AE6</f>
        <v>0</v>
      </c>
      <c r="AF21" s="32">
        <f>DD!AF6</f>
        <v>0</v>
      </c>
      <c r="AG21" s="32">
        <f>DD!AG6</f>
        <v>0</v>
      </c>
      <c r="AH21" s="32">
        <f>DD!AH6</f>
        <v>0</v>
      </c>
      <c r="AI21" s="32">
        <f t="shared" si="2"/>
        <v>67693.492372191991</v>
      </c>
    </row>
    <row r="22" spans="1:35" s="283" customFormat="1" x14ac:dyDescent="0.4">
      <c r="A22" s="2" t="s">
        <v>307</v>
      </c>
      <c r="B22" s="453">
        <f>'DD CO'!B10</f>
        <v>10</v>
      </c>
      <c r="C22" s="32">
        <f>SUM('DD CO'!C9:C15)</f>
        <v>540.16668634949576</v>
      </c>
      <c r="D22" s="48">
        <f t="shared" si="1"/>
        <v>1</v>
      </c>
      <c r="E22" s="310"/>
      <c r="F22" s="310"/>
      <c r="G22" s="310"/>
      <c r="H22" s="32">
        <f>SUM('DD CO'!H9:H15)</f>
        <v>540.16668634949576</v>
      </c>
      <c r="I22" s="32">
        <f>SUM('DD CO'!I9:I15)</f>
        <v>540.16668634949576</v>
      </c>
      <c r="J22" s="32">
        <f>SUM('DD CO'!J9:J15)</f>
        <v>540.16668634949576</v>
      </c>
      <c r="K22" s="32">
        <f>SUM('DD CO'!K9:K15)</f>
        <v>540.16668634949576</v>
      </c>
      <c r="L22" s="32">
        <f>SUM('DD CO'!L9:L15)</f>
        <v>540.16668634949576</v>
      </c>
      <c r="M22" s="32">
        <f>SUM('DD CO'!M9:M15)</f>
        <v>540.16668634949576</v>
      </c>
      <c r="N22" s="32">
        <f>SUM('DD CO'!N9:N15)</f>
        <v>540.16668634949576</v>
      </c>
      <c r="O22" s="32">
        <f>SUM('DD CO'!O9:O15)</f>
        <v>426.05564389497295</v>
      </c>
      <c r="P22" s="32">
        <f>SUM('DD CO'!P9:P15)</f>
        <v>426.05564389497295</v>
      </c>
      <c r="Q22" s="32">
        <f>SUM('DD CO'!Q9:Q15)</f>
        <v>426.05564389497295</v>
      </c>
      <c r="R22" s="32">
        <f>SUM('DD CO'!R9:R15)</f>
        <v>0</v>
      </c>
      <c r="S22" s="32">
        <f>SUM('DD CO'!S9:S15)</f>
        <v>0</v>
      </c>
      <c r="T22" s="32">
        <f>SUM('DD CO'!T9:T15)</f>
        <v>0</v>
      </c>
      <c r="U22" s="32">
        <f>SUM('DD CO'!U9:U15)</f>
        <v>0</v>
      </c>
      <c r="V22" s="32">
        <f>SUM('DD CO'!V9:V15)</f>
        <v>0</v>
      </c>
      <c r="W22" s="32">
        <f>SUM('DD CO'!W9:W15)</f>
        <v>0</v>
      </c>
      <c r="X22" s="32">
        <f>SUM('DD CO'!X9:X15)</f>
        <v>0</v>
      </c>
      <c r="Y22" s="32">
        <f>SUM('DD CO'!Y9:Y15)</f>
        <v>0</v>
      </c>
      <c r="Z22" s="32">
        <f>SUM('DD CO'!Z9:Z15)</f>
        <v>0</v>
      </c>
      <c r="AA22" s="32">
        <f>SUM('DD CO'!AA9:AA15)</f>
        <v>0</v>
      </c>
      <c r="AB22" s="32">
        <f>SUM('DD CO'!AB9:AB15)</f>
        <v>0</v>
      </c>
      <c r="AC22" s="32">
        <f>SUM('DD CO'!AC9:AC15)</f>
        <v>0</v>
      </c>
      <c r="AD22" s="32">
        <f>SUM('DD CO'!AD9:AD15)</f>
        <v>0</v>
      </c>
      <c r="AE22" s="32">
        <f>SUM('DD CO'!AE9:AE15)</f>
        <v>0</v>
      </c>
      <c r="AF22" s="32">
        <f>SUM('DD CO'!AF9:AF15)</f>
        <v>0</v>
      </c>
      <c r="AG22" s="32">
        <f>SUM('DD CO'!AG9:AG15)</f>
        <v>0</v>
      </c>
      <c r="AH22" s="32">
        <f>SUM('DD CO'!AH9:AH15)</f>
        <v>0</v>
      </c>
      <c r="AI22" s="32">
        <f t="shared" si="2"/>
        <v>5059.3337361313897</v>
      </c>
    </row>
    <row r="23" spans="1:35" s="283" customFormat="1" x14ac:dyDescent="0.4">
      <c r="A23" s="186" t="s">
        <v>249</v>
      </c>
      <c r="B23" s="453">
        <f>ECT!B21</f>
        <v>13.161893850978643</v>
      </c>
      <c r="C23" s="32">
        <f>ECT!C18</f>
        <v>629.95294787597663</v>
      </c>
      <c r="D23" s="48">
        <f>ECT!D18</f>
        <v>0.68261906129396743</v>
      </c>
      <c r="E23" s="310"/>
      <c r="F23" s="310"/>
      <c r="G23" s="310"/>
      <c r="H23" s="291">
        <f>ECT!H18</f>
        <v>430.01788993846674</v>
      </c>
      <c r="I23" s="291">
        <f>ECT!I18</f>
        <v>430.01788993846674</v>
      </c>
      <c r="J23" s="291">
        <f>ECT!J18</f>
        <v>430.01788993846674</v>
      </c>
      <c r="K23" s="291">
        <f>ECT!K18</f>
        <v>430.01788993846674</v>
      </c>
      <c r="L23" s="291">
        <f>ECT!L18</f>
        <v>411.52890420293397</v>
      </c>
      <c r="M23" s="291">
        <f>ECT!M18</f>
        <v>411.52890420293397</v>
      </c>
      <c r="N23" s="291">
        <f>ECT!N18</f>
        <v>411.52890420293397</v>
      </c>
      <c r="O23" s="291">
        <f>ECT!O18</f>
        <v>398.70263363001732</v>
      </c>
      <c r="P23" s="291">
        <f>ECT!P18</f>
        <v>398.70263363001732</v>
      </c>
      <c r="Q23" s="291">
        <f>ECT!Q18</f>
        <v>348.51845654668404</v>
      </c>
      <c r="R23" s="291">
        <f>ECT!R18</f>
        <v>325.81801265982097</v>
      </c>
      <c r="S23" s="291">
        <f>ECT!S18</f>
        <v>290.19674417349279</v>
      </c>
      <c r="T23" s="291">
        <f>ECT!T18</f>
        <v>245.31446972820066</v>
      </c>
      <c r="U23" s="291">
        <f>ECT!U18</f>
        <v>245.31446972820066</v>
      </c>
      <c r="V23" s="291">
        <f>ECT!V18</f>
        <v>222.13709098936138</v>
      </c>
      <c r="W23" s="291">
        <f>ECT!W18</f>
        <v>51.53938395811138</v>
      </c>
      <c r="X23" s="291">
        <f>ECT!X18</f>
        <v>43.261007656028049</v>
      </c>
      <c r="Y23" s="291">
        <f>ECT!Y18</f>
        <v>1.3137578513405539</v>
      </c>
      <c r="Z23" s="291">
        <f>ECT!Z18</f>
        <v>1.3137578513405539</v>
      </c>
      <c r="AA23" s="291">
        <f>ECT!AA18</f>
        <v>1.3137578513405539</v>
      </c>
      <c r="AB23" s="291">
        <f>ECT!AB18</f>
        <v>1.3137578513405539</v>
      </c>
      <c r="AC23" s="291">
        <f>ECT!AC18</f>
        <v>1.3137578513405539</v>
      </c>
      <c r="AD23" s="291">
        <f>ECT!AD18</f>
        <v>0</v>
      </c>
      <c r="AE23" s="291">
        <f>ECT!AE18</f>
        <v>0</v>
      </c>
      <c r="AF23" s="291">
        <f>ECT!AF18</f>
        <v>0</v>
      </c>
      <c r="AG23" s="291">
        <f>ECT!AG18</f>
        <v>0</v>
      </c>
      <c r="AH23" s="291">
        <f>ECT!AH18</f>
        <v>0</v>
      </c>
      <c r="AI23" s="32">
        <f t="shared" ref="AI23" si="3">SUM(F23:AH23)</f>
        <v>5530.731964319305</v>
      </c>
    </row>
    <row r="24" spans="1:35" s="103" customFormat="1" x14ac:dyDescent="0.4">
      <c r="A24" s="186" t="s">
        <v>115</v>
      </c>
      <c r="B24" s="455">
        <f>NPSO!B16</f>
        <v>10.197357420656251</v>
      </c>
      <c r="C24" s="291">
        <f>NPSO!C13</f>
        <v>1614.4362167440397</v>
      </c>
      <c r="D24" s="48">
        <f>H24/C24</f>
        <v>0.71161599424876021</v>
      </c>
      <c r="E24" s="310"/>
      <c r="F24" s="310"/>
      <c r="G24" s="310"/>
      <c r="H24" s="291">
        <f>NPSO!H13</f>
        <v>1148.8586335295167</v>
      </c>
      <c r="I24" s="291">
        <f>NPSO!I13</f>
        <v>1148.8586335295167</v>
      </c>
      <c r="J24" s="291">
        <f>NPSO!J13</f>
        <v>1148.8586335295167</v>
      </c>
      <c r="K24" s="291">
        <f>NPSO!K13</f>
        <v>1148.8586335295167</v>
      </c>
      <c r="L24" s="291">
        <f>NPSO!L13</f>
        <v>861.00808726771436</v>
      </c>
      <c r="M24" s="291">
        <f>NPSO!M13</f>
        <v>861.00808726771436</v>
      </c>
      <c r="N24" s="291">
        <f>NPSO!N13</f>
        <v>822.81699297297905</v>
      </c>
      <c r="O24" s="291">
        <f>NPSO!O13</f>
        <v>777.84565275039449</v>
      </c>
      <c r="P24" s="291">
        <f>NPSO!P13</f>
        <v>775.72068859904118</v>
      </c>
      <c r="Q24" s="291">
        <f>NPSO!Q13</f>
        <v>768.04223934383288</v>
      </c>
      <c r="R24" s="291">
        <f>NPSO!R13</f>
        <v>378.6113082357524</v>
      </c>
      <c r="S24" s="291">
        <f>NPSO!S13</f>
        <v>120.75934963697598</v>
      </c>
      <c r="T24" s="291">
        <f>NPSO!T13</f>
        <v>104.41305444948443</v>
      </c>
      <c r="U24" s="291">
        <f>NPSO!U13</f>
        <v>104.41305444948443</v>
      </c>
      <c r="V24" s="291">
        <f>NPSO!V13</f>
        <v>94.799723771080409</v>
      </c>
      <c r="W24" s="291">
        <f>NPSO!W13</f>
        <v>57.107396573805779</v>
      </c>
      <c r="X24" s="291">
        <f>NPSO!X13</f>
        <v>32.272940355829355</v>
      </c>
      <c r="Y24" s="291">
        <f>NPSO!Y13</f>
        <v>28.680035518134044</v>
      </c>
      <c r="Z24" s="291">
        <f>NPSO!Z13</f>
        <v>2.5784549197349156</v>
      </c>
      <c r="AA24" s="291">
        <f>NPSO!AA13</f>
        <v>1.7438829135308713</v>
      </c>
      <c r="AB24" s="291">
        <f>NPSO!AB13</f>
        <v>0.1892616159501509</v>
      </c>
      <c r="AC24" s="291">
        <f>NPSO!AC13</f>
        <v>0.1892616159501509</v>
      </c>
      <c r="AD24" s="291">
        <f>NPSO!AD13</f>
        <v>0</v>
      </c>
      <c r="AE24" s="291">
        <f>NPSO!AE13</f>
        <v>0</v>
      </c>
      <c r="AF24" s="291">
        <f>NPSO!AF13</f>
        <v>0</v>
      </c>
      <c r="AG24" s="291">
        <f>NPSO!AG13</f>
        <v>0</v>
      </c>
      <c r="AH24" s="291">
        <f>NPSO!AH13</f>
        <v>0</v>
      </c>
      <c r="AI24" s="32">
        <f t="shared" si="2"/>
        <v>10387.634006375456</v>
      </c>
    </row>
    <row r="25" spans="1:35" s="103" customFormat="1" x14ac:dyDescent="0.4">
      <c r="A25" s="90" t="s">
        <v>174</v>
      </c>
      <c r="B25" s="454">
        <f>'RP (Conv.)'!B10</f>
        <v>11</v>
      </c>
      <c r="C25" s="91">
        <f>'RP (Conv.)'!C7</f>
        <v>7020.2209765367506</v>
      </c>
      <c r="D25" s="48">
        <f t="shared" si="1"/>
        <v>0.93500000000000016</v>
      </c>
      <c r="E25" s="310"/>
      <c r="F25" s="310"/>
      <c r="G25" s="310"/>
      <c r="H25" s="91">
        <f>'RP (Conv.)'!H7</f>
        <v>6563.906613061863</v>
      </c>
      <c r="I25" s="91">
        <f>'RP (Conv.)'!I7</f>
        <v>6563.906613061863</v>
      </c>
      <c r="J25" s="91">
        <f>'RP (Conv.)'!J7</f>
        <v>6563.906613061863</v>
      </c>
      <c r="K25" s="91">
        <f>'RP (Conv.)'!K7</f>
        <v>6563.906613061863</v>
      </c>
      <c r="L25" s="91">
        <f>'RP (Conv.)'!L7</f>
        <v>6563.906613061863</v>
      </c>
      <c r="M25" s="91">
        <f>'RP (Conv.)'!M7</f>
        <v>6563.906613061863</v>
      </c>
      <c r="N25" s="91">
        <f>'RP (Conv.)'!N7</f>
        <v>6563.906613061863</v>
      </c>
      <c r="O25" s="91">
        <f>'RP (Conv.)'!O7</f>
        <v>6563.906613061863</v>
      </c>
      <c r="P25" s="91">
        <f>'RP (Conv.)'!P7</f>
        <v>6563.906613061863</v>
      </c>
      <c r="Q25" s="91">
        <f>'RP (Conv.)'!Q7</f>
        <v>6563.906613061863</v>
      </c>
      <c r="R25" s="91">
        <f>'RP (Conv.)'!R7</f>
        <v>6563.906613061863</v>
      </c>
      <c r="S25" s="91">
        <f>'RP (Conv.)'!S7</f>
        <v>0</v>
      </c>
      <c r="T25" s="91">
        <f>'RP (Conv.)'!T7</f>
        <v>0</v>
      </c>
      <c r="U25" s="91">
        <f>'RP (Conv.)'!U7</f>
        <v>0</v>
      </c>
      <c r="V25" s="91">
        <f>'RP (Conv.)'!V7</f>
        <v>0</v>
      </c>
      <c r="W25" s="91">
        <f>'RP (Conv.)'!W7</f>
        <v>0</v>
      </c>
      <c r="X25" s="91">
        <f>'RP (Conv.)'!X7</f>
        <v>0</v>
      </c>
      <c r="Y25" s="91">
        <f>'RP (Conv.)'!Y7</f>
        <v>0</v>
      </c>
      <c r="Z25" s="91">
        <f>'RP (Conv.)'!Z7</f>
        <v>0</v>
      </c>
      <c r="AA25" s="91">
        <f>'RP (Conv.)'!AA7</f>
        <v>0</v>
      </c>
      <c r="AB25" s="91">
        <f>'RP (Conv.)'!AB7</f>
        <v>0</v>
      </c>
      <c r="AC25" s="91">
        <f>'RP (Conv.)'!AC7</f>
        <v>0</v>
      </c>
      <c r="AD25" s="91">
        <f>'RP (Conv.)'!AD7</f>
        <v>0</v>
      </c>
      <c r="AE25" s="91">
        <f>'RP (Conv.)'!AE7</f>
        <v>0</v>
      </c>
      <c r="AF25" s="91">
        <f>'RP (Conv.)'!AF7</f>
        <v>0</v>
      </c>
      <c r="AG25" s="91">
        <f>'RP (Conv.)'!AG7</f>
        <v>0</v>
      </c>
      <c r="AH25" s="91">
        <f>'RP (Conv.)'!AH7</f>
        <v>0</v>
      </c>
      <c r="AI25" s="32">
        <f t="shared" si="2"/>
        <v>72202.972743680468</v>
      </c>
    </row>
    <row r="26" spans="1:35" s="103" customFormat="1" x14ac:dyDescent="0.4">
      <c r="A26" s="90" t="s">
        <v>170</v>
      </c>
      <c r="B26" s="454">
        <f>'IQ (Conv.)'!B10</f>
        <v>11</v>
      </c>
      <c r="C26" s="91">
        <f>'IQ (Conv.)'!C7</f>
        <v>10844.332230399854</v>
      </c>
      <c r="D26" s="48">
        <f t="shared" si="1"/>
        <v>1</v>
      </c>
      <c r="E26" s="310"/>
      <c r="F26" s="310"/>
      <c r="G26" s="310"/>
      <c r="H26" s="91">
        <f>'IQ (Conv.)'!H7</f>
        <v>10844.332230399854</v>
      </c>
      <c r="I26" s="91">
        <f>'IQ (Conv.)'!I7</f>
        <v>10844.332230399854</v>
      </c>
      <c r="J26" s="91">
        <f>'IQ (Conv.)'!J7</f>
        <v>10844.332230399854</v>
      </c>
      <c r="K26" s="91">
        <f>'IQ (Conv.)'!K7</f>
        <v>10844.332230399854</v>
      </c>
      <c r="L26" s="91">
        <f>'IQ (Conv.)'!L7</f>
        <v>10844.332230399854</v>
      </c>
      <c r="M26" s="91">
        <f>'IQ (Conv.)'!M7</f>
        <v>10844.332230399854</v>
      </c>
      <c r="N26" s="91">
        <f>'IQ (Conv.)'!N7</f>
        <v>10844.332230399854</v>
      </c>
      <c r="O26" s="91">
        <f>'IQ (Conv.)'!O7</f>
        <v>10844.332230399854</v>
      </c>
      <c r="P26" s="91">
        <f>'IQ (Conv.)'!P7</f>
        <v>10844.332230399854</v>
      </c>
      <c r="Q26" s="91">
        <f>'IQ (Conv.)'!Q7</f>
        <v>10844.332230399854</v>
      </c>
      <c r="R26" s="91">
        <f>'IQ (Conv.)'!R7</f>
        <v>10844.332230399854</v>
      </c>
      <c r="S26" s="91">
        <f>'IQ (Conv.)'!S7</f>
        <v>0</v>
      </c>
      <c r="T26" s="91">
        <f>'IQ (Conv.)'!T7</f>
        <v>0</v>
      </c>
      <c r="U26" s="91">
        <f>'IQ (Conv.)'!U7</f>
        <v>0</v>
      </c>
      <c r="V26" s="91">
        <f>'IQ (Conv.)'!V7</f>
        <v>0</v>
      </c>
      <c r="W26" s="91">
        <f>'IQ (Conv.)'!W7</f>
        <v>0</v>
      </c>
      <c r="X26" s="91">
        <f>'IQ (Conv.)'!X7</f>
        <v>0</v>
      </c>
      <c r="Y26" s="91">
        <f>'IQ (Conv.)'!Y7</f>
        <v>0</v>
      </c>
      <c r="Z26" s="91">
        <f>'IQ (Conv.)'!Z7</f>
        <v>0</v>
      </c>
      <c r="AA26" s="91">
        <f>'IQ (Conv.)'!AA7</f>
        <v>0</v>
      </c>
      <c r="AB26" s="91">
        <f>'IQ (Conv.)'!AB7</f>
        <v>0</v>
      </c>
      <c r="AC26" s="91">
        <f>'IQ (Conv.)'!AC7</f>
        <v>0</v>
      </c>
      <c r="AD26" s="91">
        <f>'IQ (Conv.)'!AD7</f>
        <v>0</v>
      </c>
      <c r="AE26" s="91">
        <f>'IQ (Conv.)'!AE7</f>
        <v>0</v>
      </c>
      <c r="AF26" s="91">
        <f>'IQ (Conv.)'!AF7</f>
        <v>0</v>
      </c>
      <c r="AG26" s="91">
        <f>'IQ (Conv.)'!AG7</f>
        <v>0</v>
      </c>
      <c r="AH26" s="91">
        <f>'IQ (Conv.)'!AH7</f>
        <v>0</v>
      </c>
      <c r="AI26" s="32">
        <f t="shared" si="2"/>
        <v>119287.65453439842</v>
      </c>
    </row>
    <row r="27" spans="1:35" x14ac:dyDescent="0.4">
      <c r="A27" s="126" t="s">
        <v>236</v>
      </c>
      <c r="B27" s="456"/>
      <c r="C27" s="131">
        <f>SUM(C5:C26)</f>
        <v>141554.34870594621</v>
      </c>
      <c r="D27" s="188">
        <f>H27/C27</f>
        <v>0.85437916052917118</v>
      </c>
      <c r="E27" s="457"/>
      <c r="F27" s="457"/>
      <c r="G27" s="457"/>
      <c r="H27" s="131">
        <f t="shared" ref="H27:AI27" si="4">SUM(H5:H26)</f>
        <v>120941.08561663989</v>
      </c>
      <c r="I27" s="131">
        <f t="shared" si="4"/>
        <v>120941.08561663989</v>
      </c>
      <c r="J27" s="131">
        <f t="shared" si="4"/>
        <v>120596.45542041902</v>
      </c>
      <c r="K27" s="131">
        <f t="shared" si="4"/>
        <v>120596.45542041902</v>
      </c>
      <c r="L27" s="131">
        <f t="shared" si="4"/>
        <v>107485.90083466166</v>
      </c>
      <c r="M27" s="131">
        <f t="shared" si="4"/>
        <v>106402.67756435761</v>
      </c>
      <c r="N27" s="131">
        <f t="shared" si="4"/>
        <v>104068.00912431013</v>
      </c>
      <c r="O27" s="131">
        <f t="shared" si="4"/>
        <v>85697.52343818004</v>
      </c>
      <c r="P27" s="131">
        <f t="shared" si="4"/>
        <v>85109.012314726642</v>
      </c>
      <c r="Q27" s="131">
        <f t="shared" si="4"/>
        <v>84782.940985263092</v>
      </c>
      <c r="R27" s="131">
        <f t="shared" si="4"/>
        <v>43965.507614874572</v>
      </c>
      <c r="S27" s="131">
        <f t="shared" si="4"/>
        <v>8976.887780261146</v>
      </c>
      <c r="T27" s="131">
        <f t="shared" si="4"/>
        <v>8207.8039902539458</v>
      </c>
      <c r="U27" s="131">
        <f t="shared" si="4"/>
        <v>8207.8039902539458</v>
      </c>
      <c r="V27" s="131">
        <f t="shared" si="4"/>
        <v>7684.3672522617035</v>
      </c>
      <c r="W27" s="131">
        <f t="shared" si="4"/>
        <v>4022.3875145893912</v>
      </c>
      <c r="X27" s="131">
        <f t="shared" si="4"/>
        <v>2969.6822227975435</v>
      </c>
      <c r="Y27" s="131">
        <f t="shared" si="4"/>
        <v>2802.5809665926608</v>
      </c>
      <c r="Z27" s="131">
        <f t="shared" si="4"/>
        <v>1879.1523123918523</v>
      </c>
      <c r="AA27" s="131">
        <f t="shared" si="4"/>
        <v>1641.6761193345706</v>
      </c>
      <c r="AB27" s="131">
        <f t="shared" si="4"/>
        <v>9.2131886567438297</v>
      </c>
      <c r="AC27" s="131">
        <f t="shared" si="4"/>
        <v>9.2131886567438297</v>
      </c>
      <c r="AD27" s="131">
        <f t="shared" si="4"/>
        <v>0</v>
      </c>
      <c r="AE27" s="131">
        <f t="shared" si="4"/>
        <v>0</v>
      </c>
      <c r="AF27" s="131">
        <f t="shared" si="4"/>
        <v>0</v>
      </c>
      <c r="AG27" s="131">
        <f t="shared" si="4"/>
        <v>0</v>
      </c>
      <c r="AH27" s="131">
        <f t="shared" si="4"/>
        <v>0</v>
      </c>
      <c r="AI27" s="131">
        <f t="shared" si="4"/>
        <v>1146997.4224765417</v>
      </c>
    </row>
    <row r="28" spans="1:35" s="46" customFormat="1" x14ac:dyDescent="0.4">
      <c r="A28" s="126" t="s">
        <v>237</v>
      </c>
      <c r="B28" s="132"/>
      <c r="C28" s="133"/>
      <c r="D28" s="134"/>
      <c r="E28" s="457"/>
      <c r="F28" s="457"/>
      <c r="G28" s="457"/>
      <c r="H28" s="131">
        <v>0</v>
      </c>
      <c r="I28" s="131">
        <f>H27-I27</f>
        <v>0</v>
      </c>
      <c r="J28" s="131">
        <f t="shared" ref="J28:AH28" si="5">I27-J27</f>
        <v>344.63019622086722</v>
      </c>
      <c r="K28" s="131">
        <f t="shared" si="5"/>
        <v>0</v>
      </c>
      <c r="L28" s="131">
        <f t="shared" si="5"/>
        <v>13110.55458575736</v>
      </c>
      <c r="M28" s="131">
        <f t="shared" si="5"/>
        <v>1083.2232703040499</v>
      </c>
      <c r="N28" s="131">
        <f t="shared" si="5"/>
        <v>2334.6684400474769</v>
      </c>
      <c r="O28" s="131">
        <f t="shared" si="5"/>
        <v>18370.485686130094</v>
      </c>
      <c r="P28" s="131">
        <f t="shared" si="5"/>
        <v>588.51112345339789</v>
      </c>
      <c r="Q28" s="131">
        <f t="shared" si="5"/>
        <v>326.07132946354977</v>
      </c>
      <c r="R28" s="131">
        <f t="shared" si="5"/>
        <v>40817.43337038852</v>
      </c>
      <c r="S28" s="131">
        <f t="shared" si="5"/>
        <v>34988.619834613426</v>
      </c>
      <c r="T28" s="131">
        <f t="shared" si="5"/>
        <v>769.08379000720015</v>
      </c>
      <c r="U28" s="131">
        <f t="shared" si="5"/>
        <v>0</v>
      </c>
      <c r="V28" s="131">
        <f t="shared" si="5"/>
        <v>523.43673799224234</v>
      </c>
      <c r="W28" s="131">
        <f t="shared" si="5"/>
        <v>3661.9797376723122</v>
      </c>
      <c r="X28" s="131">
        <f t="shared" si="5"/>
        <v>1052.7052917918477</v>
      </c>
      <c r="Y28" s="131">
        <f t="shared" si="5"/>
        <v>167.1012562048827</v>
      </c>
      <c r="Z28" s="131">
        <f t="shared" si="5"/>
        <v>923.42865420080852</v>
      </c>
      <c r="AA28" s="131">
        <f t="shared" si="5"/>
        <v>237.47619305728176</v>
      </c>
      <c r="AB28" s="131">
        <f t="shared" si="5"/>
        <v>1632.4629306778268</v>
      </c>
      <c r="AC28" s="131">
        <f t="shared" si="5"/>
        <v>0</v>
      </c>
      <c r="AD28" s="131">
        <f t="shared" si="5"/>
        <v>9.2131886567438297</v>
      </c>
      <c r="AE28" s="131">
        <f t="shared" si="5"/>
        <v>0</v>
      </c>
      <c r="AF28" s="131">
        <f t="shared" si="5"/>
        <v>0</v>
      </c>
      <c r="AG28" s="131">
        <f t="shared" si="5"/>
        <v>0</v>
      </c>
      <c r="AH28" s="131">
        <f t="shared" si="5"/>
        <v>0</v>
      </c>
      <c r="AI28" s="458"/>
    </row>
    <row r="29" spans="1:35" x14ac:dyDescent="0.4">
      <c r="A29" s="126" t="s">
        <v>238</v>
      </c>
      <c r="B29" s="132"/>
      <c r="C29" s="133"/>
      <c r="D29" s="134"/>
      <c r="E29" s="457"/>
      <c r="F29" s="457"/>
      <c r="G29" s="457"/>
      <c r="H29" s="135">
        <v>0</v>
      </c>
      <c r="I29" s="135">
        <f>$H$27-I27</f>
        <v>0</v>
      </c>
      <c r="J29" s="135">
        <f t="shared" ref="J29:AH29" si="6">$H$27-J27</f>
        <v>344.63019622086722</v>
      </c>
      <c r="K29" s="135">
        <f t="shared" si="6"/>
        <v>344.63019622086722</v>
      </c>
      <c r="L29" s="135">
        <f t="shared" si="6"/>
        <v>13455.184781978227</v>
      </c>
      <c r="M29" s="135">
        <f t="shared" si="6"/>
        <v>14538.408052282277</v>
      </c>
      <c r="N29" s="135">
        <f t="shared" si="6"/>
        <v>16873.076492329754</v>
      </c>
      <c r="O29" s="135">
        <f t="shared" si="6"/>
        <v>35243.562178459848</v>
      </c>
      <c r="P29" s="135">
        <f t="shared" si="6"/>
        <v>35832.073301913246</v>
      </c>
      <c r="Q29" s="135">
        <f t="shared" si="6"/>
        <v>36158.144631376796</v>
      </c>
      <c r="R29" s="135">
        <f t="shared" si="6"/>
        <v>76975.578001765316</v>
      </c>
      <c r="S29" s="135">
        <f t="shared" si="6"/>
        <v>111964.19783637873</v>
      </c>
      <c r="T29" s="135">
        <f t="shared" si="6"/>
        <v>112733.28162638594</v>
      </c>
      <c r="U29" s="135">
        <f t="shared" si="6"/>
        <v>112733.28162638594</v>
      </c>
      <c r="V29" s="135">
        <f t="shared" si="6"/>
        <v>113256.71836437819</v>
      </c>
      <c r="W29" s="135">
        <f t="shared" si="6"/>
        <v>116918.69810205049</v>
      </c>
      <c r="X29" s="135">
        <f t="shared" si="6"/>
        <v>117971.40339384234</v>
      </c>
      <c r="Y29" s="135">
        <f t="shared" si="6"/>
        <v>118138.50465004722</v>
      </c>
      <c r="Z29" s="135">
        <f t="shared" si="6"/>
        <v>119061.93330424803</v>
      </c>
      <c r="AA29" s="135">
        <f t="shared" si="6"/>
        <v>119299.40949730531</v>
      </c>
      <c r="AB29" s="135">
        <f t="shared" si="6"/>
        <v>120931.87242798315</v>
      </c>
      <c r="AC29" s="135">
        <f t="shared" si="6"/>
        <v>120931.87242798315</v>
      </c>
      <c r="AD29" s="135">
        <f t="shared" si="6"/>
        <v>120941.08561663989</v>
      </c>
      <c r="AE29" s="135">
        <f t="shared" si="6"/>
        <v>120941.08561663989</v>
      </c>
      <c r="AF29" s="135">
        <f t="shared" si="6"/>
        <v>120941.08561663989</v>
      </c>
      <c r="AG29" s="135">
        <f t="shared" si="6"/>
        <v>120941.08561663989</v>
      </c>
      <c r="AH29" s="135">
        <f t="shared" si="6"/>
        <v>120941.08561663989</v>
      </c>
      <c r="AI29" s="459"/>
    </row>
    <row r="30" spans="1:35" x14ac:dyDescent="0.4">
      <c r="A30" s="136" t="s">
        <v>88</v>
      </c>
      <c r="B30" s="137">
        <f>SUMPRODUCT(B5:B26,C5:C26)/C27</f>
        <v>10.181604951084619</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row>
    <row r="31" spans="1:35" x14ac:dyDescent="0.4">
      <c r="A31" s="125"/>
      <c r="B31" s="125"/>
      <c r="C31" s="125"/>
      <c r="D31" s="125"/>
      <c r="E31" s="125"/>
      <c r="F31" s="125"/>
      <c r="G31" s="125"/>
      <c r="H31" s="125"/>
      <c r="I31" s="125"/>
      <c r="J31" s="125"/>
      <c r="K31" s="125"/>
      <c r="L31" s="125"/>
      <c r="M31" s="125"/>
      <c r="N31" s="125"/>
      <c r="O31" s="125"/>
      <c r="P31" s="125"/>
      <c r="Q31" s="125"/>
      <c r="R31" s="125"/>
      <c r="S31" s="125"/>
      <c r="T31" s="125"/>
    </row>
    <row r="32" spans="1:35" s="103" customFormat="1" hidden="1" x14ac:dyDescent="0.4">
      <c r="A32" s="616" t="s">
        <v>157</v>
      </c>
      <c r="B32" s="618" t="s">
        <v>88</v>
      </c>
      <c r="C32" s="618" t="s">
        <v>34</v>
      </c>
      <c r="D32" s="621" t="s">
        <v>74</v>
      </c>
      <c r="E32" s="449" t="s">
        <v>39</v>
      </c>
      <c r="F32" s="450"/>
      <c r="G32" s="450"/>
      <c r="H32" s="449" t="s">
        <v>470</v>
      </c>
      <c r="I32" s="450"/>
      <c r="J32" s="450"/>
      <c r="K32" s="450"/>
      <c r="L32" s="450"/>
      <c r="M32" s="450"/>
      <c r="N32" s="450"/>
      <c r="O32" s="450"/>
      <c r="P32" s="450"/>
      <c r="Q32" s="450"/>
      <c r="R32" s="450"/>
      <c r="S32" s="451"/>
      <c r="T32" s="125"/>
    </row>
    <row r="33" spans="1:35" s="103" customFormat="1" hidden="1" x14ac:dyDescent="0.4">
      <c r="A33" s="617"/>
      <c r="B33" s="619"/>
      <c r="C33" s="619"/>
      <c r="D33" s="624"/>
      <c r="E33" s="282">
        <f t="shared" ref="E33:G39" si="7">T4</f>
        <v>2033</v>
      </c>
      <c r="F33" s="299">
        <f t="shared" si="7"/>
        <v>2034</v>
      </c>
      <c r="G33" s="299">
        <f t="shared" si="7"/>
        <v>2035</v>
      </c>
      <c r="H33" s="299">
        <f t="shared" ref="H33:H45" si="8">T4</f>
        <v>2033</v>
      </c>
      <c r="I33" s="544">
        <f t="shared" ref="I33:I45" si="9">U4</f>
        <v>2034</v>
      </c>
      <c r="J33" s="544">
        <f t="shared" ref="J33:J45" si="10">V4</f>
        <v>2035</v>
      </c>
      <c r="K33" s="544">
        <f t="shared" ref="K33:K45" si="11">W4</f>
        <v>2036</v>
      </c>
      <c r="L33" s="544">
        <f t="shared" ref="L33:L45" si="12">X4</f>
        <v>2037</v>
      </c>
      <c r="M33" s="544">
        <f t="shared" ref="M33:M45" si="13">Y4</f>
        <v>2038</v>
      </c>
      <c r="N33" s="544">
        <f t="shared" ref="N33:N45" si="14">Z4</f>
        <v>2039</v>
      </c>
      <c r="O33" s="544">
        <f t="shared" ref="O33:O45" si="15">AA4</f>
        <v>2040</v>
      </c>
      <c r="P33" s="544">
        <f t="shared" ref="P33:P45" si="16">AB4</f>
        <v>2041</v>
      </c>
      <c r="Q33" s="544">
        <f t="shared" ref="Q33:Q45" si="17">AC4</f>
        <v>2042</v>
      </c>
      <c r="R33" s="544">
        <f t="shared" ref="R33:R45" si="18">AD4</f>
        <v>2043</v>
      </c>
      <c r="S33" s="544">
        <f t="shared" ref="S33:S45" si="19">AE4</f>
        <v>2044</v>
      </c>
      <c r="T33" s="125"/>
    </row>
    <row r="34" spans="1:35" hidden="1" x14ac:dyDescent="0.4">
      <c r="A34" s="2" t="str">
        <f t="shared" ref="A34:D45" si="20">A5</f>
        <v>Retail Products</v>
      </c>
      <c r="B34" s="43">
        <f t="shared" si="20"/>
        <v>9.8470598361953758</v>
      </c>
      <c r="C34" s="32">
        <f t="shared" si="20"/>
        <v>66522.83928354572</v>
      </c>
      <c r="D34" s="48">
        <f t="shared" si="20"/>
        <v>0.83075354415679448</v>
      </c>
      <c r="E34" s="32">
        <f t="shared" si="7"/>
        <v>2029.1804418962188</v>
      </c>
      <c r="F34" s="32">
        <f t="shared" si="7"/>
        <v>2029.1804418962188</v>
      </c>
      <c r="G34" s="32">
        <f t="shared" si="7"/>
        <v>1538.5344133212184</v>
      </c>
      <c r="H34" s="32">
        <f t="shared" si="8"/>
        <v>2029.1804418962188</v>
      </c>
      <c r="I34" s="32">
        <f t="shared" si="9"/>
        <v>2029.1804418962188</v>
      </c>
      <c r="J34" s="32">
        <f t="shared" si="10"/>
        <v>1538.5344133212184</v>
      </c>
      <c r="K34" s="32">
        <f t="shared" si="11"/>
        <v>366.35815161132814</v>
      </c>
      <c r="L34" s="32">
        <f t="shared" si="12"/>
        <v>156.60320629882813</v>
      </c>
      <c r="M34" s="32">
        <f t="shared" si="13"/>
        <v>35.042104736328128</v>
      </c>
      <c r="N34" s="32">
        <f t="shared" si="14"/>
        <v>35.042104736328128</v>
      </c>
      <c r="O34" s="32">
        <f t="shared" si="15"/>
        <v>7.7101691894531248</v>
      </c>
      <c r="P34" s="32">
        <f t="shared" si="16"/>
        <v>7.7101691894531248</v>
      </c>
      <c r="Q34" s="32">
        <f t="shared" si="17"/>
        <v>7.7101691894531248</v>
      </c>
      <c r="R34" s="32">
        <f t="shared" si="18"/>
        <v>0</v>
      </c>
      <c r="S34" s="32">
        <f t="shared" si="19"/>
        <v>0</v>
      </c>
      <c r="T34" s="125"/>
      <c r="U34" s="103"/>
      <c r="V34" s="103"/>
      <c r="W34" s="103"/>
      <c r="X34" s="103"/>
      <c r="Y34" s="103"/>
      <c r="Z34" s="103"/>
      <c r="AA34" s="103"/>
      <c r="AB34" s="103"/>
      <c r="AC34" s="103"/>
      <c r="AD34" s="103"/>
      <c r="AE34" s="103"/>
      <c r="AF34" s="103"/>
      <c r="AG34" s="103"/>
      <c r="AH34" s="103"/>
      <c r="AI34" s="103"/>
    </row>
    <row r="35" spans="1:35" hidden="1" x14ac:dyDescent="0.4">
      <c r="A35" s="2" t="str">
        <f t="shared" si="20"/>
        <v>Retail Products Carryover</v>
      </c>
      <c r="B35" s="43">
        <f t="shared" si="20"/>
        <v>9.4922717049854821</v>
      </c>
      <c r="C35" s="32">
        <f t="shared" si="20"/>
        <v>15453.550487096969</v>
      </c>
      <c r="D35" s="48">
        <f t="shared" si="20"/>
        <v>0.69021001012690908</v>
      </c>
      <c r="E35" s="91">
        <f t="shared" si="7"/>
        <v>0</v>
      </c>
      <c r="F35" s="91">
        <f t="shared" si="7"/>
        <v>0</v>
      </c>
      <c r="G35" s="91">
        <f t="shared" si="7"/>
        <v>0</v>
      </c>
      <c r="H35" s="91">
        <f t="shared" si="8"/>
        <v>0</v>
      </c>
      <c r="I35" s="91">
        <f t="shared" si="9"/>
        <v>0</v>
      </c>
      <c r="J35" s="91">
        <f t="shared" si="10"/>
        <v>0</v>
      </c>
      <c r="K35" s="91">
        <f t="shared" si="11"/>
        <v>0</v>
      </c>
      <c r="L35" s="91">
        <f t="shared" si="12"/>
        <v>0</v>
      </c>
      <c r="M35" s="91">
        <f t="shared" si="13"/>
        <v>0</v>
      </c>
      <c r="N35" s="91">
        <f t="shared" si="14"/>
        <v>0</v>
      </c>
      <c r="O35" s="91">
        <f t="shared" si="15"/>
        <v>0</v>
      </c>
      <c r="P35" s="91">
        <f t="shared" si="16"/>
        <v>0</v>
      </c>
      <c r="Q35" s="91">
        <f t="shared" si="17"/>
        <v>0</v>
      </c>
      <c r="R35" s="91">
        <f t="shared" si="18"/>
        <v>0</v>
      </c>
      <c r="S35" s="91">
        <f t="shared" si="19"/>
        <v>0</v>
      </c>
      <c r="T35" s="125"/>
      <c r="U35" s="103"/>
      <c r="V35" s="103"/>
      <c r="W35" s="103"/>
      <c r="X35" s="103"/>
      <c r="Y35" s="103"/>
      <c r="Z35" s="103"/>
      <c r="AA35" s="103"/>
      <c r="AB35" s="103"/>
      <c r="AC35" s="103"/>
      <c r="AD35" s="103"/>
      <c r="AE35" s="103"/>
      <c r="AF35" s="103"/>
      <c r="AG35" s="103"/>
      <c r="AH35" s="103"/>
      <c r="AI35" s="103"/>
    </row>
    <row r="36" spans="1:35" hidden="1" x14ac:dyDescent="0.4">
      <c r="A36" s="2" t="str">
        <f t="shared" si="20"/>
        <v>Income Qualified – Single Family</v>
      </c>
      <c r="B36" s="43">
        <f t="shared" si="20"/>
        <v>11.566819098573166</v>
      </c>
      <c r="C36" s="32">
        <f t="shared" si="20"/>
        <v>8215.5746727740425</v>
      </c>
      <c r="D36" s="48">
        <f t="shared" si="20"/>
        <v>1</v>
      </c>
      <c r="E36" s="32">
        <f t="shared" si="7"/>
        <v>1618.7110933167585</v>
      </c>
      <c r="F36" s="32">
        <f t="shared" si="7"/>
        <v>1618.7110933167585</v>
      </c>
      <c r="G36" s="32">
        <f t="shared" si="7"/>
        <v>1618.7110933167585</v>
      </c>
      <c r="H36" s="32">
        <f t="shared" si="8"/>
        <v>1618.7110933167585</v>
      </c>
      <c r="I36" s="32">
        <f t="shared" si="9"/>
        <v>1618.7110933167585</v>
      </c>
      <c r="J36" s="32">
        <f t="shared" si="10"/>
        <v>1618.7110933167585</v>
      </c>
      <c r="K36" s="32">
        <f t="shared" si="11"/>
        <v>1347.3549592143797</v>
      </c>
      <c r="L36" s="32">
        <f t="shared" si="12"/>
        <v>1197.9060598554736</v>
      </c>
      <c r="M36" s="32">
        <f t="shared" si="13"/>
        <v>1197.9060598554736</v>
      </c>
      <c r="N36" s="32">
        <f t="shared" si="14"/>
        <v>1142.565457169165</v>
      </c>
      <c r="O36" s="32">
        <f t="shared" si="15"/>
        <v>1005.6095375263068</v>
      </c>
      <c r="P36" s="32">
        <f t="shared" si="16"/>
        <v>0</v>
      </c>
      <c r="Q36" s="32">
        <f t="shared" si="17"/>
        <v>0</v>
      </c>
      <c r="R36" s="32">
        <f t="shared" si="18"/>
        <v>0</v>
      </c>
      <c r="S36" s="32">
        <f t="shared" si="19"/>
        <v>0</v>
      </c>
      <c r="T36" s="125"/>
      <c r="U36" s="103"/>
      <c r="V36" s="103"/>
      <c r="W36" s="103"/>
      <c r="X36" s="103"/>
      <c r="Y36" s="103"/>
      <c r="Z36" s="103"/>
      <c r="AA36" s="103"/>
      <c r="AB36" s="103"/>
      <c r="AC36" s="103"/>
      <c r="AD36" s="103"/>
      <c r="AE36" s="103"/>
      <c r="AF36" s="103"/>
      <c r="AG36" s="103"/>
      <c r="AH36" s="103"/>
      <c r="AI36" s="103"/>
    </row>
    <row r="37" spans="1:35" hidden="1" x14ac:dyDescent="0.4">
      <c r="A37" s="2" t="str">
        <f t="shared" si="20"/>
        <v>Income Qualified – CAA</v>
      </c>
      <c r="B37" s="43">
        <f t="shared" si="20"/>
        <v>15.928236290289199</v>
      </c>
      <c r="C37" s="32">
        <f t="shared" si="20"/>
        <v>642.43994896981815</v>
      </c>
      <c r="D37" s="48">
        <f t="shared" si="20"/>
        <v>1</v>
      </c>
      <c r="E37" s="32">
        <f t="shared" si="7"/>
        <v>375.33591892115038</v>
      </c>
      <c r="F37" s="32">
        <f t="shared" si="7"/>
        <v>375.33591892115038</v>
      </c>
      <c r="G37" s="32">
        <f t="shared" si="7"/>
        <v>375.33591892115038</v>
      </c>
      <c r="H37" s="32">
        <f t="shared" si="8"/>
        <v>375.33591892115038</v>
      </c>
      <c r="I37" s="32">
        <f t="shared" si="9"/>
        <v>375.33591892115038</v>
      </c>
      <c r="J37" s="32">
        <f t="shared" si="10"/>
        <v>375.33591892115038</v>
      </c>
      <c r="K37" s="32">
        <f t="shared" si="11"/>
        <v>375.33591892115038</v>
      </c>
      <c r="L37" s="32">
        <f t="shared" si="12"/>
        <v>375.33591892115038</v>
      </c>
      <c r="M37" s="32">
        <f t="shared" si="13"/>
        <v>375.33591892115038</v>
      </c>
      <c r="N37" s="32">
        <f t="shared" si="14"/>
        <v>375.33591892115038</v>
      </c>
      <c r="O37" s="32">
        <f t="shared" si="15"/>
        <v>310.33012364804142</v>
      </c>
      <c r="P37" s="32">
        <f t="shared" si="16"/>
        <v>0</v>
      </c>
      <c r="Q37" s="32">
        <f t="shared" si="17"/>
        <v>0</v>
      </c>
      <c r="R37" s="32">
        <f t="shared" si="18"/>
        <v>0</v>
      </c>
      <c r="S37" s="32">
        <f t="shared" si="19"/>
        <v>0</v>
      </c>
      <c r="T37" s="125"/>
      <c r="U37" s="103"/>
      <c r="V37" s="103"/>
      <c r="W37" s="103"/>
      <c r="X37" s="103"/>
      <c r="Y37" s="103"/>
      <c r="Z37" s="103"/>
      <c r="AA37" s="103"/>
      <c r="AB37" s="103"/>
      <c r="AC37" s="103"/>
      <c r="AD37" s="103"/>
      <c r="AE37" s="103"/>
      <c r="AF37" s="103"/>
      <c r="AG37" s="103"/>
      <c r="AH37" s="103"/>
      <c r="AI37" s="103"/>
    </row>
    <row r="38" spans="1:35" hidden="1" x14ac:dyDescent="0.4">
      <c r="A38" s="2" t="str">
        <f t="shared" si="20"/>
        <v>Smart Savers</v>
      </c>
      <c r="B38" s="43">
        <f t="shared" si="20"/>
        <v>11</v>
      </c>
      <c r="C38" s="32">
        <f t="shared" si="20"/>
        <v>4163.3395379999847</v>
      </c>
      <c r="D38" s="48">
        <f t="shared" si="20"/>
        <v>1</v>
      </c>
      <c r="E38" s="31">
        <f t="shared" si="7"/>
        <v>0</v>
      </c>
      <c r="F38" s="31">
        <f t="shared" si="7"/>
        <v>0</v>
      </c>
      <c r="G38" s="31">
        <f t="shared" si="7"/>
        <v>0</v>
      </c>
      <c r="H38" s="31">
        <f t="shared" si="8"/>
        <v>0</v>
      </c>
      <c r="I38" s="31">
        <f t="shared" si="9"/>
        <v>0</v>
      </c>
      <c r="J38" s="31">
        <f t="shared" si="10"/>
        <v>0</v>
      </c>
      <c r="K38" s="31">
        <f t="shared" si="11"/>
        <v>0</v>
      </c>
      <c r="L38" s="31">
        <f t="shared" si="12"/>
        <v>0</v>
      </c>
      <c r="M38" s="31">
        <f t="shared" si="13"/>
        <v>0</v>
      </c>
      <c r="N38" s="31">
        <f t="shared" si="14"/>
        <v>0</v>
      </c>
      <c r="O38" s="31">
        <f t="shared" si="15"/>
        <v>0</v>
      </c>
      <c r="P38" s="31">
        <f t="shared" si="16"/>
        <v>0</v>
      </c>
      <c r="Q38" s="31">
        <f t="shared" si="17"/>
        <v>0</v>
      </c>
      <c r="R38" s="31">
        <f t="shared" si="18"/>
        <v>0</v>
      </c>
      <c r="S38" s="31">
        <f t="shared" si="19"/>
        <v>0</v>
      </c>
      <c r="T38" s="125"/>
      <c r="U38" s="103"/>
      <c r="V38" s="103"/>
      <c r="W38" s="103"/>
      <c r="X38" s="103"/>
      <c r="Y38" s="103"/>
      <c r="Z38" s="103"/>
      <c r="AA38" s="103"/>
      <c r="AB38" s="103"/>
      <c r="AC38" s="103"/>
      <c r="AD38" s="103"/>
      <c r="AE38" s="103"/>
      <c r="AF38" s="103"/>
      <c r="AG38" s="103"/>
      <c r="AH38" s="103"/>
      <c r="AI38" s="103"/>
    </row>
    <row r="39" spans="1:35" hidden="1" x14ac:dyDescent="0.4">
      <c r="A39" s="2" t="str">
        <f t="shared" si="20"/>
        <v>Income Qualified – Multifamily</v>
      </c>
      <c r="B39" s="43">
        <f t="shared" si="20"/>
        <v>11.518523227722335</v>
      </c>
      <c r="C39" s="32">
        <f t="shared" si="20"/>
        <v>3777.2931045494006</v>
      </c>
      <c r="D39" s="48">
        <f t="shared" si="20"/>
        <v>1</v>
      </c>
      <c r="E39" s="40">
        <f t="shared" si="7"/>
        <v>866.25001765715535</v>
      </c>
      <c r="F39" s="40">
        <f t="shared" si="7"/>
        <v>866.25001765715535</v>
      </c>
      <c r="G39" s="40">
        <f t="shared" si="7"/>
        <v>866.25001765715535</v>
      </c>
      <c r="H39" s="40">
        <f t="shared" si="8"/>
        <v>866.25001765715535</v>
      </c>
      <c r="I39" s="40">
        <f t="shared" si="9"/>
        <v>866.25001765715535</v>
      </c>
      <c r="J39" s="40">
        <f t="shared" si="10"/>
        <v>866.25001765715535</v>
      </c>
      <c r="K39" s="40">
        <f t="shared" si="11"/>
        <v>104.48685316702097</v>
      </c>
      <c r="L39" s="40">
        <f t="shared" si="12"/>
        <v>104.48685316702097</v>
      </c>
      <c r="M39" s="40">
        <f t="shared" si="13"/>
        <v>104.48685316702097</v>
      </c>
      <c r="N39" s="40">
        <f t="shared" si="14"/>
        <v>104.48685316702097</v>
      </c>
      <c r="O39" s="40">
        <f t="shared" si="15"/>
        <v>104.48685316702097</v>
      </c>
      <c r="P39" s="40">
        <f t="shared" si="16"/>
        <v>0</v>
      </c>
      <c r="Q39" s="40">
        <f t="shared" si="17"/>
        <v>0</v>
      </c>
      <c r="R39" s="40">
        <f t="shared" si="18"/>
        <v>0</v>
      </c>
      <c r="S39" s="40">
        <f t="shared" si="19"/>
        <v>0</v>
      </c>
      <c r="T39" s="125"/>
    </row>
    <row r="40" spans="1:35" hidden="1" x14ac:dyDescent="0.4">
      <c r="A40" s="2" t="str">
        <f t="shared" si="20"/>
        <v>Income Qualified Carryover</v>
      </c>
      <c r="B40" s="43">
        <f t="shared" si="20"/>
        <v>10</v>
      </c>
      <c r="C40" s="32">
        <f t="shared" si="20"/>
        <v>637.74231788610007</v>
      </c>
      <c r="D40" s="48">
        <f t="shared" si="20"/>
        <v>1</v>
      </c>
      <c r="E40" s="91">
        <f t="shared" ref="E40:G41" si="21">T12</f>
        <v>326.56212278497264</v>
      </c>
      <c r="F40" s="91">
        <f t="shared" si="21"/>
        <v>326.56212278497264</v>
      </c>
      <c r="G40" s="91">
        <f t="shared" si="21"/>
        <v>326.56212278497264</v>
      </c>
      <c r="H40" s="91">
        <f t="shared" si="8"/>
        <v>0</v>
      </c>
      <c r="I40" s="91">
        <f t="shared" si="9"/>
        <v>0</v>
      </c>
      <c r="J40" s="91">
        <f t="shared" si="10"/>
        <v>0</v>
      </c>
      <c r="K40" s="91">
        <f t="shared" si="11"/>
        <v>0</v>
      </c>
      <c r="L40" s="91">
        <f t="shared" si="12"/>
        <v>0</v>
      </c>
      <c r="M40" s="91">
        <f t="shared" si="13"/>
        <v>0</v>
      </c>
      <c r="N40" s="91">
        <f t="shared" si="14"/>
        <v>0</v>
      </c>
      <c r="O40" s="91">
        <f t="shared" si="15"/>
        <v>0</v>
      </c>
      <c r="P40" s="91">
        <f t="shared" si="16"/>
        <v>0</v>
      </c>
      <c r="Q40" s="91">
        <f t="shared" si="17"/>
        <v>0</v>
      </c>
      <c r="R40" s="91">
        <f t="shared" si="18"/>
        <v>0</v>
      </c>
      <c r="S40" s="91">
        <f t="shared" si="19"/>
        <v>0</v>
      </c>
      <c r="T40" s="125"/>
      <c r="AF40"/>
      <c r="AG40"/>
    </row>
    <row r="41" spans="1:35" hidden="1" x14ac:dyDescent="0.4">
      <c r="A41" s="2" t="str">
        <f t="shared" si="20"/>
        <v>Public Housing</v>
      </c>
      <c r="B41" s="43">
        <f t="shared" si="20"/>
        <v>12.575495440920671</v>
      </c>
      <c r="C41" s="32">
        <f t="shared" si="20"/>
        <v>807.59973440682541</v>
      </c>
      <c r="D41" s="48">
        <f t="shared" si="20"/>
        <v>1</v>
      </c>
      <c r="E41" s="32">
        <f t="shared" si="21"/>
        <v>55.410068519675299</v>
      </c>
      <c r="F41" s="32">
        <f t="shared" si="21"/>
        <v>55.410068519675299</v>
      </c>
      <c r="G41" s="32">
        <f t="shared" si="21"/>
        <v>55.410068519675299</v>
      </c>
      <c r="H41" s="32">
        <f t="shared" si="8"/>
        <v>326.56212278497264</v>
      </c>
      <c r="I41" s="32">
        <f t="shared" si="9"/>
        <v>326.56212278497264</v>
      </c>
      <c r="J41" s="32">
        <f t="shared" si="10"/>
        <v>326.56212278497264</v>
      </c>
      <c r="K41" s="32">
        <f t="shared" si="11"/>
        <v>65.042380781369758</v>
      </c>
      <c r="L41" s="32">
        <f t="shared" si="12"/>
        <v>65.042380781369758</v>
      </c>
      <c r="M41" s="32">
        <f t="shared" si="13"/>
        <v>65.042380781369758</v>
      </c>
      <c r="N41" s="32">
        <f t="shared" si="14"/>
        <v>65.042380781369758</v>
      </c>
      <c r="O41" s="32">
        <f t="shared" si="15"/>
        <v>65.042380781369758</v>
      </c>
      <c r="P41" s="32">
        <f t="shared" si="16"/>
        <v>0</v>
      </c>
      <c r="Q41" s="32">
        <f t="shared" si="17"/>
        <v>0</v>
      </c>
      <c r="R41" s="32">
        <f t="shared" si="18"/>
        <v>0</v>
      </c>
      <c r="S41" s="32">
        <f t="shared" si="19"/>
        <v>0</v>
      </c>
      <c r="T41" s="125"/>
      <c r="AF41"/>
      <c r="AG41"/>
    </row>
    <row r="42" spans="1:35" hidden="1" x14ac:dyDescent="0.4">
      <c r="A42" s="2" t="str">
        <f t="shared" si="20"/>
        <v>Multifamily</v>
      </c>
      <c r="B42" s="43">
        <f t="shared" si="20"/>
        <v>10.890316953117937</v>
      </c>
      <c r="C42" s="32">
        <f t="shared" si="20"/>
        <v>1375.2713531729914</v>
      </c>
      <c r="D42" s="48">
        <f t="shared" si="20"/>
        <v>0.90642864714449722</v>
      </c>
      <c r="E42" s="32">
        <f t="shared" ref="E42:G43" si="22">T15</f>
        <v>2339.3861628176987</v>
      </c>
      <c r="F42" s="32">
        <f t="shared" si="22"/>
        <v>2339.3861628176987</v>
      </c>
      <c r="G42" s="32">
        <f t="shared" si="22"/>
        <v>2339.3861628176987</v>
      </c>
      <c r="H42" s="32">
        <f t="shared" si="8"/>
        <v>55.410068519675299</v>
      </c>
      <c r="I42" s="32">
        <f t="shared" si="9"/>
        <v>55.410068519675299</v>
      </c>
      <c r="J42" s="32">
        <f t="shared" si="10"/>
        <v>55.410068519675299</v>
      </c>
      <c r="K42" s="32">
        <f t="shared" si="11"/>
        <v>6.3973657297398532</v>
      </c>
      <c r="L42" s="32">
        <f t="shared" si="12"/>
        <v>6.3973657297398532</v>
      </c>
      <c r="M42" s="32">
        <f t="shared" si="13"/>
        <v>6.3973657297398532</v>
      </c>
      <c r="N42" s="32">
        <f t="shared" si="14"/>
        <v>6.3973657297398532</v>
      </c>
      <c r="O42" s="32">
        <f t="shared" si="15"/>
        <v>6.3973657297398532</v>
      </c>
      <c r="P42" s="32">
        <f t="shared" si="16"/>
        <v>0</v>
      </c>
      <c r="Q42" s="32">
        <f t="shared" si="17"/>
        <v>0</v>
      </c>
      <c r="R42" s="32">
        <f t="shared" si="18"/>
        <v>0</v>
      </c>
      <c r="S42" s="32">
        <f t="shared" si="19"/>
        <v>0</v>
      </c>
      <c r="T42" s="125"/>
      <c r="AF42"/>
      <c r="AG42"/>
    </row>
    <row r="43" spans="1:35" hidden="1" x14ac:dyDescent="0.4">
      <c r="A43" s="2" t="str">
        <f t="shared" si="20"/>
        <v>Home Efficiency – Market Rate</v>
      </c>
      <c r="B43" s="43">
        <f t="shared" si="20"/>
        <v>14.960949550971947</v>
      </c>
      <c r="C43" s="32">
        <f t="shared" si="20"/>
        <v>134.87092022577644</v>
      </c>
      <c r="D43" s="48">
        <f t="shared" si="20"/>
        <v>0.83349509539148114</v>
      </c>
      <c r="E43" s="32">
        <f t="shared" si="22"/>
        <v>0</v>
      </c>
      <c r="F43" s="32">
        <f t="shared" si="22"/>
        <v>0</v>
      </c>
      <c r="G43" s="32">
        <f t="shared" si="22"/>
        <v>0</v>
      </c>
      <c r="H43" s="32">
        <f t="shared" si="8"/>
        <v>51.099678974002543</v>
      </c>
      <c r="I43" s="32">
        <f t="shared" si="9"/>
        <v>51.099678974002543</v>
      </c>
      <c r="J43" s="32">
        <f t="shared" si="10"/>
        <v>51.099678974002543</v>
      </c>
      <c r="K43" s="32">
        <f t="shared" si="11"/>
        <v>51.099678974002543</v>
      </c>
      <c r="L43" s="32">
        <f t="shared" si="12"/>
        <v>51.099678974002543</v>
      </c>
      <c r="M43" s="32">
        <f t="shared" si="13"/>
        <v>51.099678974002543</v>
      </c>
      <c r="N43" s="32">
        <f t="shared" si="14"/>
        <v>51.099678974002543</v>
      </c>
      <c r="O43" s="32">
        <f t="shared" si="15"/>
        <v>43.751708385767259</v>
      </c>
      <c r="P43" s="32">
        <f t="shared" si="16"/>
        <v>0</v>
      </c>
      <c r="Q43" s="32">
        <f t="shared" si="17"/>
        <v>0</v>
      </c>
      <c r="R43" s="32">
        <f t="shared" si="18"/>
        <v>0</v>
      </c>
      <c r="S43" s="32">
        <f t="shared" si="19"/>
        <v>0</v>
      </c>
      <c r="T43" s="125"/>
      <c r="AF43"/>
      <c r="AG43"/>
    </row>
    <row r="44" spans="1:35" hidden="1" x14ac:dyDescent="0.4">
      <c r="A44" s="2" t="str">
        <f t="shared" si="20"/>
        <v>HVAC</v>
      </c>
      <c r="B44" s="43">
        <f t="shared" si="20"/>
        <v>15.923410465575705</v>
      </c>
      <c r="C44" s="32">
        <f t="shared" si="20"/>
        <v>3171.4458776902652</v>
      </c>
      <c r="D44" s="48">
        <f t="shared" si="20"/>
        <v>0.80744865414118483</v>
      </c>
      <c r="E44" s="32">
        <f t="shared" ref="E44:G45" si="23">T19</f>
        <v>196.14096118862804</v>
      </c>
      <c r="F44" s="32">
        <f t="shared" si="23"/>
        <v>196.14096118862804</v>
      </c>
      <c r="G44" s="32">
        <f t="shared" si="23"/>
        <v>196.14096118862804</v>
      </c>
      <c r="H44" s="32">
        <f t="shared" si="8"/>
        <v>2339.3861628176987</v>
      </c>
      <c r="I44" s="32">
        <f t="shared" si="9"/>
        <v>2339.3861628176987</v>
      </c>
      <c r="J44" s="32">
        <f t="shared" si="10"/>
        <v>2339.3861628176987</v>
      </c>
      <c r="K44" s="32">
        <f t="shared" si="11"/>
        <v>1502.3750855164826</v>
      </c>
      <c r="L44" s="32">
        <f t="shared" si="12"/>
        <v>841.98647091610098</v>
      </c>
      <c r="M44" s="32">
        <f t="shared" si="13"/>
        <v>841.98647091610098</v>
      </c>
      <c r="N44" s="32">
        <f t="shared" si="14"/>
        <v>0</v>
      </c>
      <c r="O44" s="32">
        <f t="shared" si="15"/>
        <v>0</v>
      </c>
      <c r="P44" s="32">
        <f t="shared" si="16"/>
        <v>0</v>
      </c>
      <c r="Q44" s="32">
        <f t="shared" si="17"/>
        <v>0</v>
      </c>
      <c r="R44" s="32">
        <f t="shared" si="18"/>
        <v>0</v>
      </c>
      <c r="S44" s="32">
        <f t="shared" si="19"/>
        <v>0</v>
      </c>
      <c r="T44" s="125"/>
      <c r="AF44"/>
      <c r="AG44"/>
    </row>
    <row r="45" spans="1:35" hidden="1" x14ac:dyDescent="0.4">
      <c r="A45" s="2" t="str">
        <f t="shared" si="20"/>
        <v>Appliance Recycling</v>
      </c>
      <c r="B45" s="43">
        <f t="shared" si="20"/>
        <v>6.4433512449589898</v>
      </c>
      <c r="C45" s="32">
        <f t="shared" si="20"/>
        <v>5167.1434736042038</v>
      </c>
      <c r="D45" s="48">
        <f t="shared" si="20"/>
        <v>0.48675195760690632</v>
      </c>
      <c r="E45" s="32">
        <f t="shared" si="23"/>
        <v>0</v>
      </c>
      <c r="F45" s="32">
        <f t="shared" si="23"/>
        <v>0</v>
      </c>
      <c r="G45" s="32">
        <f t="shared" si="23"/>
        <v>0</v>
      </c>
      <c r="H45" s="32">
        <f t="shared" si="8"/>
        <v>0</v>
      </c>
      <c r="I45" s="32">
        <f t="shared" si="9"/>
        <v>0</v>
      </c>
      <c r="J45" s="32">
        <f t="shared" si="10"/>
        <v>0</v>
      </c>
      <c r="K45" s="32">
        <f t="shared" si="11"/>
        <v>0</v>
      </c>
      <c r="L45" s="32">
        <f t="shared" si="12"/>
        <v>0</v>
      </c>
      <c r="M45" s="32">
        <f t="shared" si="13"/>
        <v>0</v>
      </c>
      <c r="N45" s="32">
        <f t="shared" si="14"/>
        <v>0</v>
      </c>
      <c r="O45" s="32">
        <f t="shared" si="15"/>
        <v>0</v>
      </c>
      <c r="P45" s="32">
        <f t="shared" si="16"/>
        <v>0</v>
      </c>
      <c r="Q45" s="32">
        <f t="shared" si="17"/>
        <v>0</v>
      </c>
      <c r="R45" s="32">
        <f t="shared" si="18"/>
        <v>0</v>
      </c>
      <c r="S45" s="32">
        <f t="shared" si="19"/>
        <v>0</v>
      </c>
      <c r="T45" s="125"/>
      <c r="AF45"/>
      <c r="AG45"/>
    </row>
    <row r="46" spans="1:35" hidden="1" x14ac:dyDescent="0.4">
      <c r="A46" s="2" t="str">
        <f t="shared" ref="A46:D47" si="24">A19</f>
        <v>School Kits</v>
      </c>
      <c r="B46" s="43">
        <f t="shared" si="24"/>
        <v>8.9272920875288495</v>
      </c>
      <c r="C46" s="32">
        <f t="shared" si="24"/>
        <v>2388.9134011733909</v>
      </c>
      <c r="D46" s="48">
        <f t="shared" si="24"/>
        <v>1</v>
      </c>
      <c r="E46" s="32" t="e">
        <f>#REF!</f>
        <v>#REF!</v>
      </c>
      <c r="F46" s="32" t="e">
        <f>#REF!</f>
        <v>#REF!</v>
      </c>
      <c r="G46" s="32" t="e">
        <f>#REF!</f>
        <v>#REF!</v>
      </c>
      <c r="H46" s="32">
        <f t="shared" ref="H46:S47" si="25">T19</f>
        <v>196.14096118862804</v>
      </c>
      <c r="I46" s="32">
        <f t="shared" si="25"/>
        <v>196.14096118862804</v>
      </c>
      <c r="J46" s="32">
        <f t="shared" si="25"/>
        <v>196.14096118862804</v>
      </c>
      <c r="K46" s="32">
        <f t="shared" si="25"/>
        <v>95.290340142000019</v>
      </c>
      <c r="L46" s="32">
        <f t="shared" si="25"/>
        <v>95.290340142000019</v>
      </c>
      <c r="M46" s="32">
        <f t="shared" si="25"/>
        <v>95.290340142000019</v>
      </c>
      <c r="N46" s="32">
        <f t="shared" si="25"/>
        <v>95.290340142000019</v>
      </c>
      <c r="O46" s="32">
        <f t="shared" si="25"/>
        <v>95.290340142000019</v>
      </c>
      <c r="P46" s="32">
        <f t="shared" si="25"/>
        <v>0</v>
      </c>
      <c r="Q46" s="32">
        <f t="shared" si="25"/>
        <v>0</v>
      </c>
      <c r="R46" s="32">
        <f t="shared" si="25"/>
        <v>0</v>
      </c>
      <c r="S46" s="32">
        <f t="shared" si="25"/>
        <v>0</v>
      </c>
      <c r="T46" s="125"/>
      <c r="AF46"/>
      <c r="AG46"/>
    </row>
    <row r="47" spans="1:35" s="283" customFormat="1" hidden="1" x14ac:dyDescent="0.4">
      <c r="A47" s="2" t="str">
        <f t="shared" si="24"/>
        <v>School Kits Carryover</v>
      </c>
      <c r="B47" s="43">
        <f t="shared" si="24"/>
        <v>10</v>
      </c>
      <c r="C47" s="32">
        <f t="shared" si="24"/>
        <v>188.16579936086401</v>
      </c>
      <c r="D47" s="48">
        <f t="shared" si="24"/>
        <v>0.97739870896854841</v>
      </c>
      <c r="E47" s="32">
        <f t="shared" ref="E47:G48" si="26">T19</f>
        <v>196.14096118862804</v>
      </c>
      <c r="F47" s="32">
        <f t="shared" si="26"/>
        <v>196.14096118862804</v>
      </c>
      <c r="G47" s="32">
        <f t="shared" si="26"/>
        <v>196.14096118862804</v>
      </c>
      <c r="H47" s="32">
        <f t="shared" si="25"/>
        <v>0</v>
      </c>
      <c r="I47" s="32">
        <f t="shared" si="25"/>
        <v>0</v>
      </c>
      <c r="J47" s="32">
        <f t="shared" si="25"/>
        <v>0</v>
      </c>
      <c r="K47" s="32">
        <f t="shared" si="25"/>
        <v>0</v>
      </c>
      <c r="L47" s="32">
        <f t="shared" si="25"/>
        <v>0</v>
      </c>
      <c r="M47" s="32">
        <f t="shared" si="25"/>
        <v>0</v>
      </c>
      <c r="N47" s="32">
        <f t="shared" si="25"/>
        <v>0</v>
      </c>
      <c r="O47" s="32">
        <f t="shared" si="25"/>
        <v>0</v>
      </c>
      <c r="P47" s="32">
        <f t="shared" si="25"/>
        <v>0</v>
      </c>
      <c r="Q47" s="32">
        <f t="shared" si="25"/>
        <v>0</v>
      </c>
      <c r="R47" s="32">
        <f t="shared" si="25"/>
        <v>0</v>
      </c>
      <c r="S47" s="32">
        <f t="shared" si="25"/>
        <v>0</v>
      </c>
      <c r="T47" s="125"/>
    </row>
    <row r="48" spans="1:35" s="283" customFormat="1" hidden="1" x14ac:dyDescent="0.4">
      <c r="A48" s="2" t="e">
        <f>#REF!</f>
        <v>#REF!</v>
      </c>
      <c r="B48" s="43" t="e">
        <f>#REF!</f>
        <v>#REF!</v>
      </c>
      <c r="C48" s="32" t="e">
        <f>#REF!</f>
        <v>#REF!</v>
      </c>
      <c r="D48" s="48" t="e">
        <f>#REF!</f>
        <v>#REF!</v>
      </c>
      <c r="E48" s="32">
        <f t="shared" si="26"/>
        <v>0</v>
      </c>
      <c r="F48" s="32">
        <f t="shared" si="26"/>
        <v>0</v>
      </c>
      <c r="G48" s="32">
        <f t="shared" si="26"/>
        <v>0</v>
      </c>
      <c r="H48" s="32" t="e">
        <f>#REF!</f>
        <v>#REF!</v>
      </c>
      <c r="I48" s="32" t="e">
        <f>#REF!</f>
        <v>#REF!</v>
      </c>
      <c r="J48" s="32" t="e">
        <f>#REF!</f>
        <v>#REF!</v>
      </c>
      <c r="K48" s="32" t="e">
        <f>#REF!</f>
        <v>#REF!</v>
      </c>
      <c r="L48" s="32" t="e">
        <f>#REF!</f>
        <v>#REF!</v>
      </c>
      <c r="M48" s="32" t="e">
        <f>#REF!</f>
        <v>#REF!</v>
      </c>
      <c r="N48" s="32" t="e">
        <f>#REF!</f>
        <v>#REF!</v>
      </c>
      <c r="O48" s="32" t="e">
        <f>#REF!</f>
        <v>#REF!</v>
      </c>
      <c r="P48" s="32" t="e">
        <f>#REF!</f>
        <v>#REF!</v>
      </c>
      <c r="Q48" s="32" t="e">
        <f>#REF!</f>
        <v>#REF!</v>
      </c>
      <c r="R48" s="32" t="e">
        <f>#REF!</f>
        <v>#REF!</v>
      </c>
      <c r="S48" s="32" t="e">
        <f>#REF!</f>
        <v>#REF!</v>
      </c>
      <c r="T48" s="125"/>
    </row>
    <row r="49" spans="1:33" s="283" customFormat="1" hidden="1" collapsed="1" x14ac:dyDescent="0.4">
      <c r="A49" s="2" t="e">
        <f>#REF!</f>
        <v>#REF!</v>
      </c>
      <c r="B49" s="43" t="e">
        <f>#REF!</f>
        <v>#REF!</v>
      </c>
      <c r="C49" s="32" t="e">
        <f>#REF!</f>
        <v>#REF!</v>
      </c>
      <c r="D49" s="48" t="e">
        <f>#REF!</f>
        <v>#REF!</v>
      </c>
      <c r="E49" s="32" t="e">
        <f>#REF!</f>
        <v>#REF!</v>
      </c>
      <c r="F49" s="32" t="e">
        <f>#REF!</f>
        <v>#REF!</v>
      </c>
      <c r="G49" s="32" t="e">
        <f>#REF!</f>
        <v>#REF!</v>
      </c>
      <c r="H49" s="32" t="e">
        <f>#REF!</f>
        <v>#REF!</v>
      </c>
      <c r="I49" s="32" t="e">
        <f>#REF!</f>
        <v>#REF!</v>
      </c>
      <c r="J49" s="32" t="e">
        <f>#REF!</f>
        <v>#REF!</v>
      </c>
      <c r="K49" s="32" t="e">
        <f>#REF!</f>
        <v>#REF!</v>
      </c>
      <c r="L49" s="32" t="e">
        <f>#REF!</f>
        <v>#REF!</v>
      </c>
      <c r="M49" s="32" t="e">
        <f>#REF!</f>
        <v>#REF!</v>
      </c>
      <c r="N49" s="32" t="e">
        <f>#REF!</f>
        <v>#REF!</v>
      </c>
      <c r="O49" s="32" t="e">
        <f>#REF!</f>
        <v>#REF!</v>
      </c>
      <c r="P49" s="32" t="e">
        <f>#REF!</f>
        <v>#REF!</v>
      </c>
      <c r="Q49" s="32" t="e">
        <f>#REF!</f>
        <v>#REF!</v>
      </c>
      <c r="R49" s="32" t="e">
        <f>#REF!</f>
        <v>#REF!</v>
      </c>
      <c r="S49" s="32" t="e">
        <f>#REF!</f>
        <v>#REF!</v>
      </c>
      <c r="T49" s="125"/>
    </row>
    <row r="50" spans="1:33" hidden="1" x14ac:dyDescent="0.4">
      <c r="A50" s="2" t="str">
        <f t="shared" ref="A50:D50" si="27">A21</f>
        <v>Community Kits</v>
      </c>
      <c r="B50" s="43">
        <f t="shared" si="27"/>
        <v>9.4566684944168635</v>
      </c>
      <c r="C50" s="32">
        <f t="shared" si="27"/>
        <v>7557.9963638662539</v>
      </c>
      <c r="D50" s="48">
        <f t="shared" si="27"/>
        <v>1</v>
      </c>
      <c r="E50" s="32" t="e">
        <f>#REF!</f>
        <v>#REF!</v>
      </c>
      <c r="F50" s="32" t="e">
        <f>#REF!</f>
        <v>#REF!</v>
      </c>
      <c r="G50" s="32" t="e">
        <f>#REF!</f>
        <v>#REF!</v>
      </c>
      <c r="H50" s="32">
        <f t="shared" ref="H50:H58" si="28">T21</f>
        <v>0</v>
      </c>
      <c r="I50" s="32">
        <f t="shared" ref="I50:I58" si="29">U21</f>
        <v>0</v>
      </c>
      <c r="J50" s="32">
        <f t="shared" ref="J50:J58" si="30">V21</f>
        <v>0</v>
      </c>
      <c r="K50" s="32">
        <f t="shared" ref="K50:K58" si="31">W21</f>
        <v>0</v>
      </c>
      <c r="L50" s="32">
        <f t="shared" ref="L50:L58" si="32">X21</f>
        <v>0</v>
      </c>
      <c r="M50" s="32">
        <f t="shared" ref="M50:M58" si="33">Y21</f>
        <v>0</v>
      </c>
      <c r="N50" s="32">
        <f t="shared" ref="N50:N58" si="34">Z21</f>
        <v>0</v>
      </c>
      <c r="O50" s="32">
        <f t="shared" ref="O50:O58" si="35">AA21</f>
        <v>0</v>
      </c>
      <c r="P50" s="32">
        <f t="shared" ref="P50:P58" si="36">AB21</f>
        <v>0</v>
      </c>
      <c r="Q50" s="32">
        <f t="shared" ref="Q50:Q58" si="37">AC21</f>
        <v>0</v>
      </c>
      <c r="R50" s="32">
        <f t="shared" ref="R50:R58" si="38">AD21</f>
        <v>0</v>
      </c>
      <c r="S50" s="32">
        <f t="shared" ref="S50:S58" si="39">AE21</f>
        <v>0</v>
      </c>
      <c r="T50" s="125"/>
      <c r="AF50"/>
      <c r="AG50"/>
    </row>
    <row r="51" spans="1:33" hidden="1" x14ac:dyDescent="0.4">
      <c r="A51" s="2" t="str">
        <f t="shared" ref="A51:D51" si="40">A22</f>
        <v>Community Kits Carryover</v>
      </c>
      <c r="B51" s="43">
        <f t="shared" si="40"/>
        <v>10</v>
      </c>
      <c r="C51" s="32">
        <f t="shared" si="40"/>
        <v>540.16668634949576</v>
      </c>
      <c r="D51" s="48">
        <f t="shared" si="40"/>
        <v>1</v>
      </c>
      <c r="E51" s="32">
        <f t="shared" ref="E51:G51" si="41">T21</f>
        <v>0</v>
      </c>
      <c r="F51" s="32">
        <f t="shared" si="41"/>
        <v>0</v>
      </c>
      <c r="G51" s="32">
        <f t="shared" si="41"/>
        <v>0</v>
      </c>
      <c r="H51" s="32">
        <f t="shared" si="28"/>
        <v>0</v>
      </c>
      <c r="I51" s="32">
        <f t="shared" si="29"/>
        <v>0</v>
      </c>
      <c r="J51" s="32">
        <f t="shared" si="30"/>
        <v>0</v>
      </c>
      <c r="K51" s="32">
        <f t="shared" si="31"/>
        <v>0</v>
      </c>
      <c r="L51" s="32">
        <f t="shared" si="32"/>
        <v>0</v>
      </c>
      <c r="M51" s="32">
        <f t="shared" si="33"/>
        <v>0</v>
      </c>
      <c r="N51" s="32">
        <f t="shared" si="34"/>
        <v>0</v>
      </c>
      <c r="O51" s="32">
        <f t="shared" si="35"/>
        <v>0</v>
      </c>
      <c r="P51" s="32">
        <f t="shared" si="36"/>
        <v>0</v>
      </c>
      <c r="Q51" s="32">
        <f t="shared" si="37"/>
        <v>0</v>
      </c>
      <c r="R51" s="32">
        <f t="shared" si="38"/>
        <v>0</v>
      </c>
      <c r="S51" s="32">
        <f t="shared" si="39"/>
        <v>0</v>
      </c>
      <c r="T51" s="125"/>
      <c r="AF51"/>
      <c r="AG51"/>
    </row>
    <row r="52" spans="1:33" hidden="1" collapsed="1" x14ac:dyDescent="0.4">
      <c r="A52" s="2" t="str">
        <f t="shared" ref="A52:D52" si="42">A23</f>
        <v>Efficient Choice</v>
      </c>
      <c r="B52" s="43">
        <f t="shared" si="42"/>
        <v>13.161893850978643</v>
      </c>
      <c r="C52" s="32">
        <f t="shared" si="42"/>
        <v>629.95294787597663</v>
      </c>
      <c r="D52" s="48">
        <f t="shared" si="42"/>
        <v>0.68261906129396743</v>
      </c>
      <c r="E52" s="32" t="e">
        <f>#REF!</f>
        <v>#REF!</v>
      </c>
      <c r="F52" s="32" t="e">
        <f>#REF!</f>
        <v>#REF!</v>
      </c>
      <c r="G52" s="32" t="e">
        <f>#REF!</f>
        <v>#REF!</v>
      </c>
      <c r="H52" s="32">
        <f t="shared" si="28"/>
        <v>245.31446972820066</v>
      </c>
      <c r="I52" s="32">
        <f t="shared" si="29"/>
        <v>245.31446972820066</v>
      </c>
      <c r="J52" s="32">
        <f t="shared" si="30"/>
        <v>222.13709098936138</v>
      </c>
      <c r="K52" s="32">
        <f t="shared" si="31"/>
        <v>51.53938395811138</v>
      </c>
      <c r="L52" s="32">
        <f t="shared" si="32"/>
        <v>43.261007656028049</v>
      </c>
      <c r="M52" s="32">
        <f t="shared" si="33"/>
        <v>1.3137578513405539</v>
      </c>
      <c r="N52" s="32">
        <f t="shared" si="34"/>
        <v>1.3137578513405539</v>
      </c>
      <c r="O52" s="32">
        <f t="shared" si="35"/>
        <v>1.3137578513405539</v>
      </c>
      <c r="P52" s="32">
        <f t="shared" si="36"/>
        <v>1.3137578513405539</v>
      </c>
      <c r="Q52" s="32">
        <f t="shared" si="37"/>
        <v>1.3137578513405539</v>
      </c>
      <c r="R52" s="32">
        <f t="shared" si="38"/>
        <v>0</v>
      </c>
      <c r="S52" s="32">
        <f t="shared" si="39"/>
        <v>0</v>
      </c>
      <c r="T52" s="125"/>
      <c r="AF52"/>
      <c r="AG52"/>
    </row>
    <row r="53" spans="1:33" hidden="1" x14ac:dyDescent="0.4">
      <c r="A53" s="2" t="str">
        <f t="shared" ref="A53:D53" si="43">A24</f>
        <v>Residential NPSO</v>
      </c>
      <c r="B53" s="43">
        <f t="shared" si="43"/>
        <v>10.197357420656251</v>
      </c>
      <c r="C53" s="32">
        <f t="shared" si="43"/>
        <v>1614.4362167440397</v>
      </c>
      <c r="D53" s="48">
        <f t="shared" si="43"/>
        <v>0.71161599424876021</v>
      </c>
      <c r="E53" s="32">
        <f t="shared" ref="E53:E58" si="44">T24</f>
        <v>104.41305444948443</v>
      </c>
      <c r="F53" s="32">
        <f t="shared" ref="F53:F58" si="45">U24</f>
        <v>104.41305444948443</v>
      </c>
      <c r="G53" s="32">
        <f t="shared" ref="G53:G58" si="46">V24</f>
        <v>94.799723771080409</v>
      </c>
      <c r="H53" s="32">
        <f t="shared" si="28"/>
        <v>104.41305444948443</v>
      </c>
      <c r="I53" s="32">
        <f t="shared" si="29"/>
        <v>104.41305444948443</v>
      </c>
      <c r="J53" s="32">
        <f t="shared" si="30"/>
        <v>94.799723771080409</v>
      </c>
      <c r="K53" s="32">
        <f t="shared" si="31"/>
        <v>57.107396573805779</v>
      </c>
      <c r="L53" s="32">
        <f t="shared" si="32"/>
        <v>32.272940355829355</v>
      </c>
      <c r="M53" s="32">
        <f t="shared" si="33"/>
        <v>28.680035518134044</v>
      </c>
      <c r="N53" s="32">
        <f t="shared" si="34"/>
        <v>2.5784549197349156</v>
      </c>
      <c r="O53" s="32">
        <f t="shared" si="35"/>
        <v>1.7438829135308713</v>
      </c>
      <c r="P53" s="32">
        <f t="shared" si="36"/>
        <v>0.1892616159501509</v>
      </c>
      <c r="Q53" s="32">
        <f t="shared" si="37"/>
        <v>0.1892616159501509</v>
      </c>
      <c r="R53" s="32">
        <f t="shared" si="38"/>
        <v>0</v>
      </c>
      <c r="S53" s="32">
        <f t="shared" si="39"/>
        <v>0</v>
      </c>
      <c r="T53" s="125"/>
    </row>
    <row r="54" spans="1:33" hidden="1" x14ac:dyDescent="0.4">
      <c r="A54" s="2" t="str">
        <f t="shared" ref="A54:D54" si="47">A25</f>
        <v>Retail Products (gas conversion)</v>
      </c>
      <c r="B54" s="43">
        <f t="shared" si="47"/>
        <v>11</v>
      </c>
      <c r="C54" s="32">
        <f t="shared" si="47"/>
        <v>7020.2209765367506</v>
      </c>
      <c r="D54" s="48">
        <f t="shared" si="47"/>
        <v>0.93500000000000016</v>
      </c>
      <c r="E54" s="32">
        <f t="shared" si="44"/>
        <v>0</v>
      </c>
      <c r="F54" s="32">
        <f t="shared" si="45"/>
        <v>0</v>
      </c>
      <c r="G54" s="32">
        <f t="shared" si="46"/>
        <v>0</v>
      </c>
      <c r="H54" s="32">
        <f t="shared" si="28"/>
        <v>0</v>
      </c>
      <c r="I54" s="32">
        <f t="shared" si="29"/>
        <v>0</v>
      </c>
      <c r="J54" s="32">
        <f t="shared" si="30"/>
        <v>0</v>
      </c>
      <c r="K54" s="32">
        <f t="shared" si="31"/>
        <v>0</v>
      </c>
      <c r="L54" s="32">
        <f t="shared" si="32"/>
        <v>0</v>
      </c>
      <c r="M54" s="32">
        <f t="shared" si="33"/>
        <v>0</v>
      </c>
      <c r="N54" s="32">
        <f t="shared" si="34"/>
        <v>0</v>
      </c>
      <c r="O54" s="32">
        <f t="shared" si="35"/>
        <v>0</v>
      </c>
      <c r="P54" s="32">
        <f t="shared" si="36"/>
        <v>0</v>
      </c>
      <c r="Q54" s="32">
        <f t="shared" si="37"/>
        <v>0</v>
      </c>
      <c r="R54" s="32">
        <f t="shared" si="38"/>
        <v>0</v>
      </c>
      <c r="S54" s="32">
        <f t="shared" si="39"/>
        <v>0</v>
      </c>
      <c r="T54" s="125"/>
    </row>
    <row r="55" spans="1:33" hidden="1" x14ac:dyDescent="0.4">
      <c r="A55" s="2" t="str">
        <f t="shared" ref="A55:D55" si="48">A26</f>
        <v>Smart Savers (gas conversion)</v>
      </c>
      <c r="B55" s="43">
        <f t="shared" si="48"/>
        <v>11</v>
      </c>
      <c r="C55" s="32">
        <f t="shared" si="48"/>
        <v>10844.332230399854</v>
      </c>
      <c r="D55" s="48">
        <f t="shared" si="48"/>
        <v>1</v>
      </c>
      <c r="E55" s="291">
        <f t="shared" si="44"/>
        <v>0</v>
      </c>
      <c r="F55" s="291">
        <f t="shared" si="45"/>
        <v>0</v>
      </c>
      <c r="G55" s="291">
        <f t="shared" si="46"/>
        <v>0</v>
      </c>
      <c r="H55" s="291">
        <f t="shared" si="28"/>
        <v>0</v>
      </c>
      <c r="I55" s="291">
        <f t="shared" si="29"/>
        <v>0</v>
      </c>
      <c r="J55" s="291">
        <f t="shared" si="30"/>
        <v>0</v>
      </c>
      <c r="K55" s="291">
        <f t="shared" si="31"/>
        <v>0</v>
      </c>
      <c r="L55" s="291">
        <f t="shared" si="32"/>
        <v>0</v>
      </c>
      <c r="M55" s="291">
        <f t="shared" si="33"/>
        <v>0</v>
      </c>
      <c r="N55" s="291">
        <f t="shared" si="34"/>
        <v>0</v>
      </c>
      <c r="O55" s="291">
        <f t="shared" si="35"/>
        <v>0</v>
      </c>
      <c r="P55" s="291">
        <f t="shared" si="36"/>
        <v>0</v>
      </c>
      <c r="Q55" s="291">
        <f t="shared" si="37"/>
        <v>0</v>
      </c>
      <c r="R55" s="291">
        <f t="shared" si="38"/>
        <v>0</v>
      </c>
      <c r="S55" s="291">
        <f t="shared" si="39"/>
        <v>0</v>
      </c>
      <c r="T55" s="125"/>
    </row>
    <row r="56" spans="1:33" hidden="1" x14ac:dyDescent="0.4">
      <c r="A56" s="126" t="str">
        <f>A27</f>
        <v>2021 Portfolio CPAS</v>
      </c>
      <c r="B56" s="127"/>
      <c r="C56" s="128">
        <f t="shared" ref="C56:D56" si="49">C27</f>
        <v>141554.34870594621</v>
      </c>
      <c r="D56" s="188">
        <f t="shared" si="49"/>
        <v>0.85437916052917118</v>
      </c>
      <c r="E56" s="131">
        <f t="shared" si="44"/>
        <v>8207.8039902539458</v>
      </c>
      <c r="F56" s="131">
        <f t="shared" si="45"/>
        <v>8207.8039902539458</v>
      </c>
      <c r="G56" s="131">
        <f t="shared" si="46"/>
        <v>7684.3672522617035</v>
      </c>
      <c r="H56" s="131">
        <f t="shared" si="28"/>
        <v>8207.8039902539458</v>
      </c>
      <c r="I56" s="131">
        <f t="shared" si="29"/>
        <v>8207.8039902539458</v>
      </c>
      <c r="J56" s="131">
        <f t="shared" si="30"/>
        <v>7684.3672522617035</v>
      </c>
      <c r="K56" s="131">
        <f t="shared" si="31"/>
        <v>4022.3875145893912</v>
      </c>
      <c r="L56" s="131">
        <f t="shared" si="32"/>
        <v>2969.6822227975435</v>
      </c>
      <c r="M56" s="131">
        <f t="shared" si="33"/>
        <v>2802.5809665926608</v>
      </c>
      <c r="N56" s="131">
        <f t="shared" si="34"/>
        <v>1879.1523123918523</v>
      </c>
      <c r="O56" s="131">
        <f t="shared" si="35"/>
        <v>1641.6761193345706</v>
      </c>
      <c r="P56" s="131">
        <f t="shared" si="36"/>
        <v>9.2131886567438297</v>
      </c>
      <c r="Q56" s="131">
        <f t="shared" si="37"/>
        <v>9.2131886567438297</v>
      </c>
      <c r="R56" s="131">
        <f t="shared" si="38"/>
        <v>0</v>
      </c>
      <c r="S56" s="131">
        <f t="shared" si="39"/>
        <v>0</v>
      </c>
      <c r="T56" s="125"/>
    </row>
    <row r="57" spans="1:33" hidden="1" x14ac:dyDescent="0.4">
      <c r="A57" s="126" t="str">
        <f t="shared" ref="A57" si="50">A28</f>
        <v>Expiring 2021 Portfolio CPAS</v>
      </c>
      <c r="B57" s="132"/>
      <c r="C57" s="133"/>
      <c r="D57" s="134"/>
      <c r="E57" s="131">
        <f t="shared" si="44"/>
        <v>769.08379000720015</v>
      </c>
      <c r="F57" s="131">
        <f t="shared" si="45"/>
        <v>0</v>
      </c>
      <c r="G57" s="131">
        <f t="shared" si="46"/>
        <v>523.43673799224234</v>
      </c>
      <c r="H57" s="131">
        <f t="shared" si="28"/>
        <v>769.08379000720015</v>
      </c>
      <c r="I57" s="131">
        <f t="shared" si="29"/>
        <v>0</v>
      </c>
      <c r="J57" s="131">
        <f t="shared" si="30"/>
        <v>523.43673799224234</v>
      </c>
      <c r="K57" s="131">
        <f t="shared" si="31"/>
        <v>3661.9797376723122</v>
      </c>
      <c r="L57" s="131">
        <f t="shared" si="32"/>
        <v>1052.7052917918477</v>
      </c>
      <c r="M57" s="131">
        <f t="shared" si="33"/>
        <v>167.1012562048827</v>
      </c>
      <c r="N57" s="131">
        <f t="shared" si="34"/>
        <v>923.42865420080852</v>
      </c>
      <c r="O57" s="131">
        <f t="shared" si="35"/>
        <v>237.47619305728176</v>
      </c>
      <c r="P57" s="131">
        <f t="shared" si="36"/>
        <v>1632.4629306778268</v>
      </c>
      <c r="Q57" s="131">
        <f t="shared" si="37"/>
        <v>0</v>
      </c>
      <c r="R57" s="131">
        <f t="shared" si="38"/>
        <v>9.2131886567438297</v>
      </c>
      <c r="S57" s="131">
        <f t="shared" si="39"/>
        <v>0</v>
      </c>
      <c r="T57" s="125"/>
    </row>
    <row r="58" spans="1:33" hidden="1" x14ac:dyDescent="0.4">
      <c r="A58" s="126" t="str">
        <f t="shared" ref="A58" si="51">A29</f>
        <v>Expired 2021 Portfolio CPAS</v>
      </c>
      <c r="B58" s="132"/>
      <c r="C58" s="133"/>
      <c r="D58" s="134"/>
      <c r="E58" s="135">
        <f t="shared" si="44"/>
        <v>112733.28162638594</v>
      </c>
      <c r="F58" s="135">
        <f t="shared" si="45"/>
        <v>112733.28162638594</v>
      </c>
      <c r="G58" s="135">
        <f t="shared" si="46"/>
        <v>113256.71836437819</v>
      </c>
      <c r="H58" s="135">
        <f t="shared" si="28"/>
        <v>112733.28162638594</v>
      </c>
      <c r="I58" s="135">
        <f t="shared" si="29"/>
        <v>112733.28162638594</v>
      </c>
      <c r="J58" s="135">
        <f t="shared" si="30"/>
        <v>113256.71836437819</v>
      </c>
      <c r="K58" s="135">
        <f t="shared" si="31"/>
        <v>116918.69810205049</v>
      </c>
      <c r="L58" s="135">
        <f t="shared" si="32"/>
        <v>117971.40339384234</v>
      </c>
      <c r="M58" s="135">
        <f t="shared" si="33"/>
        <v>118138.50465004722</v>
      </c>
      <c r="N58" s="135">
        <f t="shared" si="34"/>
        <v>119061.93330424803</v>
      </c>
      <c r="O58" s="135">
        <f t="shared" si="35"/>
        <v>119299.40949730531</v>
      </c>
      <c r="P58" s="135">
        <f t="shared" si="36"/>
        <v>120931.87242798315</v>
      </c>
      <c r="Q58" s="135">
        <f t="shared" si="37"/>
        <v>120931.87242798315</v>
      </c>
      <c r="R58" s="135">
        <f t="shared" si="38"/>
        <v>120941.08561663989</v>
      </c>
      <c r="S58" s="135">
        <f t="shared" si="39"/>
        <v>120941.08561663989</v>
      </c>
      <c r="T58" s="125"/>
    </row>
    <row r="59" spans="1:33" hidden="1" x14ac:dyDescent="0.4">
      <c r="A59" s="136" t="str">
        <f t="shared" ref="A59:B59" si="52">A30</f>
        <v>WAML</v>
      </c>
      <c r="B59" s="137">
        <f t="shared" si="52"/>
        <v>10.181604951084619</v>
      </c>
      <c r="C59" s="125"/>
      <c r="D59" s="125"/>
      <c r="E59" s="125"/>
      <c r="F59" s="125"/>
      <c r="G59" s="125"/>
      <c r="H59" s="125"/>
      <c r="I59" s="125"/>
      <c r="J59" s="125"/>
      <c r="K59" s="125"/>
      <c r="L59" s="125"/>
      <c r="M59" s="125"/>
      <c r="N59" s="125"/>
      <c r="O59" s="125"/>
      <c r="P59" s="125"/>
      <c r="Q59" s="125"/>
      <c r="R59" s="125"/>
      <c r="S59" s="125"/>
      <c r="T59" s="125"/>
    </row>
    <row r="60" spans="1:33" x14ac:dyDescent="0.4">
      <c r="A60" s="125"/>
      <c r="B60" s="125"/>
      <c r="C60" s="125"/>
      <c r="D60" s="125"/>
      <c r="E60" s="125"/>
      <c r="F60" s="125"/>
      <c r="G60" s="125"/>
      <c r="H60" s="125"/>
      <c r="I60" s="125"/>
      <c r="J60" s="125"/>
      <c r="K60" s="125"/>
      <c r="L60" s="125"/>
      <c r="M60" s="125"/>
      <c r="N60" s="125"/>
      <c r="O60" s="125"/>
      <c r="P60" s="125"/>
      <c r="Q60" s="125"/>
      <c r="R60" s="125"/>
      <c r="S60" s="125"/>
      <c r="T60" s="125"/>
    </row>
  </sheetData>
  <mergeCells count="9">
    <mergeCell ref="AI3:AI4"/>
    <mergeCell ref="D3:D4"/>
    <mergeCell ref="A32:A33"/>
    <mergeCell ref="B32:B33"/>
    <mergeCell ref="C32:C33"/>
    <mergeCell ref="D32:D33"/>
    <mergeCell ref="A3:A4"/>
    <mergeCell ref="B3:B4"/>
    <mergeCell ref="C3:C4"/>
  </mergeCells>
  <pageMargins left="0.7" right="0.7" top="0.75" bottom="0.75" header="0.3" footer="0.3"/>
  <pageSetup orientation="portrait" r:id="rId1"/>
  <ignoredErrors>
    <ignoredError sqref="C22 H20 R20 S20:AB20 R21:R22 S21:AB22" formulaRange="1"/>
    <ignoredError sqref="D2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2754-400D-45EF-AE4C-C2909ED2E27E}">
  <dimension ref="A1:AJ37"/>
  <sheetViews>
    <sheetView topLeftCell="J1" workbookViewId="0">
      <selection activeCell="P48" sqref="P48"/>
    </sheetView>
  </sheetViews>
  <sheetFormatPr defaultRowHeight="15" x14ac:dyDescent="0.4"/>
  <cols>
    <col min="1" max="1" width="16.4609375" customWidth="1"/>
    <col min="3" max="3" width="11.69140625" customWidth="1"/>
    <col min="4" max="4" width="6" customWidth="1"/>
    <col min="5" max="7" width="7.4609375" hidden="1" customWidth="1"/>
    <col min="8" max="20" width="7.4609375" customWidth="1"/>
    <col min="21" max="35" width="7.4609375" style="103" customWidth="1"/>
    <col min="36" max="36" width="9.84375" customWidth="1"/>
  </cols>
  <sheetData>
    <row r="1" spans="1:36" x14ac:dyDescent="0.4">
      <c r="A1" s="9" t="s">
        <v>199</v>
      </c>
    </row>
    <row r="3" spans="1:36" s="103" customFormat="1" x14ac:dyDescent="0.4">
      <c r="A3" s="616" t="s">
        <v>41</v>
      </c>
      <c r="B3" s="618" t="s">
        <v>40</v>
      </c>
      <c r="C3" s="618" t="s">
        <v>34</v>
      </c>
      <c r="D3" s="618" t="s">
        <v>74</v>
      </c>
      <c r="E3" s="300" t="s">
        <v>39</v>
      </c>
      <c r="F3" s="59"/>
      <c r="G3" s="59"/>
      <c r="H3" s="543" t="s">
        <v>76</v>
      </c>
      <c r="I3" s="59"/>
      <c r="J3" s="59"/>
      <c r="K3" s="59"/>
      <c r="L3" s="59"/>
      <c r="M3" s="59"/>
      <c r="N3" s="59"/>
      <c r="O3" s="59"/>
      <c r="P3" s="59"/>
      <c r="Q3" s="59"/>
      <c r="R3" s="59"/>
      <c r="S3" s="59"/>
      <c r="T3" s="112"/>
      <c r="U3" s="112"/>
      <c r="V3" s="112"/>
      <c r="W3" s="112"/>
      <c r="X3" s="112"/>
      <c r="Y3" s="112"/>
      <c r="Z3" s="112"/>
      <c r="AA3" s="112"/>
      <c r="AB3" s="112"/>
      <c r="AC3" s="112"/>
      <c r="AD3" s="112"/>
      <c r="AE3" s="112"/>
      <c r="AF3" s="112"/>
      <c r="AG3" s="112"/>
      <c r="AH3" s="112"/>
      <c r="AI3" s="112"/>
      <c r="AJ3" s="614" t="s">
        <v>1</v>
      </c>
    </row>
    <row r="4" spans="1:36" s="103" customFormat="1" x14ac:dyDescent="0.4">
      <c r="A4" s="617"/>
      <c r="B4" s="619"/>
      <c r="C4" s="619"/>
      <c r="D4" s="624"/>
      <c r="E4" s="177">
        <v>2018</v>
      </c>
      <c r="F4" s="176">
        <v>2019</v>
      </c>
      <c r="G4" s="176">
        <v>2020</v>
      </c>
      <c r="H4" s="196">
        <v>2021</v>
      </c>
      <c r="I4" s="196">
        <v>2022</v>
      </c>
      <c r="J4" s="196">
        <v>2023</v>
      </c>
      <c r="K4" s="196">
        <v>2024</v>
      </c>
      <c r="L4" s="196">
        <v>2025</v>
      </c>
      <c r="M4" s="196">
        <v>2026</v>
      </c>
      <c r="N4" s="196">
        <v>2027</v>
      </c>
      <c r="O4" s="196">
        <v>2028</v>
      </c>
      <c r="P4" s="196">
        <v>2029</v>
      </c>
      <c r="Q4" s="196">
        <v>2030</v>
      </c>
      <c r="R4" s="196">
        <v>2031</v>
      </c>
      <c r="S4" s="196">
        <v>2032</v>
      </c>
      <c r="T4" s="196">
        <v>2033</v>
      </c>
      <c r="U4" s="196">
        <v>2034</v>
      </c>
      <c r="V4" s="196">
        <v>2035</v>
      </c>
      <c r="W4" s="196">
        <v>2036</v>
      </c>
      <c r="X4" s="196">
        <v>2037</v>
      </c>
      <c r="Y4" s="196">
        <v>2038</v>
      </c>
      <c r="Z4" s="196">
        <v>2039</v>
      </c>
      <c r="AA4" s="196">
        <v>2040</v>
      </c>
      <c r="AB4" s="196">
        <v>2041</v>
      </c>
      <c r="AC4" s="196">
        <v>2042</v>
      </c>
      <c r="AD4" s="196">
        <v>2043</v>
      </c>
      <c r="AE4" s="196">
        <v>2044</v>
      </c>
      <c r="AF4" s="196">
        <v>2045</v>
      </c>
      <c r="AG4" s="196">
        <v>2046</v>
      </c>
      <c r="AH4" s="196">
        <v>2047</v>
      </c>
      <c r="AI4" s="196">
        <v>2048</v>
      </c>
      <c r="AJ4" s="615"/>
    </row>
    <row r="5" spans="1:36" x14ac:dyDescent="0.4">
      <c r="A5" s="2" t="s">
        <v>250</v>
      </c>
      <c r="B5" s="43">
        <f>STD!B14</f>
        <v>13.123817969596553</v>
      </c>
      <c r="C5" s="11">
        <f>STD!C11</f>
        <v>36740.587932525857</v>
      </c>
      <c r="D5" s="94">
        <f>STD!D11</f>
        <v>0.825373204736501</v>
      </c>
      <c r="E5" s="62"/>
      <c r="F5" s="62"/>
      <c r="G5" s="62"/>
      <c r="H5" s="32">
        <f>STD!H11</f>
        <v>30324.696805772081</v>
      </c>
      <c r="I5" s="32">
        <f>STD!I11</f>
        <v>30324.696805772081</v>
      </c>
      <c r="J5" s="32">
        <f>STD!J11</f>
        <v>30295.935839315527</v>
      </c>
      <c r="K5" s="32">
        <f>STD!K11</f>
        <v>30134.599077516654</v>
      </c>
      <c r="L5" s="32">
        <f>STD!L11</f>
        <v>29767.997720885174</v>
      </c>
      <c r="M5" s="32">
        <f>STD!M11</f>
        <v>29589.561295291456</v>
      </c>
      <c r="N5" s="32">
        <f>STD!N11</f>
        <v>29441.054609293973</v>
      </c>
      <c r="O5" s="32">
        <f>STD!O11</f>
        <v>29278.294416886285</v>
      </c>
      <c r="P5" s="32">
        <f>STD!P11</f>
        <v>29189.745330589696</v>
      </c>
      <c r="Q5" s="32">
        <f>STD!Q11</f>
        <v>27294.463580815154</v>
      </c>
      <c r="R5" s="32">
        <f>STD!R11</f>
        <v>25063.339780246592</v>
      </c>
      <c r="S5" s="32">
        <f>STD!S11</f>
        <v>20004.35621294185</v>
      </c>
      <c r="T5" s="32">
        <f>STD!T11</f>
        <v>15656.987674971861</v>
      </c>
      <c r="U5" s="32">
        <f>STD!U11</f>
        <v>14962.048944118724</v>
      </c>
      <c r="V5" s="32">
        <f>STD!V11</f>
        <v>14741.808109854464</v>
      </c>
      <c r="W5" s="32">
        <f>STD!W11</f>
        <v>395.85590803787028</v>
      </c>
      <c r="X5" s="32">
        <f>STD!X11</f>
        <v>361.99924883787025</v>
      </c>
      <c r="Y5" s="32">
        <f>STD!Y11</f>
        <v>328.14258963787017</v>
      </c>
      <c r="Z5" s="32">
        <f>STD!Z11</f>
        <v>328.14258963787017</v>
      </c>
      <c r="AA5" s="32">
        <f>STD!AA11</f>
        <v>328.14258963787017</v>
      </c>
      <c r="AB5" s="32">
        <f>STD!AB11</f>
        <v>107.66662462987019</v>
      </c>
      <c r="AC5" s="32">
        <f>STD!AC11</f>
        <v>107.66662462987019</v>
      </c>
      <c r="AD5" s="32">
        <f>STD!AD11</f>
        <v>107.66662462987019</v>
      </c>
      <c r="AE5" s="32">
        <f>STD!AE11</f>
        <v>0</v>
      </c>
      <c r="AF5" s="32">
        <f>STD!AF11</f>
        <v>0</v>
      </c>
      <c r="AG5" s="32">
        <f>STD!AG11</f>
        <v>0</v>
      </c>
      <c r="AH5" s="32">
        <f>STD!AH11</f>
        <v>0</v>
      </c>
      <c r="AI5" s="32">
        <f>STD!AI11</f>
        <v>0</v>
      </c>
      <c r="AJ5" s="156">
        <f t="shared" ref="AJ5:AJ15" si="0">SUM(E5:AI5)</f>
        <v>388134.86900395068</v>
      </c>
    </row>
    <row r="6" spans="1:36" s="283" customFormat="1" x14ac:dyDescent="0.4">
      <c r="A6" s="2" t="s">
        <v>251</v>
      </c>
      <c r="B6" s="43">
        <f>SBDI!B18</f>
        <v>13.399241045555339</v>
      </c>
      <c r="C6" s="11">
        <f>SBDI!C15</f>
        <v>103674.80241992426</v>
      </c>
      <c r="D6" s="94">
        <f>SBDI!D15</f>
        <v>0.90820000000000589</v>
      </c>
      <c r="E6" s="62"/>
      <c r="F6" s="62"/>
      <c r="G6" s="62"/>
      <c r="H6" s="32">
        <f>SBDI!H15</f>
        <v>94157.455557775829</v>
      </c>
      <c r="I6" s="32">
        <f>SBDI!I15</f>
        <v>94157.455557775829</v>
      </c>
      <c r="J6" s="32">
        <f>SBDI!J15</f>
        <v>93623.527225030906</v>
      </c>
      <c r="K6" s="32">
        <f>SBDI!K15</f>
        <v>90229.591744335979</v>
      </c>
      <c r="L6" s="32">
        <f>SBDI!L15</f>
        <v>87472.649382181</v>
      </c>
      <c r="M6" s="32">
        <f>SBDI!M15</f>
        <v>86061.968760016272</v>
      </c>
      <c r="N6" s="32">
        <f>SBDI!N15</f>
        <v>85104.380339938172</v>
      </c>
      <c r="O6" s="32">
        <f>SBDI!O15</f>
        <v>84403.517089159155</v>
      </c>
      <c r="P6" s="32">
        <f>SBDI!P15</f>
        <v>83664.483303337925</v>
      </c>
      <c r="Q6" s="32">
        <f>SBDI!Q15</f>
        <v>81410.994889817797</v>
      </c>
      <c r="R6" s="32">
        <f>SBDI!R15</f>
        <v>76585.507734179759</v>
      </c>
      <c r="S6" s="32">
        <f>SBDI!S15</f>
        <v>60378.759336761621</v>
      </c>
      <c r="T6" s="32">
        <f>SBDI!T15</f>
        <v>34668.383356805483</v>
      </c>
      <c r="U6" s="32">
        <f>SBDI!U15</f>
        <v>29926.849364155092</v>
      </c>
      <c r="V6" s="32">
        <f>SBDI!V15</f>
        <v>28666.462750052011</v>
      </c>
      <c r="W6" s="32">
        <f>SBDI!W15</f>
        <v>0</v>
      </c>
      <c r="X6" s="32">
        <f>SBDI!X15</f>
        <v>0</v>
      </c>
      <c r="Y6" s="32">
        <f>SBDI!Y15</f>
        <v>0</v>
      </c>
      <c r="Z6" s="32">
        <f>SBDI!Z15</f>
        <v>0</v>
      </c>
      <c r="AA6" s="32">
        <f>SBDI!AA15</f>
        <v>0</v>
      </c>
      <c r="AB6" s="32">
        <f>SBDI!AB15</f>
        <v>0</v>
      </c>
      <c r="AC6" s="32">
        <f>SBDI!AC15</f>
        <v>0</v>
      </c>
      <c r="AD6" s="32">
        <f>SBDI!AD15</f>
        <v>0</v>
      </c>
      <c r="AE6" s="32">
        <f>SBDI!AE15</f>
        <v>0</v>
      </c>
      <c r="AF6" s="32">
        <f>SBDI!AF15</f>
        <v>0</v>
      </c>
      <c r="AG6" s="32">
        <f>SBDI!AG15</f>
        <v>0</v>
      </c>
      <c r="AH6" s="32">
        <f>SBDI!AH15</f>
        <v>0</v>
      </c>
      <c r="AI6" s="32">
        <f>SBDI!AI15</f>
        <v>0</v>
      </c>
      <c r="AJ6" s="156">
        <f t="shared" si="0"/>
        <v>1110511.9863913229</v>
      </c>
    </row>
    <row r="7" spans="1:36" s="283" customFormat="1" x14ac:dyDescent="0.4">
      <c r="A7" s="2" t="s">
        <v>274</v>
      </c>
      <c r="B7" s="43">
        <f>'II &amp; OS'!B22</f>
        <v>9.4755095239949458</v>
      </c>
      <c r="C7" s="11">
        <f>'II &amp; OS'!C19</f>
        <v>670.33759537736773</v>
      </c>
      <c r="D7" s="94">
        <f>'II &amp; OS'!D19</f>
        <v>0.97440405836687538</v>
      </c>
      <c r="E7" s="62"/>
      <c r="F7" s="62"/>
      <c r="G7" s="62"/>
      <c r="H7" s="32">
        <f>'II &amp; OS'!H19</f>
        <v>653.17967341159954</v>
      </c>
      <c r="I7" s="32">
        <f>'II &amp; OS'!I19</f>
        <v>653.17967341159954</v>
      </c>
      <c r="J7" s="32">
        <f>'II &amp; OS'!J19</f>
        <v>652.0508134015995</v>
      </c>
      <c r="K7" s="32">
        <f>'II &amp; OS'!K19</f>
        <v>645.27765334159949</v>
      </c>
      <c r="L7" s="32">
        <f>'II &amp; OS'!L19</f>
        <v>506.94777809941479</v>
      </c>
      <c r="M7" s="32">
        <f>'II &amp; OS'!M19</f>
        <v>495.10409387848358</v>
      </c>
      <c r="N7" s="32">
        <f>'II &amp; OS'!N19</f>
        <v>477.79529814276276</v>
      </c>
      <c r="O7" s="32">
        <f>'II &amp; OS'!O19</f>
        <v>433.68474597100118</v>
      </c>
      <c r="P7" s="32">
        <f>'II &amp; OS'!P19</f>
        <v>421.28296484159318</v>
      </c>
      <c r="Q7" s="32">
        <f>'II &amp; OS'!Q19</f>
        <v>418.70835587768914</v>
      </c>
      <c r="R7" s="32">
        <f>'II &amp; OS'!R19</f>
        <v>390.75855679446755</v>
      </c>
      <c r="S7" s="32">
        <f>'II &amp; OS'!S19</f>
        <v>1.8251903479040001</v>
      </c>
      <c r="T7" s="32">
        <f>'II &amp; OS'!T19</f>
        <v>1.8251903479040001</v>
      </c>
      <c r="U7" s="32">
        <f>'II &amp; OS'!U19</f>
        <v>1.6395383755520005</v>
      </c>
      <c r="V7" s="32">
        <f>'II &amp; OS'!V19</f>
        <v>0.64460069273599996</v>
      </c>
      <c r="W7" s="32">
        <f>'II &amp; OS'!W19</f>
        <v>0</v>
      </c>
      <c r="X7" s="32">
        <f>'II &amp; OS'!X19</f>
        <v>0</v>
      </c>
      <c r="Y7" s="32">
        <f>'II &amp; OS'!Y19</f>
        <v>0</v>
      </c>
      <c r="Z7" s="32">
        <f>'II &amp; OS'!Z19</f>
        <v>0</v>
      </c>
      <c r="AA7" s="32">
        <f>'II &amp; OS'!AA19</f>
        <v>0</v>
      </c>
      <c r="AB7" s="32">
        <f>'II &amp; OS'!AB19</f>
        <v>0</v>
      </c>
      <c r="AC7" s="32">
        <f>'II &amp; OS'!AC19</f>
        <v>0</v>
      </c>
      <c r="AD7" s="32">
        <f>'II &amp; OS'!AD19</f>
        <v>0</v>
      </c>
      <c r="AE7" s="32">
        <f>'II &amp; OS'!AE19</f>
        <v>0</v>
      </c>
      <c r="AF7" s="32">
        <f>'II &amp; OS'!AF19</f>
        <v>0</v>
      </c>
      <c r="AG7" s="32">
        <f>'II &amp; OS'!AG19</f>
        <v>0</v>
      </c>
      <c r="AH7" s="32">
        <f>'II &amp; OS'!AH19</f>
        <v>0</v>
      </c>
      <c r="AI7" s="32">
        <f>'II &amp; OS'!AI19</f>
        <v>0</v>
      </c>
      <c r="AJ7" s="156">
        <f t="shared" si="0"/>
        <v>5753.9041269359068</v>
      </c>
    </row>
    <row r="8" spans="1:36" s="283" customFormat="1" x14ac:dyDescent="0.4">
      <c r="A8" s="2" t="s">
        <v>273</v>
      </c>
      <c r="B8" s="43">
        <f>'II &amp; OS'!B10</f>
        <v>14.189305875583415</v>
      </c>
      <c r="C8" s="11">
        <f>'II &amp; OS'!C7</f>
        <v>40496.726332561979</v>
      </c>
      <c r="D8" s="94">
        <f>'II &amp; OS'!D7</f>
        <v>0.79373676456962705</v>
      </c>
      <c r="E8" s="62"/>
      <c r="F8" s="62"/>
      <c r="G8" s="62"/>
      <c r="H8" s="32">
        <f>'II &amp; OS'!H7</f>
        <v>32143.740534869365</v>
      </c>
      <c r="I8" s="32">
        <f>'II &amp; OS'!I7</f>
        <v>32143.740534869365</v>
      </c>
      <c r="J8" s="32">
        <f>'II &amp; OS'!J7</f>
        <v>32143.740534869365</v>
      </c>
      <c r="K8" s="32">
        <f>'II &amp; OS'!K7</f>
        <v>32143.740534869365</v>
      </c>
      <c r="L8" s="32">
        <f>'II &amp; OS'!L7</f>
        <v>31392.981448663508</v>
      </c>
      <c r="M8" s="32">
        <f>'II &amp; OS'!M7</f>
        <v>31392.981448663508</v>
      </c>
      <c r="N8" s="32">
        <f>'II &amp; OS'!N7</f>
        <v>31304.704852902581</v>
      </c>
      <c r="O8" s="32">
        <f>'II &amp; OS'!O7</f>
        <v>30126.605785223845</v>
      </c>
      <c r="P8" s="32">
        <f>'II &amp; OS'!P7</f>
        <v>30031.383381985946</v>
      </c>
      <c r="Q8" s="32">
        <f>'II &amp; OS'!Q7</f>
        <v>30031.383381985946</v>
      </c>
      <c r="R8" s="32">
        <f>'II &amp; OS'!R7</f>
        <v>30023.616799344363</v>
      </c>
      <c r="S8" s="32">
        <f>'II &amp; OS'!S7</f>
        <v>30023.616799344363</v>
      </c>
      <c r="T8" s="32">
        <f>'II &amp; OS'!T7</f>
        <v>30023.616799344363</v>
      </c>
      <c r="U8" s="32">
        <f>'II &amp; OS'!U7</f>
        <v>29776.110467396808</v>
      </c>
      <c r="V8" s="32">
        <f>'II &amp; OS'!V7</f>
        <v>22682.288619311337</v>
      </c>
      <c r="W8" s="32">
        <f>'II &amp; OS'!W7</f>
        <v>0</v>
      </c>
      <c r="X8" s="32">
        <f>'II &amp; OS'!X7</f>
        <v>0</v>
      </c>
      <c r="Y8" s="32">
        <f>'II &amp; OS'!Y7</f>
        <v>0</v>
      </c>
      <c r="Z8" s="32">
        <f>'II &amp; OS'!Z7</f>
        <v>0</v>
      </c>
      <c r="AA8" s="32">
        <f>'II &amp; OS'!AA7</f>
        <v>0</v>
      </c>
      <c r="AB8" s="32">
        <f>'II &amp; OS'!AB7</f>
        <v>0</v>
      </c>
      <c r="AC8" s="32">
        <f>'II &amp; OS'!AC7</f>
        <v>0</v>
      </c>
      <c r="AD8" s="32">
        <f>'II &amp; OS'!AD7</f>
        <v>0</v>
      </c>
      <c r="AE8" s="32">
        <f>'II &amp; OS'!AE7</f>
        <v>0</v>
      </c>
      <c r="AF8" s="32">
        <f>'II &amp; OS'!AF7</f>
        <v>0</v>
      </c>
      <c r="AG8" s="32">
        <f>'II &amp; OS'!AG7</f>
        <v>0</v>
      </c>
      <c r="AH8" s="32">
        <f>'II &amp; OS'!AH7</f>
        <v>0</v>
      </c>
      <c r="AI8" s="32">
        <f>'II &amp; OS'!AI7</f>
        <v>0</v>
      </c>
      <c r="AJ8" s="156">
        <f t="shared" si="0"/>
        <v>455384.25192364404</v>
      </c>
    </row>
    <row r="9" spans="1:36" s="103" customFormat="1" x14ac:dyDescent="0.4">
      <c r="A9" s="92" t="s">
        <v>275</v>
      </c>
      <c r="B9" s="43">
        <f>Carryover!B8</f>
        <v>14.137827352085354</v>
      </c>
      <c r="C9" s="11">
        <f>Carryover!C8</f>
        <v>6186</v>
      </c>
      <c r="D9" s="94">
        <f>Carryover!D8</f>
        <v>0.91616655371713474</v>
      </c>
      <c r="E9" s="62"/>
      <c r="F9" s="62"/>
      <c r="G9" s="62"/>
      <c r="H9" s="32">
        <f>Carryover!H8</f>
        <v>5667.4063012941951</v>
      </c>
      <c r="I9" s="32">
        <f>Carryover!I8</f>
        <v>5667.4063012941951</v>
      </c>
      <c r="J9" s="32">
        <f>Carryover!J8</f>
        <v>5667.4063012941951</v>
      </c>
      <c r="K9" s="32">
        <f>Carryover!K8</f>
        <v>5667.4063012941951</v>
      </c>
      <c r="L9" s="32">
        <f>Carryover!L8</f>
        <v>5537.7667181436082</v>
      </c>
      <c r="M9" s="32">
        <f>Carryover!M8</f>
        <v>5527.9857640756418</v>
      </c>
      <c r="N9" s="32">
        <f>Carryover!N8</f>
        <v>5510.3567187800272</v>
      </c>
      <c r="O9" s="32">
        <f>Carryover!O8</f>
        <v>5363.5414312145977</v>
      </c>
      <c r="P9" s="32">
        <f>Carryover!P8</f>
        <v>5363.5414312145977</v>
      </c>
      <c r="Q9" s="32">
        <f>Carryover!Q8</f>
        <v>5363.5414312145977</v>
      </c>
      <c r="R9" s="32">
        <f>Carryover!R8</f>
        <v>5362.4169039637718</v>
      </c>
      <c r="S9" s="32">
        <f>Carryover!S8</f>
        <v>5362.4169039637718</v>
      </c>
      <c r="T9" s="32">
        <f>Carryover!T8</f>
        <v>5362.4169039637718</v>
      </c>
      <c r="U9" s="32">
        <f>Carryover!U8</f>
        <v>5290.0996539647758</v>
      </c>
      <c r="V9" s="32">
        <f>Carryover!V8</f>
        <v>3908.6841040050203</v>
      </c>
      <c r="W9" s="32">
        <f>Carryover!W8</f>
        <v>0</v>
      </c>
      <c r="X9" s="32">
        <f>Carryover!X8</f>
        <v>0</v>
      </c>
      <c r="Y9" s="32">
        <f>Carryover!Y8</f>
        <v>0</v>
      </c>
      <c r="Z9" s="32">
        <f>Carryover!Z8</f>
        <v>0</v>
      </c>
      <c r="AA9" s="32">
        <f>Carryover!AA8</f>
        <v>0</v>
      </c>
      <c r="AB9" s="32">
        <f>Carryover!AB8</f>
        <v>0</v>
      </c>
      <c r="AC9" s="32">
        <f>Carryover!AC8</f>
        <v>0</v>
      </c>
      <c r="AD9" s="32">
        <f>Carryover!AD8</f>
        <v>0</v>
      </c>
      <c r="AE9" s="32">
        <f>Carryover!AE8</f>
        <v>0</v>
      </c>
      <c r="AF9" s="32">
        <f>Carryover!AF8</f>
        <v>0</v>
      </c>
      <c r="AG9" s="32">
        <f>Carryover!AG8</f>
        <v>0</v>
      </c>
      <c r="AH9" s="32">
        <f>Carryover!AH8</f>
        <v>0</v>
      </c>
      <c r="AI9" s="32">
        <f>Carryover!AI8</f>
        <v>0</v>
      </c>
      <c r="AJ9" s="156">
        <f t="shared" si="0"/>
        <v>80622.39316968096</v>
      </c>
    </row>
    <row r="10" spans="1:36" x14ac:dyDescent="0.4">
      <c r="A10" s="92" t="s">
        <v>43</v>
      </c>
      <c r="B10" s="43">
        <f>Custom!B10</f>
        <v>15.244055348861325</v>
      </c>
      <c r="C10" s="11">
        <f>Custom!C7</f>
        <v>47150.998895521931</v>
      </c>
      <c r="D10" s="94">
        <f>Custom!D7</f>
        <v>0.82220000000000004</v>
      </c>
      <c r="E10" s="62"/>
      <c r="F10" s="62"/>
      <c r="G10" s="62"/>
      <c r="H10" s="32">
        <f>Custom!H7</f>
        <v>38767.551291898133</v>
      </c>
      <c r="I10" s="32">
        <f>Custom!I7</f>
        <v>38767.551291898133</v>
      </c>
      <c r="J10" s="32">
        <f>Custom!J7</f>
        <v>38767.551291898133</v>
      </c>
      <c r="K10" s="32">
        <f>Custom!K7</f>
        <v>38767.551291898133</v>
      </c>
      <c r="L10" s="32">
        <f>Custom!L7</f>
        <v>38720.248107078332</v>
      </c>
      <c r="M10" s="32">
        <f>Custom!M7</f>
        <v>38379.296284638272</v>
      </c>
      <c r="N10" s="32">
        <f>Custom!N7</f>
        <v>37592.457901094953</v>
      </c>
      <c r="O10" s="32">
        <f>Custom!O7</f>
        <v>37257.19105136038</v>
      </c>
      <c r="P10" s="32">
        <f>Custom!P7</f>
        <v>37205.833210081197</v>
      </c>
      <c r="Q10" s="32">
        <f>Custom!Q7</f>
        <v>36020.658544092381</v>
      </c>
      <c r="R10" s="32">
        <f>Custom!R7</f>
        <v>32468.909393596281</v>
      </c>
      <c r="S10" s="32">
        <f>Custom!S7</f>
        <v>30177.638687155326</v>
      </c>
      <c r="T10" s="32">
        <f>Custom!T7</f>
        <v>25557.340155367528</v>
      </c>
      <c r="U10" s="32">
        <f>Custom!U7</f>
        <v>23178.644877693001</v>
      </c>
      <c r="V10" s="32">
        <f>Custom!V7</f>
        <v>13227.023671885516</v>
      </c>
      <c r="W10" s="32">
        <f>Custom!W7</f>
        <v>10722.015048367435</v>
      </c>
      <c r="X10" s="32">
        <f>Custom!X7</f>
        <v>10722.015048367435</v>
      </c>
      <c r="Y10" s="32">
        <f>Custom!Y7</f>
        <v>10051.618990136742</v>
      </c>
      <c r="Z10" s="32">
        <f>Custom!Z7</f>
        <v>9964.5292972445404</v>
      </c>
      <c r="AA10" s="32">
        <f>Custom!AA7</f>
        <v>3749.6121907789702</v>
      </c>
      <c r="AB10" s="32">
        <f>Custom!AB7</f>
        <v>924.5636880492865</v>
      </c>
      <c r="AC10" s="32">
        <f>Custom!AC7</f>
        <v>911.84777452882224</v>
      </c>
      <c r="AD10" s="32">
        <f>Custom!AD7</f>
        <v>243.42442575254898</v>
      </c>
      <c r="AE10" s="32">
        <f>Custom!AE7</f>
        <v>35.498737198237706</v>
      </c>
      <c r="AF10" s="32">
        <f>Custom!AF7</f>
        <v>26.574089557448723</v>
      </c>
      <c r="AG10" s="32">
        <f>Custom!AG7</f>
        <v>0</v>
      </c>
      <c r="AH10" s="32">
        <f>Custom!AH7</f>
        <v>0</v>
      </c>
      <c r="AI10" s="32">
        <f>Custom!AI7</f>
        <v>0</v>
      </c>
      <c r="AJ10" s="156">
        <f t="shared" si="0"/>
        <v>552207.1463416171</v>
      </c>
    </row>
    <row r="11" spans="1:36" x14ac:dyDescent="0.4">
      <c r="A11" s="92" t="s">
        <v>42</v>
      </c>
      <c r="B11" s="43">
        <f>RCx!B9</f>
        <v>8.6</v>
      </c>
      <c r="C11" s="11">
        <f>RCx!C6</f>
        <v>257.73920110706797</v>
      </c>
      <c r="D11" s="94">
        <f>RCx!D6</f>
        <v>0.94</v>
      </c>
      <c r="E11" s="62"/>
      <c r="F11" s="62"/>
      <c r="G11" s="62"/>
      <c r="H11" s="32">
        <f>RCx!H6</f>
        <v>242.27484904064389</v>
      </c>
      <c r="I11" s="32">
        <f>RCx!I6</f>
        <v>242.27484904064389</v>
      </c>
      <c r="J11" s="32">
        <f>RCx!J6</f>
        <v>242.27484904064389</v>
      </c>
      <c r="K11" s="32">
        <f>RCx!K6</f>
        <v>242.27484904064389</v>
      </c>
      <c r="L11" s="32">
        <f>RCx!L6</f>
        <v>242.27484904064389</v>
      </c>
      <c r="M11" s="32">
        <f>RCx!M6</f>
        <v>242.27484904064389</v>
      </c>
      <c r="N11" s="32">
        <f>RCx!N6</f>
        <v>242.27484904064389</v>
      </c>
      <c r="O11" s="32">
        <f>RCx!O6</f>
        <v>242.27484904064389</v>
      </c>
      <c r="P11" s="32">
        <f>RCx!P6</f>
        <v>145.36490942438633</v>
      </c>
      <c r="Q11" s="32">
        <f>RCx!Q6</f>
        <v>0</v>
      </c>
      <c r="R11" s="32">
        <f>RCx!R6</f>
        <v>0</v>
      </c>
      <c r="S11" s="32">
        <f>RCx!S6</f>
        <v>0</v>
      </c>
      <c r="T11" s="32">
        <f>RCx!T6</f>
        <v>0</v>
      </c>
      <c r="U11" s="32">
        <f>RCx!U6</f>
        <v>0</v>
      </c>
      <c r="V11" s="32">
        <f>RCx!V6</f>
        <v>0</v>
      </c>
      <c r="W11" s="32">
        <f>RCx!W6</f>
        <v>0</v>
      </c>
      <c r="X11" s="32">
        <f>RCx!X6</f>
        <v>0</v>
      </c>
      <c r="Y11" s="32">
        <f>RCx!Y6</f>
        <v>0</v>
      </c>
      <c r="Z11" s="32">
        <f>RCx!Z6</f>
        <v>0</v>
      </c>
      <c r="AA11" s="32">
        <f>RCx!AA6</f>
        <v>0</v>
      </c>
      <c r="AB11" s="32">
        <f>RCx!AB6</f>
        <v>0</v>
      </c>
      <c r="AC11" s="32">
        <f>RCx!AC6</f>
        <v>0</v>
      </c>
      <c r="AD11" s="32">
        <f>RCx!AD6</f>
        <v>0</v>
      </c>
      <c r="AE11" s="32">
        <f>RCx!AE6</f>
        <v>0</v>
      </c>
      <c r="AF11" s="32">
        <f>RCx!AF6</f>
        <v>0</v>
      </c>
      <c r="AG11" s="32">
        <f>RCx!AG6</f>
        <v>0</v>
      </c>
      <c r="AH11" s="32">
        <f>RCx!AH6</f>
        <v>0</v>
      </c>
      <c r="AI11" s="32">
        <f>RCx!AI6</f>
        <v>0</v>
      </c>
      <c r="AJ11" s="156">
        <f t="shared" si="0"/>
        <v>2083.5637017495374</v>
      </c>
    </row>
    <row r="12" spans="1:36" s="283" customFormat="1" x14ac:dyDescent="0.4">
      <c r="A12" s="92" t="s">
        <v>252</v>
      </c>
      <c r="B12" s="43">
        <f>VCx!B9</f>
        <v>7.3000000000000007</v>
      </c>
      <c r="C12" s="11">
        <f>VCx!C6</f>
        <v>4593</v>
      </c>
      <c r="D12" s="94">
        <f>VCx!D6</f>
        <v>1</v>
      </c>
      <c r="E12" s="62"/>
      <c r="F12" s="62"/>
      <c r="G12" s="62"/>
      <c r="H12" s="32">
        <f>VCx!H6</f>
        <v>4593</v>
      </c>
      <c r="I12" s="32">
        <f>VCx!I6</f>
        <v>4593</v>
      </c>
      <c r="J12" s="32">
        <f>VCx!J6</f>
        <v>4593</v>
      </c>
      <c r="K12" s="32">
        <f>VCx!K6</f>
        <v>4593</v>
      </c>
      <c r="L12" s="32">
        <f>VCx!L6</f>
        <v>4593</v>
      </c>
      <c r="M12" s="32">
        <f>VCx!M6</f>
        <v>4593</v>
      </c>
      <c r="N12" s="32">
        <f>VCx!N6</f>
        <v>4593</v>
      </c>
      <c r="O12" s="32">
        <f>VCx!O6</f>
        <v>1378</v>
      </c>
      <c r="P12" s="32">
        <f>VCx!P6</f>
        <v>0</v>
      </c>
      <c r="Q12" s="32">
        <f>VCx!Q6</f>
        <v>0</v>
      </c>
      <c r="R12" s="32">
        <f>VCx!R6</f>
        <v>0</v>
      </c>
      <c r="S12" s="32">
        <f>VCx!S6</f>
        <v>0</v>
      </c>
      <c r="T12" s="32">
        <f>VCx!T6</f>
        <v>0</v>
      </c>
      <c r="U12" s="32">
        <f>VCx!U6</f>
        <v>0</v>
      </c>
      <c r="V12" s="32">
        <f>VCx!V6</f>
        <v>0</v>
      </c>
      <c r="W12" s="32">
        <f>VCx!W6</f>
        <v>0</v>
      </c>
      <c r="X12" s="32">
        <f>VCx!X6</f>
        <v>0</v>
      </c>
      <c r="Y12" s="32">
        <f>VCx!Y6</f>
        <v>0</v>
      </c>
      <c r="Z12" s="32">
        <f>VCx!Z6</f>
        <v>0</v>
      </c>
      <c r="AA12" s="32">
        <f>VCx!AA6</f>
        <v>0</v>
      </c>
      <c r="AB12" s="32">
        <f>VCx!AB6</f>
        <v>0</v>
      </c>
      <c r="AC12" s="32">
        <f>VCx!AC6</f>
        <v>0</v>
      </c>
      <c r="AD12" s="32">
        <f>VCx!AD6</f>
        <v>0</v>
      </c>
      <c r="AE12" s="32">
        <f>VCx!AE6</f>
        <v>0</v>
      </c>
      <c r="AF12" s="32">
        <f>VCx!AF6</f>
        <v>0</v>
      </c>
      <c r="AG12" s="32">
        <f>VCx!AG6</f>
        <v>0</v>
      </c>
      <c r="AH12" s="32">
        <f>VCx!AH6</f>
        <v>0</v>
      </c>
      <c r="AI12" s="32">
        <f>VCx!AI6</f>
        <v>0</v>
      </c>
      <c r="AJ12" s="156">
        <f t="shared" si="0"/>
        <v>33529</v>
      </c>
    </row>
    <row r="13" spans="1:36" s="50" customFormat="1" x14ac:dyDescent="0.4">
      <c r="A13" s="2" t="s">
        <v>38</v>
      </c>
      <c r="B13" s="43">
        <f>SL!B12</f>
        <v>20</v>
      </c>
      <c r="C13" s="11">
        <f>SL!C9</f>
        <v>25533.279526300015</v>
      </c>
      <c r="D13" s="94">
        <f>SL!D9</f>
        <v>0.99090392261014593</v>
      </c>
      <c r="E13" s="62"/>
      <c r="F13" s="62"/>
      <c r="G13" s="62"/>
      <c r="H13" s="32">
        <f>SL!H9</f>
        <v>25301.026839712013</v>
      </c>
      <c r="I13" s="32">
        <f>SL!I9</f>
        <v>25301.026839712013</v>
      </c>
      <c r="J13" s="32">
        <f>SL!J9</f>
        <v>25301.026839712013</v>
      </c>
      <c r="K13" s="32">
        <f>SL!K9</f>
        <v>24105.236048712013</v>
      </c>
      <c r="L13" s="32">
        <f>SL!L9</f>
        <v>24105.236048712013</v>
      </c>
      <c r="M13" s="32">
        <f>SL!M9</f>
        <v>24105.236048712013</v>
      </c>
      <c r="N13" s="32">
        <f>SL!N9</f>
        <v>24105.236048712013</v>
      </c>
      <c r="O13" s="32">
        <f>SL!O9</f>
        <v>24105.236048712013</v>
      </c>
      <c r="P13" s="32">
        <f>SL!P9</f>
        <v>24105.236048712013</v>
      </c>
      <c r="Q13" s="32">
        <f>SL!Q9</f>
        <v>24105.236048712013</v>
      </c>
      <c r="R13" s="32">
        <f>SL!R9</f>
        <v>24105.236048712013</v>
      </c>
      <c r="S13" s="32">
        <f>SL!S9</f>
        <v>24105.236048712013</v>
      </c>
      <c r="T13" s="32">
        <f>SL!T9</f>
        <v>24105.236048712013</v>
      </c>
      <c r="U13" s="32">
        <f>SL!U9</f>
        <v>24105.236048712013</v>
      </c>
      <c r="V13" s="32">
        <f>SL!V9</f>
        <v>24105.236048712013</v>
      </c>
      <c r="W13" s="32">
        <f>SL!W9</f>
        <v>24105.236048712013</v>
      </c>
      <c r="X13" s="32">
        <f>SL!X9</f>
        <v>24105.236048712013</v>
      </c>
      <c r="Y13" s="32">
        <f>SL!Y9</f>
        <v>24105.236048712013</v>
      </c>
      <c r="Z13" s="32">
        <f>SL!Z9</f>
        <v>24105.236048712013</v>
      </c>
      <c r="AA13" s="32">
        <f>SL!AA9</f>
        <v>24105.236048712013</v>
      </c>
      <c r="AB13" s="32">
        <f>SL!AB9</f>
        <v>0</v>
      </c>
      <c r="AC13" s="32">
        <f>SL!AC9</f>
        <v>0</v>
      </c>
      <c r="AD13" s="32">
        <f>SL!AD9</f>
        <v>0</v>
      </c>
      <c r="AE13" s="32">
        <f>SL!AE9</f>
        <v>0</v>
      </c>
      <c r="AF13" s="32">
        <f>SL!AF9</f>
        <v>0</v>
      </c>
      <c r="AG13" s="32">
        <f>SL!AG9</f>
        <v>0</v>
      </c>
      <c r="AH13" s="32">
        <f>SL!AH9</f>
        <v>0</v>
      </c>
      <c r="AI13" s="32">
        <f>SL!AI9</f>
        <v>0</v>
      </c>
      <c r="AJ13" s="156">
        <f t="shared" si="0"/>
        <v>485692.09334724006</v>
      </c>
    </row>
    <row r="14" spans="1:36" x14ac:dyDescent="0.4">
      <c r="A14" s="2" t="s">
        <v>92</v>
      </c>
      <c r="B14" s="43">
        <f>BOC!B10</f>
        <v>15</v>
      </c>
      <c r="C14" s="11">
        <f>BOC!C7</f>
        <v>47.299044515187312</v>
      </c>
      <c r="D14" s="94" t="s">
        <v>84</v>
      </c>
      <c r="E14" s="62"/>
      <c r="F14" s="62"/>
      <c r="G14" s="62"/>
      <c r="H14" s="32">
        <f>BOC!H7</f>
        <v>47.299044515187312</v>
      </c>
      <c r="I14" s="32">
        <f>BOC!I7</f>
        <v>47.299044515187312</v>
      </c>
      <c r="J14" s="32">
        <f>BOC!J7</f>
        <v>47.299044515187312</v>
      </c>
      <c r="K14" s="32">
        <f>BOC!K7</f>
        <v>47.299044515187312</v>
      </c>
      <c r="L14" s="32">
        <f>BOC!L7</f>
        <v>47.299044515187312</v>
      </c>
      <c r="M14" s="32">
        <f>BOC!M7</f>
        <v>47.299044515187312</v>
      </c>
      <c r="N14" s="32">
        <f>BOC!N7</f>
        <v>47.299044515187312</v>
      </c>
      <c r="O14" s="32">
        <f>BOC!O7</f>
        <v>47.299044515187312</v>
      </c>
      <c r="P14" s="32">
        <f>BOC!P7</f>
        <v>47.299044515187312</v>
      </c>
      <c r="Q14" s="32">
        <f>BOC!Q7</f>
        <v>47.299044515187312</v>
      </c>
      <c r="R14" s="32">
        <f>BOC!R7</f>
        <v>47.299044515187312</v>
      </c>
      <c r="S14" s="32">
        <f>BOC!S7</f>
        <v>47.299044515187312</v>
      </c>
      <c r="T14" s="32">
        <f>BOC!T7</f>
        <v>47.299044515187312</v>
      </c>
      <c r="U14" s="32">
        <f>BOC!U7</f>
        <v>47.299044515187312</v>
      </c>
      <c r="V14" s="32">
        <f>BOC!V7</f>
        <v>47.299044515187312</v>
      </c>
      <c r="W14" s="32">
        <f>BOC!W7</f>
        <v>0</v>
      </c>
      <c r="X14" s="32">
        <f>BOC!X7</f>
        <v>0</v>
      </c>
      <c r="Y14" s="32">
        <f>BOC!Y7</f>
        <v>0</v>
      </c>
      <c r="Z14" s="32">
        <f>BOC!Z7</f>
        <v>0</v>
      </c>
      <c r="AA14" s="32">
        <f>BOC!AA7</f>
        <v>0</v>
      </c>
      <c r="AB14" s="32">
        <f>BOC!AB7</f>
        <v>0</v>
      </c>
      <c r="AC14" s="32">
        <f>BOC!AC7</f>
        <v>0</v>
      </c>
      <c r="AD14" s="32">
        <f>BOC!AD7</f>
        <v>0</v>
      </c>
      <c r="AE14" s="32">
        <f>BOC!AE7</f>
        <v>0</v>
      </c>
      <c r="AF14" s="32">
        <f>BOC!AF7</f>
        <v>0</v>
      </c>
      <c r="AG14" s="32">
        <f>BOC!AG7</f>
        <v>0</v>
      </c>
      <c r="AH14" s="32">
        <f>BOC!AH7</f>
        <v>0</v>
      </c>
      <c r="AI14" s="32">
        <f>BOC!AI7</f>
        <v>0</v>
      </c>
      <c r="AJ14" s="156">
        <f t="shared" si="0"/>
        <v>709.48566772780975</v>
      </c>
    </row>
    <row r="15" spans="1:36" s="283" customFormat="1" x14ac:dyDescent="0.4">
      <c r="A15" s="92" t="s">
        <v>276</v>
      </c>
      <c r="B15" s="43">
        <f>'Custom (Conv.)'!B9</f>
        <v>15.544623377207602</v>
      </c>
      <c r="C15" s="11">
        <f>'Custom (Conv.)'!C6</f>
        <v>3968.9516851766507</v>
      </c>
      <c r="D15" s="94">
        <f>'Custom (Conv.)'!D6</f>
        <v>0.9385</v>
      </c>
      <c r="E15" s="62"/>
      <c r="F15" s="62"/>
      <c r="G15" s="62"/>
      <c r="H15" s="32">
        <f>'Custom (Conv.)'!H6</f>
        <v>3724.8611565382867</v>
      </c>
      <c r="I15" s="32">
        <f>'Custom (Conv.)'!I6</f>
        <v>3724.8611565382867</v>
      </c>
      <c r="J15" s="32">
        <f>'Custom (Conv.)'!J6</f>
        <v>3724.8611565382867</v>
      </c>
      <c r="K15" s="32">
        <f>'Custom (Conv.)'!K6</f>
        <v>3724.8611565382867</v>
      </c>
      <c r="L15" s="32">
        <f>'Custom (Conv.)'!L6</f>
        <v>3724.8611565382867</v>
      </c>
      <c r="M15" s="32">
        <f>'Custom (Conv.)'!M6</f>
        <v>3724.8611565382867</v>
      </c>
      <c r="N15" s="32">
        <f>'Custom (Conv.)'!N6</f>
        <v>3724.8611565382867</v>
      </c>
      <c r="O15" s="32">
        <f>'Custom (Conv.)'!O6</f>
        <v>3724.8611565382867</v>
      </c>
      <c r="P15" s="32">
        <f>'Custom (Conv.)'!P6</f>
        <v>3724.8611565382867</v>
      </c>
      <c r="Q15" s="32">
        <f>'Custom (Conv.)'!Q6</f>
        <v>3724.8611565382867</v>
      </c>
      <c r="R15" s="32">
        <f>'Custom (Conv.)'!R6</f>
        <v>3724.8611565382867</v>
      </c>
      <c r="S15" s="32">
        <f>'Custom (Conv.)'!S6</f>
        <v>3724.8611565382867</v>
      </c>
      <c r="T15" s="32">
        <f>'Custom (Conv.)'!T6</f>
        <v>3724.8611565382867</v>
      </c>
      <c r="U15" s="32">
        <f>'Custom (Conv.)'!U6</f>
        <v>3724.8611565382867</v>
      </c>
      <c r="V15" s="32">
        <f>'Custom (Conv.)'!V6</f>
        <v>3724.8611565382867</v>
      </c>
      <c r="W15" s="32">
        <f>'Custom (Conv.)'!W6</f>
        <v>2028.6464627032881</v>
      </c>
      <c r="X15" s="32">
        <f>'Custom (Conv.)'!X6</f>
        <v>0</v>
      </c>
      <c r="Y15" s="32">
        <f>'Custom (Conv.)'!Y6</f>
        <v>0</v>
      </c>
      <c r="Z15" s="32">
        <f>'Custom (Conv.)'!Z6</f>
        <v>0</v>
      </c>
      <c r="AA15" s="32">
        <f>'Custom (Conv.)'!AA6</f>
        <v>0</v>
      </c>
      <c r="AB15" s="32">
        <f>'Custom (Conv.)'!AB6</f>
        <v>0</v>
      </c>
      <c r="AC15" s="32">
        <f>'Custom (Conv.)'!AC6</f>
        <v>0</v>
      </c>
      <c r="AD15" s="32">
        <f>'Custom (Conv.)'!AD6</f>
        <v>0</v>
      </c>
      <c r="AE15" s="32">
        <f>'Custom (Conv.)'!AE6</f>
        <v>0</v>
      </c>
      <c r="AF15" s="32">
        <f>'Custom (Conv.)'!AF6</f>
        <v>0</v>
      </c>
      <c r="AG15" s="32">
        <f>'Custom (Conv.)'!AG6</f>
        <v>0</v>
      </c>
      <c r="AH15" s="32">
        <f>'Custom (Conv.)'!AH6</f>
        <v>0</v>
      </c>
      <c r="AI15" s="32">
        <f>'Custom (Conv.)'!AI6</f>
        <v>0</v>
      </c>
      <c r="AJ15" s="11">
        <f t="shared" si="0"/>
        <v>57901.563810777603</v>
      </c>
    </row>
    <row r="16" spans="1:36" x14ac:dyDescent="0.4">
      <c r="A16" s="126" t="s">
        <v>236</v>
      </c>
      <c r="B16" s="127"/>
      <c r="C16" s="128">
        <f>SUM(C5:C15)</f>
        <v>269319.72263301036</v>
      </c>
      <c r="D16" s="129">
        <f>H16/C16</f>
        <v>0.87488019722899868</v>
      </c>
      <c r="E16" s="130"/>
      <c r="F16" s="130"/>
      <c r="G16" s="130"/>
      <c r="H16" s="131">
        <f t="shared" ref="H16:AI16" si="1">SUM(H5:H15)</f>
        <v>235622.49205482731</v>
      </c>
      <c r="I16" s="131">
        <f t="shared" si="1"/>
        <v>235622.49205482731</v>
      </c>
      <c r="J16" s="131">
        <f t="shared" si="1"/>
        <v>235058.67389561582</v>
      </c>
      <c r="K16" s="131">
        <f t="shared" si="1"/>
        <v>230300.83770206204</v>
      </c>
      <c r="L16" s="131">
        <f t="shared" si="1"/>
        <v>226111.26225385716</v>
      </c>
      <c r="M16" s="131">
        <f t="shared" si="1"/>
        <v>224159.56874536976</v>
      </c>
      <c r="N16" s="131">
        <f t="shared" si="1"/>
        <v>222143.42081895861</v>
      </c>
      <c r="O16" s="131">
        <f t="shared" si="1"/>
        <v>216360.50561862139</v>
      </c>
      <c r="P16" s="131">
        <f t="shared" si="1"/>
        <v>213899.03078124084</v>
      </c>
      <c r="Q16" s="131">
        <f t="shared" si="1"/>
        <v>208417.14643356905</v>
      </c>
      <c r="R16" s="131">
        <f t="shared" si="1"/>
        <v>197771.9454178907</v>
      </c>
      <c r="S16" s="131">
        <f t="shared" si="1"/>
        <v>173826.00938028033</v>
      </c>
      <c r="T16" s="131">
        <f t="shared" si="1"/>
        <v>139147.96633056639</v>
      </c>
      <c r="U16" s="131">
        <f t="shared" si="1"/>
        <v>131012.78909546944</v>
      </c>
      <c r="V16" s="131">
        <f t="shared" si="1"/>
        <v>111104.30810556658</v>
      </c>
      <c r="W16" s="131">
        <f t="shared" si="1"/>
        <v>37251.753467820607</v>
      </c>
      <c r="X16" s="131">
        <f t="shared" si="1"/>
        <v>35189.250345917317</v>
      </c>
      <c r="Y16" s="131">
        <f t="shared" si="1"/>
        <v>34484.997628486628</v>
      </c>
      <c r="Z16" s="131">
        <f t="shared" si="1"/>
        <v>34397.907935594427</v>
      </c>
      <c r="AA16" s="131">
        <f t="shared" si="1"/>
        <v>28182.990829128852</v>
      </c>
      <c r="AB16" s="131">
        <f t="shared" si="1"/>
        <v>1032.2303126791567</v>
      </c>
      <c r="AC16" s="131">
        <f t="shared" si="1"/>
        <v>1019.5143991586924</v>
      </c>
      <c r="AD16" s="131">
        <f t="shared" si="1"/>
        <v>351.09105038241916</v>
      </c>
      <c r="AE16" s="131">
        <f t="shared" si="1"/>
        <v>35.498737198237706</v>
      </c>
      <c r="AF16" s="131">
        <f t="shared" si="1"/>
        <v>26.574089557448723</v>
      </c>
      <c r="AG16" s="131">
        <f t="shared" si="1"/>
        <v>0</v>
      </c>
      <c r="AH16" s="131">
        <f t="shared" si="1"/>
        <v>0</v>
      </c>
      <c r="AI16" s="131">
        <f t="shared" si="1"/>
        <v>0</v>
      </c>
      <c r="AJ16" s="128">
        <f t="shared" ref="AJ16" si="2">SUM(AJ5:AJ15)</f>
        <v>3172530.2574846465</v>
      </c>
    </row>
    <row r="17" spans="1:36" x14ac:dyDescent="0.4">
      <c r="A17" s="126" t="s">
        <v>237</v>
      </c>
      <c r="B17" s="132"/>
      <c r="C17" s="133"/>
      <c r="D17" s="134"/>
      <c r="E17" s="130"/>
      <c r="F17" s="130"/>
      <c r="G17" s="130"/>
      <c r="H17" s="131">
        <v>0</v>
      </c>
      <c r="I17" s="131">
        <f>H16-I16</f>
        <v>0</v>
      </c>
      <c r="J17" s="131">
        <f>I16-J16</f>
        <v>563.81815921148518</v>
      </c>
      <c r="K17" s="131">
        <f t="shared" ref="K17" si="3">J16-K16</f>
        <v>4757.8361935537832</v>
      </c>
      <c r="L17" s="131">
        <f t="shared" ref="L17" si="4">K16-L16</f>
        <v>4189.5754482048796</v>
      </c>
      <c r="M17" s="131">
        <f t="shared" ref="M17" si="5">L16-M16</f>
        <v>1951.6935084873985</v>
      </c>
      <c r="N17" s="131">
        <f t="shared" ref="N17" si="6">M16-N16</f>
        <v>2016.1479264111549</v>
      </c>
      <c r="O17" s="131">
        <f t="shared" ref="O17" si="7">N16-O16</f>
        <v>5782.9152003372146</v>
      </c>
      <c r="P17" s="131">
        <f t="shared" ref="P17" si="8">O16-P16</f>
        <v>2461.4748373805487</v>
      </c>
      <c r="Q17" s="131">
        <f t="shared" ref="Q17" si="9">P16-Q16</f>
        <v>5481.8843476717884</v>
      </c>
      <c r="R17" s="131">
        <f t="shared" ref="R17" si="10">Q16-R16</f>
        <v>10645.201015678351</v>
      </c>
      <c r="S17" s="131">
        <f t="shared" ref="S17" si="11">R16-S16</f>
        <v>23945.936037610372</v>
      </c>
      <c r="T17" s="131">
        <f t="shared" ref="T17" si="12">S16-T16</f>
        <v>34678.043049713946</v>
      </c>
      <c r="U17" s="131">
        <f t="shared" ref="U17" si="13">T16-U16</f>
        <v>8135.1772350969404</v>
      </c>
      <c r="V17" s="131">
        <f t="shared" ref="V17" si="14">U16-V16</f>
        <v>19908.480989902862</v>
      </c>
      <c r="W17" s="131">
        <f t="shared" ref="W17" si="15">V16-W16</f>
        <v>73852.554637745983</v>
      </c>
      <c r="X17" s="131">
        <f t="shared" ref="X17" si="16">W16-X16</f>
        <v>2062.5031219032899</v>
      </c>
      <c r="Y17" s="131">
        <f t="shared" ref="Y17" si="17">X16-Y16</f>
        <v>704.25271743068879</v>
      </c>
      <c r="Z17" s="131">
        <f t="shared" ref="Z17" si="18">Y16-Z16</f>
        <v>87.089692892201128</v>
      </c>
      <c r="AA17" s="131">
        <f t="shared" ref="AA17" si="19">Z16-AA16</f>
        <v>6214.9171064655748</v>
      </c>
      <c r="AB17" s="131">
        <f t="shared" ref="AB17" si="20">AA16-AB16</f>
        <v>27150.760516449696</v>
      </c>
      <c r="AC17" s="131">
        <f t="shared" ref="AC17" si="21">AB16-AC16</f>
        <v>12.715913520464255</v>
      </c>
      <c r="AD17" s="131">
        <f t="shared" ref="AD17" si="22">AC16-AD16</f>
        <v>668.42334877627331</v>
      </c>
      <c r="AE17" s="131">
        <f t="shared" ref="AE17" si="23">AD16-AE16</f>
        <v>315.59231318418142</v>
      </c>
      <c r="AF17" s="131">
        <f t="shared" ref="AF17" si="24">AE16-AF16</f>
        <v>8.924647640788983</v>
      </c>
      <c r="AG17" s="131">
        <f t="shared" ref="AG17" si="25">AF16-AG16</f>
        <v>26.574089557448723</v>
      </c>
      <c r="AH17" s="131">
        <f t="shared" ref="AH17" si="26">AG16-AH16</f>
        <v>0</v>
      </c>
      <c r="AI17" s="131">
        <f t="shared" ref="AI17" si="27">AH16-AI16</f>
        <v>0</v>
      </c>
      <c r="AJ17" s="182"/>
    </row>
    <row r="18" spans="1:36" x14ac:dyDescent="0.4">
      <c r="A18" s="126" t="s">
        <v>238</v>
      </c>
      <c r="B18" s="132"/>
      <c r="C18" s="133"/>
      <c r="D18" s="134"/>
      <c r="E18" s="130"/>
      <c r="F18" s="130"/>
      <c r="G18" s="130"/>
      <c r="H18" s="135">
        <v>0</v>
      </c>
      <c r="I18" s="135">
        <f>$H$16-I16</f>
        <v>0</v>
      </c>
      <c r="J18" s="135">
        <f>$H$16-J16</f>
        <v>563.81815921148518</v>
      </c>
      <c r="K18" s="135">
        <f t="shared" ref="K18:AI18" si="28">$H$16-K16</f>
        <v>5321.6543527652684</v>
      </c>
      <c r="L18" s="135">
        <f t="shared" si="28"/>
        <v>9511.2298009701481</v>
      </c>
      <c r="M18" s="135">
        <f t="shared" si="28"/>
        <v>11462.923309457547</v>
      </c>
      <c r="N18" s="135">
        <f t="shared" si="28"/>
        <v>13479.071235868701</v>
      </c>
      <c r="O18" s="135">
        <f t="shared" si="28"/>
        <v>19261.986436205916</v>
      </c>
      <c r="P18" s="135">
        <f t="shared" si="28"/>
        <v>21723.461273586465</v>
      </c>
      <c r="Q18" s="135">
        <f t="shared" si="28"/>
        <v>27205.345621258253</v>
      </c>
      <c r="R18" s="135">
        <f t="shared" si="28"/>
        <v>37850.546636936604</v>
      </c>
      <c r="S18" s="135">
        <f t="shared" si="28"/>
        <v>61796.482674546976</v>
      </c>
      <c r="T18" s="135">
        <f t="shared" si="28"/>
        <v>96474.525724260922</v>
      </c>
      <c r="U18" s="135">
        <f t="shared" si="28"/>
        <v>104609.70295935786</v>
      </c>
      <c r="V18" s="135">
        <f t="shared" si="28"/>
        <v>124518.18394926073</v>
      </c>
      <c r="W18" s="135">
        <f t="shared" si="28"/>
        <v>198370.73858700669</v>
      </c>
      <c r="X18" s="135">
        <f t="shared" si="28"/>
        <v>200433.24170890998</v>
      </c>
      <c r="Y18" s="135">
        <f t="shared" si="28"/>
        <v>201137.49442634068</v>
      </c>
      <c r="Z18" s="135">
        <f t="shared" si="28"/>
        <v>201224.5841192329</v>
      </c>
      <c r="AA18" s="135">
        <f t="shared" si="28"/>
        <v>207439.50122569845</v>
      </c>
      <c r="AB18" s="135">
        <f t="shared" si="28"/>
        <v>234590.26174214814</v>
      </c>
      <c r="AC18" s="135">
        <f t="shared" si="28"/>
        <v>234602.97765566863</v>
      </c>
      <c r="AD18" s="135">
        <f t="shared" si="28"/>
        <v>235271.4010044449</v>
      </c>
      <c r="AE18" s="135">
        <f t="shared" si="28"/>
        <v>235586.99331762907</v>
      </c>
      <c r="AF18" s="135">
        <f t="shared" si="28"/>
        <v>235595.91796526985</v>
      </c>
      <c r="AG18" s="135">
        <f t="shared" si="28"/>
        <v>235622.49205482731</v>
      </c>
      <c r="AH18" s="135">
        <f t="shared" si="28"/>
        <v>235622.49205482731</v>
      </c>
      <c r="AI18" s="135">
        <f t="shared" si="28"/>
        <v>235622.49205482731</v>
      </c>
      <c r="AJ18" s="183"/>
    </row>
    <row r="19" spans="1:36" s="103" customFormat="1" x14ac:dyDescent="0.4">
      <c r="A19" s="136" t="s">
        <v>88</v>
      </c>
      <c r="B19" s="137">
        <f>SUMPRODUCT(B5:B15,C5:C15)/C16</f>
        <v>14.359728559196833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row>
    <row r="20" spans="1:36" hidden="1" x14ac:dyDescent="0.4">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row>
    <row r="21" spans="1:36" hidden="1" x14ac:dyDescent="0.4">
      <c r="A21" s="616" t="s">
        <v>41</v>
      </c>
      <c r="B21" s="618" t="s">
        <v>40</v>
      </c>
      <c r="C21" s="618" t="s">
        <v>34</v>
      </c>
      <c r="D21" s="618" t="s">
        <v>74</v>
      </c>
      <c r="E21" s="300" t="s">
        <v>39</v>
      </c>
      <c r="F21" s="59"/>
      <c r="G21" s="59"/>
      <c r="H21" s="543" t="s">
        <v>76</v>
      </c>
      <c r="I21" s="59"/>
      <c r="J21" s="59"/>
      <c r="K21" s="59"/>
      <c r="L21" s="59"/>
      <c r="M21" s="59"/>
      <c r="N21" s="59"/>
      <c r="O21" s="59"/>
      <c r="P21" s="59"/>
      <c r="Q21" s="59"/>
      <c r="R21" s="59"/>
      <c r="S21" s="59"/>
      <c r="T21" s="59"/>
    </row>
    <row r="22" spans="1:36" hidden="1" x14ac:dyDescent="0.4">
      <c r="A22" s="617"/>
      <c r="B22" s="619"/>
      <c r="C22" s="619"/>
      <c r="D22" s="624"/>
      <c r="E22" s="194">
        <v>2033</v>
      </c>
      <c r="F22" s="193">
        <v>2034</v>
      </c>
      <c r="G22" s="194">
        <v>2035</v>
      </c>
      <c r="H22" s="193">
        <f>U4</f>
        <v>2034</v>
      </c>
      <c r="I22" s="531">
        <f t="shared" ref="I22:T22" si="29">V4</f>
        <v>2035</v>
      </c>
      <c r="J22" s="531">
        <f t="shared" si="29"/>
        <v>2036</v>
      </c>
      <c r="K22" s="531">
        <f t="shared" si="29"/>
        <v>2037</v>
      </c>
      <c r="L22" s="531">
        <f t="shared" si="29"/>
        <v>2038</v>
      </c>
      <c r="M22" s="531">
        <f t="shared" si="29"/>
        <v>2039</v>
      </c>
      <c r="N22" s="531">
        <f t="shared" si="29"/>
        <v>2040</v>
      </c>
      <c r="O22" s="531">
        <f t="shared" si="29"/>
        <v>2041</v>
      </c>
      <c r="P22" s="531">
        <f t="shared" si="29"/>
        <v>2042</v>
      </c>
      <c r="Q22" s="531">
        <f t="shared" si="29"/>
        <v>2043</v>
      </c>
      <c r="R22" s="531">
        <f t="shared" si="29"/>
        <v>2044</v>
      </c>
      <c r="S22" s="531">
        <f t="shared" si="29"/>
        <v>2045</v>
      </c>
      <c r="T22" s="531">
        <f t="shared" si="29"/>
        <v>2046</v>
      </c>
    </row>
    <row r="23" spans="1:36" hidden="1" x14ac:dyDescent="0.4">
      <c r="A23" s="2" t="str">
        <f>A5</f>
        <v>Standard - Core</v>
      </c>
      <c r="B23" s="43">
        <f>B5</f>
        <v>13.123817969596553</v>
      </c>
      <c r="C23" s="11">
        <f>C5</f>
        <v>36740.587932525857</v>
      </c>
      <c r="D23" s="94">
        <f>D5</f>
        <v>0.825373204736501</v>
      </c>
      <c r="E23" s="32">
        <f t="shared" ref="E23:G23" si="30">T5</f>
        <v>15656.987674971861</v>
      </c>
      <c r="F23" s="32">
        <f t="shared" si="30"/>
        <v>14962.048944118724</v>
      </c>
      <c r="G23" s="32">
        <f t="shared" si="30"/>
        <v>14741.808109854464</v>
      </c>
      <c r="H23" s="32">
        <f t="shared" ref="H23:H36" si="31">U5</f>
        <v>14962.048944118724</v>
      </c>
      <c r="I23" s="32">
        <f t="shared" ref="I23:I36" si="32">V5</f>
        <v>14741.808109854464</v>
      </c>
      <c r="J23" s="32">
        <f t="shared" ref="J23:J36" si="33">W5</f>
        <v>395.85590803787028</v>
      </c>
      <c r="K23" s="32">
        <f t="shared" ref="K23:K36" si="34">X5</f>
        <v>361.99924883787025</v>
      </c>
      <c r="L23" s="32">
        <f t="shared" ref="L23:L36" si="35">Y5</f>
        <v>328.14258963787017</v>
      </c>
      <c r="M23" s="32">
        <f t="shared" ref="M23:M36" si="36">Z5</f>
        <v>328.14258963787017</v>
      </c>
      <c r="N23" s="32">
        <f t="shared" ref="N23:N36" si="37">AA5</f>
        <v>328.14258963787017</v>
      </c>
      <c r="O23" s="32">
        <f t="shared" ref="O23:O36" si="38">AB5</f>
        <v>107.66662462987019</v>
      </c>
      <c r="P23" s="32">
        <f t="shared" ref="P23:P36" si="39">AC5</f>
        <v>107.66662462987019</v>
      </c>
      <c r="Q23" s="32">
        <f t="shared" ref="Q23:Q36" si="40">AD5</f>
        <v>107.66662462987019</v>
      </c>
      <c r="R23" s="32">
        <f t="shared" ref="R23:R36" si="41">AE5</f>
        <v>0</v>
      </c>
      <c r="S23" s="32">
        <f t="shared" ref="S23:S36" si="42">AF5</f>
        <v>0</v>
      </c>
      <c r="T23" s="32">
        <f t="shared" ref="T23:T36" si="43">AG5</f>
        <v>0</v>
      </c>
    </row>
    <row r="24" spans="1:36" s="283" customFormat="1" hidden="1" x14ac:dyDescent="0.4">
      <c r="A24" s="2" t="str">
        <f t="shared" ref="A24:D24" si="44">A6</f>
        <v>Standard - SBDI</v>
      </c>
      <c r="B24" s="43">
        <f t="shared" si="44"/>
        <v>13.399241045555339</v>
      </c>
      <c r="C24" s="11">
        <f t="shared" si="44"/>
        <v>103674.80241992426</v>
      </c>
      <c r="D24" s="94">
        <f t="shared" si="44"/>
        <v>0.90820000000000589</v>
      </c>
      <c r="E24" s="32">
        <f t="shared" ref="E24:E33" si="45">T6</f>
        <v>34668.383356805483</v>
      </c>
      <c r="F24" s="32">
        <f t="shared" ref="F24:F33" si="46">U6</f>
        <v>29926.849364155092</v>
      </c>
      <c r="G24" s="32">
        <f t="shared" ref="G24:G33" si="47">V6</f>
        <v>28666.462750052011</v>
      </c>
      <c r="H24" s="32">
        <f t="shared" si="31"/>
        <v>29926.849364155092</v>
      </c>
      <c r="I24" s="32">
        <f t="shared" si="32"/>
        <v>28666.462750052011</v>
      </c>
      <c r="J24" s="32">
        <f t="shared" si="33"/>
        <v>0</v>
      </c>
      <c r="K24" s="32">
        <f t="shared" si="34"/>
        <v>0</v>
      </c>
      <c r="L24" s="32">
        <f t="shared" si="35"/>
        <v>0</v>
      </c>
      <c r="M24" s="32">
        <f t="shared" si="36"/>
        <v>0</v>
      </c>
      <c r="N24" s="32">
        <f t="shared" si="37"/>
        <v>0</v>
      </c>
      <c r="O24" s="32">
        <f t="shared" si="38"/>
        <v>0</v>
      </c>
      <c r="P24" s="32">
        <f t="shared" si="39"/>
        <v>0</v>
      </c>
      <c r="Q24" s="32">
        <f t="shared" si="40"/>
        <v>0</v>
      </c>
      <c r="R24" s="32">
        <f t="shared" si="41"/>
        <v>0</v>
      </c>
      <c r="S24" s="32">
        <f t="shared" si="42"/>
        <v>0</v>
      </c>
      <c r="T24" s="32">
        <f t="shared" si="43"/>
        <v>0</v>
      </c>
    </row>
    <row r="25" spans="1:36" s="283" customFormat="1" hidden="1" x14ac:dyDescent="0.4">
      <c r="A25" s="2" t="str">
        <f t="shared" ref="A25:D25" si="48">A7</f>
        <v>Standard - OS</v>
      </c>
      <c r="B25" s="43">
        <f t="shared" si="48"/>
        <v>9.4755095239949458</v>
      </c>
      <c r="C25" s="11">
        <f t="shared" si="48"/>
        <v>670.33759537736773</v>
      </c>
      <c r="D25" s="94">
        <f t="shared" si="48"/>
        <v>0.97440405836687538</v>
      </c>
      <c r="E25" s="32">
        <f t="shared" si="45"/>
        <v>1.8251903479040001</v>
      </c>
      <c r="F25" s="32">
        <f t="shared" si="46"/>
        <v>1.6395383755520005</v>
      </c>
      <c r="G25" s="32">
        <f t="shared" si="47"/>
        <v>0.64460069273599996</v>
      </c>
      <c r="H25" s="32">
        <f t="shared" si="31"/>
        <v>1.6395383755520005</v>
      </c>
      <c r="I25" s="32">
        <f t="shared" si="32"/>
        <v>0.64460069273599996</v>
      </c>
      <c r="J25" s="32">
        <f t="shared" si="33"/>
        <v>0</v>
      </c>
      <c r="K25" s="32">
        <f t="shared" si="34"/>
        <v>0</v>
      </c>
      <c r="L25" s="32">
        <f t="shared" si="35"/>
        <v>0</v>
      </c>
      <c r="M25" s="32">
        <f t="shared" si="36"/>
        <v>0</v>
      </c>
      <c r="N25" s="32">
        <f t="shared" si="37"/>
        <v>0</v>
      </c>
      <c r="O25" s="32">
        <f t="shared" si="38"/>
        <v>0</v>
      </c>
      <c r="P25" s="32">
        <f t="shared" si="39"/>
        <v>0</v>
      </c>
      <c r="Q25" s="32">
        <f t="shared" si="40"/>
        <v>0</v>
      </c>
      <c r="R25" s="32">
        <f t="shared" si="41"/>
        <v>0</v>
      </c>
      <c r="S25" s="32">
        <f t="shared" si="42"/>
        <v>0</v>
      </c>
      <c r="T25" s="32">
        <f t="shared" si="43"/>
        <v>0</v>
      </c>
    </row>
    <row r="26" spans="1:36" s="283" customFormat="1" hidden="1" x14ac:dyDescent="0.4">
      <c r="A26" s="2" t="str">
        <f t="shared" ref="A26:D26" si="49">A8</f>
        <v>Standard - II</v>
      </c>
      <c r="B26" s="43">
        <f t="shared" si="49"/>
        <v>14.189305875583415</v>
      </c>
      <c r="C26" s="11">
        <f t="shared" si="49"/>
        <v>40496.726332561979</v>
      </c>
      <c r="D26" s="94">
        <f t="shared" si="49"/>
        <v>0.79373676456962705</v>
      </c>
      <c r="E26" s="32">
        <f t="shared" si="45"/>
        <v>30023.616799344363</v>
      </c>
      <c r="F26" s="32">
        <f t="shared" si="46"/>
        <v>29776.110467396808</v>
      </c>
      <c r="G26" s="32">
        <f t="shared" si="47"/>
        <v>22682.288619311337</v>
      </c>
      <c r="H26" s="32">
        <f t="shared" si="31"/>
        <v>29776.110467396808</v>
      </c>
      <c r="I26" s="32">
        <f t="shared" si="32"/>
        <v>22682.288619311337</v>
      </c>
      <c r="J26" s="32">
        <f t="shared" si="33"/>
        <v>0</v>
      </c>
      <c r="K26" s="32">
        <f t="shared" si="34"/>
        <v>0</v>
      </c>
      <c r="L26" s="32">
        <f t="shared" si="35"/>
        <v>0</v>
      </c>
      <c r="M26" s="32">
        <f t="shared" si="36"/>
        <v>0</v>
      </c>
      <c r="N26" s="32">
        <f t="shared" si="37"/>
        <v>0</v>
      </c>
      <c r="O26" s="32">
        <f t="shared" si="38"/>
        <v>0</v>
      </c>
      <c r="P26" s="32">
        <f t="shared" si="39"/>
        <v>0</v>
      </c>
      <c r="Q26" s="32">
        <f t="shared" si="40"/>
        <v>0</v>
      </c>
      <c r="R26" s="32">
        <f t="shared" si="41"/>
        <v>0</v>
      </c>
      <c r="S26" s="32">
        <f t="shared" si="42"/>
        <v>0</v>
      </c>
      <c r="T26" s="32">
        <f t="shared" si="43"/>
        <v>0</v>
      </c>
    </row>
    <row r="27" spans="1:36" s="283" customFormat="1" hidden="1" x14ac:dyDescent="0.4">
      <c r="A27" s="2" t="str">
        <f t="shared" ref="A27:D27" si="50">A9</f>
        <v>Standard - II Carryover</v>
      </c>
      <c r="B27" s="43">
        <f t="shared" si="50"/>
        <v>14.137827352085354</v>
      </c>
      <c r="C27" s="11">
        <f t="shared" si="50"/>
        <v>6186</v>
      </c>
      <c r="D27" s="94">
        <f t="shared" si="50"/>
        <v>0.91616655371713474</v>
      </c>
      <c r="E27" s="32">
        <f t="shared" si="45"/>
        <v>5362.4169039637718</v>
      </c>
      <c r="F27" s="32">
        <f t="shared" si="46"/>
        <v>5290.0996539647758</v>
      </c>
      <c r="G27" s="32">
        <f t="shared" si="47"/>
        <v>3908.6841040050203</v>
      </c>
      <c r="H27" s="32">
        <f t="shared" si="31"/>
        <v>5290.0996539647758</v>
      </c>
      <c r="I27" s="32">
        <f t="shared" si="32"/>
        <v>3908.6841040050203</v>
      </c>
      <c r="J27" s="32">
        <f t="shared" si="33"/>
        <v>0</v>
      </c>
      <c r="K27" s="32">
        <f t="shared" si="34"/>
        <v>0</v>
      </c>
      <c r="L27" s="32">
        <f t="shared" si="35"/>
        <v>0</v>
      </c>
      <c r="M27" s="32">
        <f t="shared" si="36"/>
        <v>0</v>
      </c>
      <c r="N27" s="32">
        <f t="shared" si="37"/>
        <v>0</v>
      </c>
      <c r="O27" s="32">
        <f t="shared" si="38"/>
        <v>0</v>
      </c>
      <c r="P27" s="32">
        <f t="shared" si="39"/>
        <v>0</v>
      </c>
      <c r="Q27" s="32">
        <f t="shared" si="40"/>
        <v>0</v>
      </c>
      <c r="R27" s="32">
        <f t="shared" si="41"/>
        <v>0</v>
      </c>
      <c r="S27" s="32">
        <f t="shared" si="42"/>
        <v>0</v>
      </c>
      <c r="T27" s="32">
        <f t="shared" si="43"/>
        <v>0</v>
      </c>
    </row>
    <row r="28" spans="1:36" s="283" customFormat="1" hidden="1" x14ac:dyDescent="0.4">
      <c r="A28" s="2" t="str">
        <f t="shared" ref="A28:D28" si="51">A10</f>
        <v>Custom</v>
      </c>
      <c r="B28" s="43">
        <f t="shared" si="51"/>
        <v>15.244055348861325</v>
      </c>
      <c r="C28" s="11">
        <f t="shared" si="51"/>
        <v>47150.998895521931</v>
      </c>
      <c r="D28" s="94">
        <f t="shared" si="51"/>
        <v>0.82220000000000004</v>
      </c>
      <c r="E28" s="32">
        <f t="shared" si="45"/>
        <v>25557.340155367528</v>
      </c>
      <c r="F28" s="32">
        <f t="shared" si="46"/>
        <v>23178.644877693001</v>
      </c>
      <c r="G28" s="32">
        <f t="shared" si="47"/>
        <v>13227.023671885516</v>
      </c>
      <c r="H28" s="32">
        <f t="shared" si="31"/>
        <v>23178.644877693001</v>
      </c>
      <c r="I28" s="32">
        <f t="shared" si="32"/>
        <v>13227.023671885516</v>
      </c>
      <c r="J28" s="32">
        <f t="shared" si="33"/>
        <v>10722.015048367435</v>
      </c>
      <c r="K28" s="32">
        <f t="shared" si="34"/>
        <v>10722.015048367435</v>
      </c>
      <c r="L28" s="32">
        <f t="shared" si="35"/>
        <v>10051.618990136742</v>
      </c>
      <c r="M28" s="32">
        <f t="shared" si="36"/>
        <v>9964.5292972445404</v>
      </c>
      <c r="N28" s="32">
        <f t="shared" si="37"/>
        <v>3749.6121907789702</v>
      </c>
      <c r="O28" s="32">
        <f t="shared" si="38"/>
        <v>924.5636880492865</v>
      </c>
      <c r="P28" s="32">
        <f t="shared" si="39"/>
        <v>911.84777452882224</v>
      </c>
      <c r="Q28" s="32">
        <f t="shared" si="40"/>
        <v>243.42442575254898</v>
      </c>
      <c r="R28" s="32">
        <f t="shared" si="41"/>
        <v>35.498737198237706</v>
      </c>
      <c r="S28" s="32">
        <f t="shared" si="42"/>
        <v>26.574089557448723</v>
      </c>
      <c r="T28" s="32">
        <f t="shared" si="43"/>
        <v>0</v>
      </c>
    </row>
    <row r="29" spans="1:36" s="103" customFormat="1" hidden="1" x14ac:dyDescent="0.4">
      <c r="A29" s="2" t="str">
        <f t="shared" ref="A29:D29" si="52">A11</f>
        <v>Retro-Commissioning</v>
      </c>
      <c r="B29" s="43">
        <f t="shared" si="52"/>
        <v>8.6</v>
      </c>
      <c r="C29" s="11">
        <f t="shared" si="52"/>
        <v>257.73920110706797</v>
      </c>
      <c r="D29" s="94">
        <f t="shared" si="52"/>
        <v>0.94</v>
      </c>
      <c r="E29" s="32">
        <f t="shared" si="45"/>
        <v>0</v>
      </c>
      <c r="F29" s="32">
        <f t="shared" si="46"/>
        <v>0</v>
      </c>
      <c r="G29" s="32">
        <f t="shared" si="47"/>
        <v>0</v>
      </c>
      <c r="H29" s="32">
        <f t="shared" si="31"/>
        <v>0</v>
      </c>
      <c r="I29" s="32">
        <f t="shared" si="32"/>
        <v>0</v>
      </c>
      <c r="J29" s="32">
        <f t="shared" si="33"/>
        <v>0</v>
      </c>
      <c r="K29" s="32">
        <f t="shared" si="34"/>
        <v>0</v>
      </c>
      <c r="L29" s="32">
        <f t="shared" si="35"/>
        <v>0</v>
      </c>
      <c r="M29" s="32">
        <f t="shared" si="36"/>
        <v>0</v>
      </c>
      <c r="N29" s="32">
        <f t="shared" si="37"/>
        <v>0</v>
      </c>
      <c r="O29" s="32">
        <f t="shared" si="38"/>
        <v>0</v>
      </c>
      <c r="P29" s="32">
        <f t="shared" si="39"/>
        <v>0</v>
      </c>
      <c r="Q29" s="32">
        <f t="shared" si="40"/>
        <v>0</v>
      </c>
      <c r="R29" s="32">
        <f t="shared" si="41"/>
        <v>0</v>
      </c>
      <c r="S29" s="32">
        <f t="shared" si="42"/>
        <v>0</v>
      </c>
      <c r="T29" s="32">
        <f t="shared" si="43"/>
        <v>0</v>
      </c>
    </row>
    <row r="30" spans="1:36" hidden="1" x14ac:dyDescent="0.4">
      <c r="A30" s="2" t="str">
        <f t="shared" ref="A30:D30" si="53">A12</f>
        <v>Virtual Commissioning</v>
      </c>
      <c r="B30" s="43">
        <f t="shared" si="53"/>
        <v>7.3000000000000007</v>
      </c>
      <c r="C30" s="11">
        <f t="shared" si="53"/>
        <v>4593</v>
      </c>
      <c r="D30" s="94">
        <f t="shared" si="53"/>
        <v>1</v>
      </c>
      <c r="E30" s="32">
        <f t="shared" si="45"/>
        <v>0</v>
      </c>
      <c r="F30" s="32">
        <f t="shared" si="46"/>
        <v>0</v>
      </c>
      <c r="G30" s="32">
        <f t="shared" si="47"/>
        <v>0</v>
      </c>
      <c r="H30" s="32">
        <f t="shared" si="31"/>
        <v>0</v>
      </c>
      <c r="I30" s="32">
        <f t="shared" si="32"/>
        <v>0</v>
      </c>
      <c r="J30" s="32">
        <f t="shared" si="33"/>
        <v>0</v>
      </c>
      <c r="K30" s="32">
        <f t="shared" si="34"/>
        <v>0</v>
      </c>
      <c r="L30" s="32">
        <f t="shared" si="35"/>
        <v>0</v>
      </c>
      <c r="M30" s="32">
        <f t="shared" si="36"/>
        <v>0</v>
      </c>
      <c r="N30" s="32">
        <f t="shared" si="37"/>
        <v>0</v>
      </c>
      <c r="O30" s="32">
        <f t="shared" si="38"/>
        <v>0</v>
      </c>
      <c r="P30" s="32">
        <f t="shared" si="39"/>
        <v>0</v>
      </c>
      <c r="Q30" s="32">
        <f t="shared" si="40"/>
        <v>0</v>
      </c>
      <c r="R30" s="32">
        <f t="shared" si="41"/>
        <v>0</v>
      </c>
      <c r="S30" s="32">
        <f t="shared" si="42"/>
        <v>0</v>
      </c>
      <c r="T30" s="32">
        <f t="shared" si="43"/>
        <v>0</v>
      </c>
    </row>
    <row r="31" spans="1:36" hidden="1" x14ac:dyDescent="0.4">
      <c r="A31" s="2" t="str">
        <f t="shared" ref="A31:D31" si="54">A13</f>
        <v>Streetlighting</v>
      </c>
      <c r="B31" s="43">
        <f t="shared" si="54"/>
        <v>20</v>
      </c>
      <c r="C31" s="11">
        <f t="shared" si="54"/>
        <v>25533.279526300015</v>
      </c>
      <c r="D31" s="94">
        <f t="shared" si="54"/>
        <v>0.99090392261014593</v>
      </c>
      <c r="E31" s="32">
        <f t="shared" si="45"/>
        <v>24105.236048712013</v>
      </c>
      <c r="F31" s="32">
        <f t="shared" si="46"/>
        <v>24105.236048712013</v>
      </c>
      <c r="G31" s="32">
        <f t="shared" si="47"/>
        <v>24105.236048712013</v>
      </c>
      <c r="H31" s="32">
        <f t="shared" si="31"/>
        <v>24105.236048712013</v>
      </c>
      <c r="I31" s="32">
        <f t="shared" si="32"/>
        <v>24105.236048712013</v>
      </c>
      <c r="J31" s="32">
        <f t="shared" si="33"/>
        <v>24105.236048712013</v>
      </c>
      <c r="K31" s="32">
        <f t="shared" si="34"/>
        <v>24105.236048712013</v>
      </c>
      <c r="L31" s="32">
        <f t="shared" si="35"/>
        <v>24105.236048712013</v>
      </c>
      <c r="M31" s="32">
        <f t="shared" si="36"/>
        <v>24105.236048712013</v>
      </c>
      <c r="N31" s="32">
        <f t="shared" si="37"/>
        <v>24105.236048712013</v>
      </c>
      <c r="O31" s="32">
        <f t="shared" si="38"/>
        <v>0</v>
      </c>
      <c r="P31" s="32">
        <f t="shared" si="39"/>
        <v>0</v>
      </c>
      <c r="Q31" s="32">
        <f t="shared" si="40"/>
        <v>0</v>
      </c>
      <c r="R31" s="32">
        <f t="shared" si="41"/>
        <v>0</v>
      </c>
      <c r="S31" s="32">
        <f t="shared" si="42"/>
        <v>0</v>
      </c>
      <c r="T31" s="32">
        <f t="shared" si="43"/>
        <v>0</v>
      </c>
    </row>
    <row r="32" spans="1:36" hidden="1" x14ac:dyDescent="0.4">
      <c r="A32" s="2" t="str">
        <f t="shared" ref="A32:D32" si="55">A14</f>
        <v>BOC</v>
      </c>
      <c r="B32" s="43">
        <f t="shared" si="55"/>
        <v>15</v>
      </c>
      <c r="C32" s="11">
        <f t="shared" si="55"/>
        <v>47.299044515187312</v>
      </c>
      <c r="D32" s="94" t="str">
        <f t="shared" si="55"/>
        <v>N/A</v>
      </c>
      <c r="E32" s="32">
        <f t="shared" si="45"/>
        <v>47.299044515187312</v>
      </c>
      <c r="F32" s="32">
        <f t="shared" si="46"/>
        <v>47.299044515187312</v>
      </c>
      <c r="G32" s="32">
        <f t="shared" si="47"/>
        <v>47.299044515187312</v>
      </c>
      <c r="H32" s="32">
        <f t="shared" si="31"/>
        <v>47.299044515187312</v>
      </c>
      <c r="I32" s="32">
        <f t="shared" si="32"/>
        <v>47.299044515187312</v>
      </c>
      <c r="J32" s="32">
        <f t="shared" si="33"/>
        <v>0</v>
      </c>
      <c r="K32" s="32">
        <f t="shared" si="34"/>
        <v>0</v>
      </c>
      <c r="L32" s="32">
        <f t="shared" si="35"/>
        <v>0</v>
      </c>
      <c r="M32" s="32">
        <f t="shared" si="36"/>
        <v>0</v>
      </c>
      <c r="N32" s="32">
        <f t="shared" si="37"/>
        <v>0</v>
      </c>
      <c r="O32" s="32">
        <f t="shared" si="38"/>
        <v>0</v>
      </c>
      <c r="P32" s="32">
        <f t="shared" si="39"/>
        <v>0</v>
      </c>
      <c r="Q32" s="32">
        <f t="shared" si="40"/>
        <v>0</v>
      </c>
      <c r="R32" s="32">
        <f t="shared" si="41"/>
        <v>0</v>
      </c>
      <c r="S32" s="32">
        <f t="shared" si="42"/>
        <v>0</v>
      </c>
      <c r="T32" s="32">
        <f t="shared" si="43"/>
        <v>0</v>
      </c>
    </row>
    <row r="33" spans="1:20" hidden="1" x14ac:dyDescent="0.4">
      <c r="A33" s="2" t="str">
        <f t="shared" ref="A33:D33" si="56">A15</f>
        <v>Custom (gas conversion)</v>
      </c>
      <c r="B33" s="43">
        <f t="shared" si="56"/>
        <v>15.544623377207602</v>
      </c>
      <c r="C33" s="11">
        <f t="shared" si="56"/>
        <v>3968.9516851766507</v>
      </c>
      <c r="D33" s="94">
        <f t="shared" si="56"/>
        <v>0.9385</v>
      </c>
      <c r="E33" s="32">
        <f t="shared" si="45"/>
        <v>3724.8611565382867</v>
      </c>
      <c r="F33" s="32">
        <f t="shared" si="46"/>
        <v>3724.8611565382867</v>
      </c>
      <c r="G33" s="32">
        <f t="shared" si="47"/>
        <v>3724.8611565382867</v>
      </c>
      <c r="H33" s="32">
        <f t="shared" si="31"/>
        <v>3724.8611565382867</v>
      </c>
      <c r="I33" s="32">
        <f t="shared" si="32"/>
        <v>3724.8611565382867</v>
      </c>
      <c r="J33" s="32">
        <f t="shared" si="33"/>
        <v>2028.6464627032881</v>
      </c>
      <c r="K33" s="32">
        <f t="shared" si="34"/>
        <v>0</v>
      </c>
      <c r="L33" s="32">
        <f t="shared" si="35"/>
        <v>0</v>
      </c>
      <c r="M33" s="32">
        <f t="shared" si="36"/>
        <v>0</v>
      </c>
      <c r="N33" s="32">
        <f t="shared" si="37"/>
        <v>0</v>
      </c>
      <c r="O33" s="32">
        <f t="shared" si="38"/>
        <v>0</v>
      </c>
      <c r="P33" s="32">
        <f t="shared" si="39"/>
        <v>0</v>
      </c>
      <c r="Q33" s="32">
        <f t="shared" si="40"/>
        <v>0</v>
      </c>
      <c r="R33" s="32">
        <f t="shared" si="41"/>
        <v>0</v>
      </c>
      <c r="S33" s="32">
        <f t="shared" si="42"/>
        <v>0</v>
      </c>
      <c r="T33" s="32">
        <f t="shared" si="43"/>
        <v>0</v>
      </c>
    </row>
    <row r="34" spans="1:20" hidden="1" x14ac:dyDescent="0.4">
      <c r="A34" s="126" t="str">
        <f>A16</f>
        <v>2021 Portfolio CPAS</v>
      </c>
      <c r="B34" s="127"/>
      <c r="C34" s="128">
        <f t="shared" ref="C34:D34" si="57">C16</f>
        <v>269319.72263301036</v>
      </c>
      <c r="D34" s="129">
        <f t="shared" si="57"/>
        <v>0.87488019722899868</v>
      </c>
      <c r="E34" s="131">
        <f t="shared" ref="E34:E36" si="58">T16</f>
        <v>139147.96633056639</v>
      </c>
      <c r="F34" s="131">
        <f t="shared" ref="F34:G36" si="59">U16</f>
        <v>131012.78909546944</v>
      </c>
      <c r="G34" s="131">
        <f t="shared" si="59"/>
        <v>111104.30810556658</v>
      </c>
      <c r="H34" s="131">
        <f t="shared" si="31"/>
        <v>131012.78909546944</v>
      </c>
      <c r="I34" s="131">
        <f t="shared" si="32"/>
        <v>111104.30810556658</v>
      </c>
      <c r="J34" s="131">
        <f t="shared" si="33"/>
        <v>37251.753467820607</v>
      </c>
      <c r="K34" s="131">
        <f t="shared" si="34"/>
        <v>35189.250345917317</v>
      </c>
      <c r="L34" s="131">
        <f t="shared" si="35"/>
        <v>34484.997628486628</v>
      </c>
      <c r="M34" s="131">
        <f t="shared" si="36"/>
        <v>34397.907935594427</v>
      </c>
      <c r="N34" s="131">
        <f t="shared" si="37"/>
        <v>28182.990829128852</v>
      </c>
      <c r="O34" s="131">
        <f t="shared" si="38"/>
        <v>1032.2303126791567</v>
      </c>
      <c r="P34" s="131">
        <f t="shared" si="39"/>
        <v>1019.5143991586924</v>
      </c>
      <c r="Q34" s="131">
        <f t="shared" si="40"/>
        <v>351.09105038241916</v>
      </c>
      <c r="R34" s="131">
        <f t="shared" si="41"/>
        <v>35.498737198237706</v>
      </c>
      <c r="S34" s="131">
        <f t="shared" si="42"/>
        <v>26.574089557448723</v>
      </c>
      <c r="T34" s="131">
        <f t="shared" si="43"/>
        <v>0</v>
      </c>
    </row>
    <row r="35" spans="1:20" hidden="1" x14ac:dyDescent="0.4">
      <c r="A35" s="126" t="str">
        <f t="shared" ref="A35" si="60">A17</f>
        <v>Expiring 2021 Portfolio CPAS</v>
      </c>
      <c r="B35" s="132"/>
      <c r="C35" s="133"/>
      <c r="D35" s="134"/>
      <c r="E35" s="131">
        <f t="shared" si="58"/>
        <v>34678.043049713946</v>
      </c>
      <c r="F35" s="131">
        <f t="shared" si="59"/>
        <v>8135.1772350969404</v>
      </c>
      <c r="G35" s="131">
        <f t="shared" si="59"/>
        <v>19908.480989902862</v>
      </c>
      <c r="H35" s="131">
        <f t="shared" si="31"/>
        <v>8135.1772350969404</v>
      </c>
      <c r="I35" s="131">
        <f t="shared" si="32"/>
        <v>19908.480989902862</v>
      </c>
      <c r="J35" s="131">
        <f t="shared" si="33"/>
        <v>73852.554637745983</v>
      </c>
      <c r="K35" s="131">
        <f t="shared" si="34"/>
        <v>2062.5031219032899</v>
      </c>
      <c r="L35" s="131">
        <f t="shared" si="35"/>
        <v>704.25271743068879</v>
      </c>
      <c r="M35" s="131">
        <f t="shared" si="36"/>
        <v>87.089692892201128</v>
      </c>
      <c r="N35" s="131">
        <f t="shared" si="37"/>
        <v>6214.9171064655748</v>
      </c>
      <c r="O35" s="131">
        <f t="shared" si="38"/>
        <v>27150.760516449696</v>
      </c>
      <c r="P35" s="131">
        <f t="shared" si="39"/>
        <v>12.715913520464255</v>
      </c>
      <c r="Q35" s="131">
        <f t="shared" si="40"/>
        <v>668.42334877627331</v>
      </c>
      <c r="R35" s="131">
        <f t="shared" si="41"/>
        <v>315.59231318418142</v>
      </c>
      <c r="S35" s="131">
        <f t="shared" si="42"/>
        <v>8.924647640788983</v>
      </c>
      <c r="T35" s="131">
        <f t="shared" si="43"/>
        <v>26.574089557448723</v>
      </c>
    </row>
    <row r="36" spans="1:20" hidden="1" x14ac:dyDescent="0.4">
      <c r="A36" s="126" t="str">
        <f t="shared" ref="A36" si="61">A18</f>
        <v>Expired 2021 Portfolio CPAS</v>
      </c>
      <c r="B36" s="132"/>
      <c r="C36" s="133"/>
      <c r="D36" s="134"/>
      <c r="E36" s="131">
        <f t="shared" si="58"/>
        <v>96474.525724260922</v>
      </c>
      <c r="F36" s="131">
        <f t="shared" si="59"/>
        <v>104609.70295935786</v>
      </c>
      <c r="G36" s="131">
        <f t="shared" si="59"/>
        <v>124518.18394926073</v>
      </c>
      <c r="H36" s="131">
        <f t="shared" si="31"/>
        <v>104609.70295935786</v>
      </c>
      <c r="I36" s="131">
        <f t="shared" si="32"/>
        <v>124518.18394926073</v>
      </c>
      <c r="J36" s="131">
        <f t="shared" si="33"/>
        <v>198370.73858700669</v>
      </c>
      <c r="K36" s="131">
        <f t="shared" si="34"/>
        <v>200433.24170890998</v>
      </c>
      <c r="L36" s="131">
        <f t="shared" si="35"/>
        <v>201137.49442634068</v>
      </c>
      <c r="M36" s="131">
        <f t="shared" si="36"/>
        <v>201224.5841192329</v>
      </c>
      <c r="N36" s="131">
        <f t="shared" si="37"/>
        <v>207439.50122569845</v>
      </c>
      <c r="O36" s="131">
        <f t="shared" si="38"/>
        <v>234590.26174214814</v>
      </c>
      <c r="P36" s="131">
        <f t="shared" si="39"/>
        <v>234602.97765566863</v>
      </c>
      <c r="Q36" s="131">
        <f t="shared" si="40"/>
        <v>235271.4010044449</v>
      </c>
      <c r="R36" s="131">
        <f t="shared" si="41"/>
        <v>235586.99331762907</v>
      </c>
      <c r="S36" s="131">
        <f t="shared" si="42"/>
        <v>235595.91796526985</v>
      </c>
      <c r="T36" s="131">
        <f t="shared" si="43"/>
        <v>235622.49205482731</v>
      </c>
    </row>
    <row r="37" spans="1:20" s="103" customFormat="1" hidden="1" x14ac:dyDescent="0.4">
      <c r="A37" s="136" t="str">
        <f>A19</f>
        <v>WAML</v>
      </c>
      <c r="B37" s="137">
        <f>B19</f>
        <v>14.359728559196833</v>
      </c>
      <c r="C37" s="125"/>
      <c r="D37" s="125"/>
      <c r="E37" s="125"/>
      <c r="F37" s="125"/>
      <c r="G37" s="125"/>
      <c r="H37" s="125"/>
      <c r="I37" s="125"/>
      <c r="J37" s="125"/>
      <c r="K37" s="125"/>
      <c r="L37" s="125"/>
      <c r="M37" s="125"/>
      <c r="N37" s="125"/>
      <c r="O37" s="125"/>
      <c r="P37" s="125"/>
      <c r="Q37" s="125"/>
      <c r="R37" s="125"/>
      <c r="S37" s="125"/>
      <c r="T37" s="125"/>
    </row>
  </sheetData>
  <mergeCells count="9">
    <mergeCell ref="AJ3:AJ4"/>
    <mergeCell ref="D3:D4"/>
    <mergeCell ref="A21:A22"/>
    <mergeCell ref="B21:B22"/>
    <mergeCell ref="C21:C22"/>
    <mergeCell ref="D21:D22"/>
    <mergeCell ref="A3:A4"/>
    <mergeCell ref="B3:B4"/>
    <mergeCell ref="C3:C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4A78-70EE-4D36-A67B-4C0CACBC2A4E}">
  <sheetPr>
    <tabColor theme="7"/>
  </sheetPr>
  <dimension ref="A1"/>
  <sheetViews>
    <sheetView workbookViewId="0"/>
  </sheetViews>
  <sheetFormatPr defaultRowHeight="15" x14ac:dyDescent="0.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466EC-3455-4854-B706-7C33C2C22277}">
  <dimension ref="A1:AK89"/>
  <sheetViews>
    <sheetView zoomScale="90" zoomScaleNormal="90" workbookViewId="0">
      <selection activeCell="E1" sqref="E1:G1048576"/>
    </sheetView>
  </sheetViews>
  <sheetFormatPr defaultColWidth="8.84375" defaultRowHeight="15" x14ac:dyDescent="0.4"/>
  <cols>
    <col min="1" max="1" width="23.69140625" style="50" bestFit="1" customWidth="1"/>
    <col min="2" max="2" width="6.07421875" style="50" customWidth="1"/>
    <col min="3" max="3" width="12.84375" style="50" customWidth="1"/>
    <col min="4" max="4" width="6.53515625" style="50" bestFit="1" customWidth="1"/>
    <col min="5" max="7" width="6.4609375" style="50" hidden="1" customWidth="1"/>
    <col min="8" max="35" width="6.4609375" style="50" customWidth="1"/>
    <col min="36" max="36" width="7.69140625" style="50" customWidth="1"/>
    <col min="37" max="16384" width="8.84375" style="50"/>
  </cols>
  <sheetData>
    <row r="1" spans="1:36" ht="15.75" customHeight="1" x14ac:dyDescent="0.4">
      <c r="A1" s="9" t="s">
        <v>506</v>
      </c>
    </row>
    <row r="2" spans="1:36" ht="15.75" customHeight="1" x14ac:dyDescent="0.4">
      <c r="A2" s="61"/>
      <c r="H2" s="60"/>
    </row>
    <row r="3" spans="1:36" ht="15.75" customHeight="1" x14ac:dyDescent="0.4">
      <c r="A3" s="616" t="s">
        <v>113</v>
      </c>
      <c r="B3" s="618" t="s">
        <v>0</v>
      </c>
      <c r="C3" s="618" t="s">
        <v>34</v>
      </c>
      <c r="D3" s="618" t="s">
        <v>74</v>
      </c>
      <c r="E3" s="195" t="s">
        <v>76</v>
      </c>
      <c r="F3" s="477"/>
      <c r="G3" s="477"/>
      <c r="H3" s="195" t="s">
        <v>76</v>
      </c>
      <c r="I3" s="477"/>
      <c r="J3" s="477"/>
      <c r="K3" s="477"/>
      <c r="L3" s="477"/>
      <c r="M3" s="477"/>
      <c r="N3" s="477"/>
      <c r="O3" s="477"/>
      <c r="P3" s="477"/>
      <c r="Q3" s="477"/>
      <c r="R3" s="477"/>
      <c r="S3" s="477"/>
      <c r="T3" s="145"/>
      <c r="U3" s="145"/>
      <c r="V3" s="145"/>
      <c r="W3" s="145"/>
      <c r="X3" s="145"/>
      <c r="Y3" s="145"/>
      <c r="Z3" s="145"/>
      <c r="AA3" s="145"/>
      <c r="AB3" s="145"/>
      <c r="AC3" s="145"/>
      <c r="AD3" s="145"/>
      <c r="AE3" s="145"/>
      <c r="AF3" s="145"/>
      <c r="AG3" s="145"/>
      <c r="AH3" s="145"/>
      <c r="AI3" s="145"/>
      <c r="AJ3" s="614" t="s">
        <v>1</v>
      </c>
    </row>
    <row r="4" spans="1:36" ht="15.75" customHeight="1" x14ac:dyDescent="0.4">
      <c r="A4" s="617"/>
      <c r="B4" s="619"/>
      <c r="C4" s="619"/>
      <c r="D4" s="624"/>
      <c r="E4" s="163">
        <v>2018</v>
      </c>
      <c r="F4" s="163">
        <v>2019</v>
      </c>
      <c r="G4" s="163">
        <v>2020</v>
      </c>
      <c r="H4" s="163">
        <v>2021</v>
      </c>
      <c r="I4" s="163">
        <v>2022</v>
      </c>
      <c r="J4" s="163">
        <v>2023</v>
      </c>
      <c r="K4" s="163">
        <v>2024</v>
      </c>
      <c r="L4" s="163">
        <v>2025</v>
      </c>
      <c r="M4" s="163">
        <v>2026</v>
      </c>
      <c r="N4" s="163">
        <v>2027</v>
      </c>
      <c r="O4" s="163">
        <v>2028</v>
      </c>
      <c r="P4" s="163">
        <v>2029</v>
      </c>
      <c r="Q4" s="163">
        <v>2030</v>
      </c>
      <c r="R4" s="163">
        <v>2031</v>
      </c>
      <c r="S4" s="163">
        <v>2032</v>
      </c>
      <c r="T4" s="163">
        <v>2033</v>
      </c>
      <c r="U4" s="163">
        <v>2034</v>
      </c>
      <c r="V4" s="163">
        <v>2035</v>
      </c>
      <c r="W4" s="163">
        <v>2036</v>
      </c>
      <c r="X4" s="163">
        <v>2037</v>
      </c>
      <c r="Y4" s="163">
        <v>2038</v>
      </c>
      <c r="Z4" s="163">
        <v>2039</v>
      </c>
      <c r="AA4" s="163">
        <v>2040</v>
      </c>
      <c r="AB4" s="163">
        <v>2041</v>
      </c>
      <c r="AC4" s="163">
        <v>2042</v>
      </c>
      <c r="AD4" s="163">
        <v>2043</v>
      </c>
      <c r="AE4" s="163">
        <v>2044</v>
      </c>
      <c r="AF4" s="163">
        <v>2045</v>
      </c>
      <c r="AG4" s="163">
        <v>2046</v>
      </c>
      <c r="AH4" s="163">
        <v>2047</v>
      </c>
      <c r="AI4" s="178">
        <v>2048</v>
      </c>
      <c r="AJ4" s="615"/>
    </row>
    <row r="5" spans="1:36" ht="15.75" customHeight="1" x14ac:dyDescent="0.4">
      <c r="A5" s="4" t="s">
        <v>544</v>
      </c>
      <c r="B5" s="104">
        <v>10</v>
      </c>
      <c r="C5" s="105">
        <v>9838.1066167764366</v>
      </c>
      <c r="D5" s="446">
        <v>1</v>
      </c>
      <c r="E5" s="62"/>
      <c r="F5" s="62"/>
      <c r="G5" s="62"/>
      <c r="H5" s="107">
        <v>9838.1066683711961</v>
      </c>
      <c r="I5" s="107">
        <v>9838.1066683711961</v>
      </c>
      <c r="J5" s="107">
        <v>9838.1066683711961</v>
      </c>
      <c r="K5" s="107">
        <v>9838.1066683711961</v>
      </c>
      <c r="L5" s="107">
        <v>9838.1066683711961</v>
      </c>
      <c r="M5" s="107">
        <v>9838.1066683711961</v>
      </c>
      <c r="N5" s="107">
        <v>9838.1066683711961</v>
      </c>
      <c r="O5" s="107">
        <v>7772.1042680132659</v>
      </c>
      <c r="P5" s="107">
        <v>7772.1042680132659</v>
      </c>
      <c r="Q5" s="107">
        <v>7772.1042680132659</v>
      </c>
      <c r="R5" s="107">
        <v>0</v>
      </c>
      <c r="S5" s="107">
        <v>0</v>
      </c>
      <c r="T5" s="107">
        <v>0</v>
      </c>
      <c r="U5" s="107">
        <v>0</v>
      </c>
      <c r="V5" s="107">
        <v>0</v>
      </c>
      <c r="W5" s="107">
        <v>0</v>
      </c>
      <c r="X5" s="107">
        <v>0</v>
      </c>
      <c r="Y5" s="107">
        <v>0</v>
      </c>
      <c r="Z5" s="107">
        <v>0</v>
      </c>
      <c r="AA5" s="107">
        <v>0</v>
      </c>
      <c r="AB5" s="107">
        <v>0</v>
      </c>
      <c r="AC5" s="107">
        <v>0</v>
      </c>
      <c r="AD5" s="107">
        <v>0</v>
      </c>
      <c r="AE5" s="107">
        <v>0</v>
      </c>
      <c r="AF5" s="107">
        <v>0</v>
      </c>
      <c r="AG5" s="107">
        <v>0</v>
      </c>
      <c r="AH5" s="107">
        <v>0</v>
      </c>
      <c r="AI5" s="107">
        <v>0</v>
      </c>
      <c r="AJ5" s="174">
        <f>SUM(E5:AI5)</f>
        <v>92183.059482638171</v>
      </c>
    </row>
    <row r="6" spans="1:36" s="283" customFormat="1" ht="15.75" customHeight="1" x14ac:dyDescent="0.4">
      <c r="A6" s="4" t="s">
        <v>545</v>
      </c>
      <c r="B6" s="104">
        <v>5.5</v>
      </c>
      <c r="C6" s="105">
        <v>1057.7590197785757</v>
      </c>
      <c r="D6" s="446">
        <v>1</v>
      </c>
      <c r="E6" s="62"/>
      <c r="F6" s="62"/>
      <c r="G6" s="62"/>
      <c r="H6" s="107">
        <v>1057.7590229999994</v>
      </c>
      <c r="I6" s="107">
        <v>1057.7590229999994</v>
      </c>
      <c r="J6" s="107">
        <v>1057.7590229999994</v>
      </c>
      <c r="K6" s="107">
        <v>1057.7590229999994</v>
      </c>
      <c r="L6" s="107">
        <v>401.94842873999994</v>
      </c>
      <c r="M6" s="107">
        <v>200.97421436999997</v>
      </c>
      <c r="N6" s="107">
        <v>0</v>
      </c>
      <c r="O6" s="107">
        <v>0</v>
      </c>
      <c r="P6" s="107">
        <v>0</v>
      </c>
      <c r="Q6" s="107">
        <v>0</v>
      </c>
      <c r="R6" s="107">
        <v>0</v>
      </c>
      <c r="S6" s="107">
        <v>0</v>
      </c>
      <c r="T6" s="107">
        <v>0</v>
      </c>
      <c r="U6" s="107">
        <v>0</v>
      </c>
      <c r="V6" s="107">
        <v>0</v>
      </c>
      <c r="W6" s="107">
        <v>0</v>
      </c>
      <c r="X6" s="107">
        <v>0</v>
      </c>
      <c r="Y6" s="107">
        <v>0</v>
      </c>
      <c r="Z6" s="107">
        <v>0</v>
      </c>
      <c r="AA6" s="107">
        <v>0</v>
      </c>
      <c r="AB6" s="107">
        <v>0</v>
      </c>
      <c r="AC6" s="107">
        <v>0</v>
      </c>
      <c r="AD6" s="107">
        <v>0</v>
      </c>
      <c r="AE6" s="107">
        <v>0</v>
      </c>
      <c r="AF6" s="107">
        <v>0</v>
      </c>
      <c r="AG6" s="107">
        <v>0</v>
      </c>
      <c r="AH6" s="107">
        <v>0</v>
      </c>
      <c r="AI6" s="107">
        <v>0</v>
      </c>
      <c r="AJ6" s="39">
        <f t="shared" ref="AJ6:AJ33" si="0">SUM(E6:AI6)</f>
        <v>4833.9587351099972</v>
      </c>
    </row>
    <row r="7" spans="1:36" s="283" customFormat="1" ht="15.75" customHeight="1" x14ac:dyDescent="0.4">
      <c r="A7" s="4" t="s">
        <v>546</v>
      </c>
      <c r="B7" s="104">
        <v>10</v>
      </c>
      <c r="C7" s="105">
        <v>10166.099896559492</v>
      </c>
      <c r="D7" s="446">
        <v>0.68999999761581421</v>
      </c>
      <c r="E7" s="62"/>
      <c r="F7" s="62"/>
      <c r="G7" s="62"/>
      <c r="H7" s="107">
        <v>7014.6089137423814</v>
      </c>
      <c r="I7" s="107">
        <v>7014.6089137423814</v>
      </c>
      <c r="J7" s="107">
        <v>7014.6089137423814</v>
      </c>
      <c r="K7" s="107">
        <v>7014.6089137423814</v>
      </c>
      <c r="L7" s="107">
        <v>4208.7653482453998</v>
      </c>
      <c r="M7" s="107">
        <v>4208.7653482453998</v>
      </c>
      <c r="N7" s="107">
        <v>4208.7653482453998</v>
      </c>
      <c r="O7" s="107">
        <v>4208.7653482453998</v>
      </c>
      <c r="P7" s="107">
        <v>4208.7653482453998</v>
      </c>
      <c r="Q7" s="107">
        <v>4208.7653482453998</v>
      </c>
      <c r="R7" s="107">
        <v>0</v>
      </c>
      <c r="S7" s="107">
        <v>0</v>
      </c>
      <c r="T7" s="107">
        <v>0</v>
      </c>
      <c r="U7" s="107">
        <v>0</v>
      </c>
      <c r="V7" s="107">
        <v>0</v>
      </c>
      <c r="W7" s="107">
        <v>0</v>
      </c>
      <c r="X7" s="107">
        <v>0</v>
      </c>
      <c r="Y7" s="107">
        <v>0</v>
      </c>
      <c r="Z7" s="107">
        <v>0</v>
      </c>
      <c r="AA7" s="107">
        <v>0</v>
      </c>
      <c r="AB7" s="107">
        <v>0</v>
      </c>
      <c r="AC7" s="107">
        <v>0</v>
      </c>
      <c r="AD7" s="107">
        <v>0</v>
      </c>
      <c r="AE7" s="107">
        <v>0</v>
      </c>
      <c r="AF7" s="107">
        <v>0</v>
      </c>
      <c r="AG7" s="107">
        <v>0</v>
      </c>
      <c r="AH7" s="107">
        <v>0</v>
      </c>
      <c r="AI7" s="107">
        <v>0</v>
      </c>
      <c r="AJ7" s="39">
        <f t="shared" si="0"/>
        <v>53311.027744441912</v>
      </c>
    </row>
    <row r="8" spans="1:36" s="283" customFormat="1" ht="15.75" customHeight="1" x14ac:dyDescent="0.4">
      <c r="A8" s="4" t="s">
        <v>547</v>
      </c>
      <c r="B8" s="104">
        <v>10</v>
      </c>
      <c r="C8" s="105">
        <v>4323.8193065582309</v>
      </c>
      <c r="D8" s="446">
        <v>0.89748144149780273</v>
      </c>
      <c r="E8" s="62"/>
      <c r="F8" s="62"/>
      <c r="G8" s="62"/>
      <c r="H8" s="107">
        <v>3880.5476563077077</v>
      </c>
      <c r="I8" s="107">
        <v>3880.5476563077077</v>
      </c>
      <c r="J8" s="107">
        <v>3880.5476563077077</v>
      </c>
      <c r="K8" s="107">
        <v>3880.5476563077077</v>
      </c>
      <c r="L8" s="107">
        <v>3880.5476563077077</v>
      </c>
      <c r="M8" s="107">
        <v>3880.5476563077077</v>
      </c>
      <c r="N8" s="107">
        <v>3880.5476563077077</v>
      </c>
      <c r="O8" s="107">
        <v>2716.3833594153502</v>
      </c>
      <c r="P8" s="107">
        <v>2716.3833594153502</v>
      </c>
      <c r="Q8" s="107">
        <v>2716.3833594153502</v>
      </c>
      <c r="R8" s="107">
        <v>0</v>
      </c>
      <c r="S8" s="107">
        <v>0</v>
      </c>
      <c r="T8" s="107">
        <v>0</v>
      </c>
      <c r="U8" s="107">
        <v>0</v>
      </c>
      <c r="V8" s="107">
        <v>0</v>
      </c>
      <c r="W8" s="107">
        <v>0</v>
      </c>
      <c r="X8" s="107">
        <v>0</v>
      </c>
      <c r="Y8" s="107">
        <v>0</v>
      </c>
      <c r="Z8" s="107">
        <v>0</v>
      </c>
      <c r="AA8" s="107">
        <v>0</v>
      </c>
      <c r="AB8" s="107">
        <v>0</v>
      </c>
      <c r="AC8" s="107">
        <v>0</v>
      </c>
      <c r="AD8" s="107">
        <v>0</v>
      </c>
      <c r="AE8" s="107">
        <v>0</v>
      </c>
      <c r="AF8" s="107">
        <v>0</v>
      </c>
      <c r="AG8" s="107">
        <v>0</v>
      </c>
      <c r="AH8" s="107">
        <v>0</v>
      </c>
      <c r="AI8" s="107">
        <v>0</v>
      </c>
      <c r="AJ8" s="39">
        <f t="shared" si="0"/>
        <v>35312.983672400005</v>
      </c>
    </row>
    <row r="9" spans="1:36" s="283" customFormat="1" ht="15.75" customHeight="1" x14ac:dyDescent="0.4">
      <c r="A9" s="4" t="s">
        <v>548</v>
      </c>
      <c r="B9" s="104">
        <v>6.9</v>
      </c>
      <c r="C9" s="105">
        <v>2234.5536233165767</v>
      </c>
      <c r="D9" s="446">
        <v>0.75191217660903931</v>
      </c>
      <c r="E9" s="62"/>
      <c r="F9" s="62"/>
      <c r="G9" s="62"/>
      <c r="H9" s="107">
        <v>1680.1880310000358</v>
      </c>
      <c r="I9" s="107">
        <v>1680.1880310000358</v>
      </c>
      <c r="J9" s="107">
        <v>1680.1880310000358</v>
      </c>
      <c r="K9" s="107">
        <v>1680.1880310000358</v>
      </c>
      <c r="L9" s="107">
        <v>1008.1128185999421</v>
      </c>
      <c r="M9" s="107">
        <v>1008.1128185999421</v>
      </c>
      <c r="N9" s="107">
        <v>907.30153674001406</v>
      </c>
      <c r="O9" s="107">
        <v>0</v>
      </c>
      <c r="P9" s="107">
        <v>0</v>
      </c>
      <c r="Q9" s="107">
        <v>0</v>
      </c>
      <c r="R9" s="107">
        <v>0</v>
      </c>
      <c r="S9" s="107">
        <v>0</v>
      </c>
      <c r="T9" s="107">
        <v>0</v>
      </c>
      <c r="U9" s="107">
        <v>0</v>
      </c>
      <c r="V9" s="107">
        <v>0</v>
      </c>
      <c r="W9" s="107">
        <v>0</v>
      </c>
      <c r="X9" s="107">
        <v>0</v>
      </c>
      <c r="Y9" s="107">
        <v>0</v>
      </c>
      <c r="Z9" s="107">
        <v>0</v>
      </c>
      <c r="AA9" s="107">
        <v>0</v>
      </c>
      <c r="AB9" s="107">
        <v>0</v>
      </c>
      <c r="AC9" s="107">
        <v>0</v>
      </c>
      <c r="AD9" s="107">
        <v>0</v>
      </c>
      <c r="AE9" s="107">
        <v>0</v>
      </c>
      <c r="AF9" s="107">
        <v>0</v>
      </c>
      <c r="AG9" s="107">
        <v>0</v>
      </c>
      <c r="AH9" s="107">
        <v>0</v>
      </c>
      <c r="AI9" s="107">
        <v>0</v>
      </c>
      <c r="AJ9" s="39">
        <f t="shared" si="0"/>
        <v>9644.2792979400419</v>
      </c>
    </row>
    <row r="10" spans="1:36" s="283" customFormat="1" ht="15.75" customHeight="1" x14ac:dyDescent="0.4">
      <c r="A10" s="4" t="s">
        <v>549</v>
      </c>
      <c r="B10" s="104">
        <v>10</v>
      </c>
      <c r="C10" s="105">
        <v>12224.695376941003</v>
      </c>
      <c r="D10" s="446">
        <v>0.68999999761581421</v>
      </c>
      <c r="E10" s="62"/>
      <c r="F10" s="62"/>
      <c r="G10" s="62"/>
      <c r="H10" s="107">
        <v>8435.0398247172852</v>
      </c>
      <c r="I10" s="107">
        <v>8435.0398247172852</v>
      </c>
      <c r="J10" s="107">
        <v>8435.0398247172852</v>
      </c>
      <c r="K10" s="107">
        <v>8435.0398247172852</v>
      </c>
      <c r="L10" s="107">
        <v>5145.374293077638</v>
      </c>
      <c r="M10" s="107">
        <v>5145.374293077638</v>
      </c>
      <c r="N10" s="107">
        <v>5145.374293077638</v>
      </c>
      <c r="O10" s="107">
        <v>5145.374293077638</v>
      </c>
      <c r="P10" s="107">
        <v>5145.374293077638</v>
      </c>
      <c r="Q10" s="107">
        <v>5145.374293077638</v>
      </c>
      <c r="R10" s="107">
        <v>0</v>
      </c>
      <c r="S10" s="107">
        <v>0</v>
      </c>
      <c r="T10" s="107">
        <v>0</v>
      </c>
      <c r="U10" s="107">
        <v>0</v>
      </c>
      <c r="V10" s="107">
        <v>0</v>
      </c>
      <c r="W10" s="107">
        <v>0</v>
      </c>
      <c r="X10" s="107">
        <v>0</v>
      </c>
      <c r="Y10" s="107">
        <v>0</v>
      </c>
      <c r="Z10" s="107">
        <v>0</v>
      </c>
      <c r="AA10" s="107">
        <v>0</v>
      </c>
      <c r="AB10" s="107">
        <v>0</v>
      </c>
      <c r="AC10" s="107">
        <v>0</v>
      </c>
      <c r="AD10" s="107">
        <v>0</v>
      </c>
      <c r="AE10" s="107">
        <v>0</v>
      </c>
      <c r="AF10" s="107">
        <v>0</v>
      </c>
      <c r="AG10" s="107">
        <v>0</v>
      </c>
      <c r="AH10" s="107">
        <v>0</v>
      </c>
      <c r="AI10" s="107">
        <v>0</v>
      </c>
      <c r="AJ10" s="39">
        <f t="shared" si="0"/>
        <v>64612.405057334952</v>
      </c>
    </row>
    <row r="11" spans="1:36" s="283" customFormat="1" ht="15.75" customHeight="1" x14ac:dyDescent="0.4">
      <c r="A11" s="4" t="s">
        <v>550</v>
      </c>
      <c r="B11" s="104">
        <v>10</v>
      </c>
      <c r="C11" s="105">
        <v>3646.4641076404951</v>
      </c>
      <c r="D11" s="446">
        <v>0.80234366655349731</v>
      </c>
      <c r="E11" s="62"/>
      <c r="F11" s="62"/>
      <c r="G11" s="62"/>
      <c r="H11" s="107">
        <v>2925.7172996101663</v>
      </c>
      <c r="I11" s="107">
        <v>2925.7172996101663</v>
      </c>
      <c r="J11" s="107">
        <v>2925.7172996101663</v>
      </c>
      <c r="K11" s="107">
        <v>2925.7172996101663</v>
      </c>
      <c r="L11" s="107">
        <v>2925.7172996101663</v>
      </c>
      <c r="M11" s="107">
        <v>2925.7172996101663</v>
      </c>
      <c r="N11" s="107">
        <v>2925.7172996101663</v>
      </c>
      <c r="O11" s="107">
        <v>1813.9447257583215</v>
      </c>
      <c r="P11" s="107">
        <v>1813.9447257583215</v>
      </c>
      <c r="Q11" s="107">
        <v>1813.9447257583215</v>
      </c>
      <c r="R11" s="107">
        <v>0</v>
      </c>
      <c r="S11" s="107">
        <v>0</v>
      </c>
      <c r="T11" s="107">
        <v>0</v>
      </c>
      <c r="U11" s="107">
        <v>0</v>
      </c>
      <c r="V11" s="107">
        <v>0</v>
      </c>
      <c r="W11" s="107">
        <v>0</v>
      </c>
      <c r="X11" s="107">
        <v>0</v>
      </c>
      <c r="Y11" s="107">
        <v>0</v>
      </c>
      <c r="Z11" s="107">
        <v>0</v>
      </c>
      <c r="AA11" s="107">
        <v>0</v>
      </c>
      <c r="AB11" s="107">
        <v>0</v>
      </c>
      <c r="AC11" s="107">
        <v>0</v>
      </c>
      <c r="AD11" s="107">
        <v>0</v>
      </c>
      <c r="AE11" s="107">
        <v>0</v>
      </c>
      <c r="AF11" s="107">
        <v>0</v>
      </c>
      <c r="AG11" s="107">
        <v>0</v>
      </c>
      <c r="AH11" s="107">
        <v>0</v>
      </c>
      <c r="AI11" s="107">
        <v>0</v>
      </c>
      <c r="AJ11" s="39">
        <f t="shared" si="0"/>
        <v>25921.855274546127</v>
      </c>
    </row>
    <row r="12" spans="1:36" s="283" customFormat="1" ht="15.75" customHeight="1" x14ac:dyDescent="0.4">
      <c r="A12" s="4" t="s">
        <v>551</v>
      </c>
      <c r="B12" s="104">
        <v>4.7</v>
      </c>
      <c r="C12" s="105">
        <v>2447.5591232066508</v>
      </c>
      <c r="D12" s="446">
        <v>0.71581107378005981</v>
      </c>
      <c r="E12" s="62"/>
      <c r="F12" s="62"/>
      <c r="G12" s="62"/>
      <c r="H12" s="107">
        <v>1751.9899800000212</v>
      </c>
      <c r="I12" s="107">
        <v>1751.9899800000212</v>
      </c>
      <c r="J12" s="107">
        <v>1751.9899800000212</v>
      </c>
      <c r="K12" s="107">
        <v>1751.9899800000212</v>
      </c>
      <c r="L12" s="107">
        <v>748.09972146001735</v>
      </c>
      <c r="M12" s="107">
        <v>0</v>
      </c>
      <c r="N12" s="107">
        <v>0</v>
      </c>
      <c r="O12" s="107">
        <v>0</v>
      </c>
      <c r="P12" s="107">
        <v>0</v>
      </c>
      <c r="Q12" s="107">
        <v>0</v>
      </c>
      <c r="R12" s="107">
        <v>0</v>
      </c>
      <c r="S12" s="107">
        <v>0</v>
      </c>
      <c r="T12" s="107">
        <v>0</v>
      </c>
      <c r="U12" s="107">
        <v>0</v>
      </c>
      <c r="V12" s="107">
        <v>0</v>
      </c>
      <c r="W12" s="107">
        <v>0</v>
      </c>
      <c r="X12" s="107">
        <v>0</v>
      </c>
      <c r="Y12" s="107">
        <v>0</v>
      </c>
      <c r="Z12" s="107">
        <v>0</v>
      </c>
      <c r="AA12" s="107">
        <v>0</v>
      </c>
      <c r="AB12" s="107">
        <v>0</v>
      </c>
      <c r="AC12" s="107">
        <v>0</v>
      </c>
      <c r="AD12" s="107">
        <v>0</v>
      </c>
      <c r="AE12" s="107">
        <v>0</v>
      </c>
      <c r="AF12" s="107">
        <v>0</v>
      </c>
      <c r="AG12" s="107">
        <v>0</v>
      </c>
      <c r="AH12" s="107">
        <v>0</v>
      </c>
      <c r="AI12" s="107">
        <v>0</v>
      </c>
      <c r="AJ12" s="39">
        <f t="shared" si="0"/>
        <v>7756.0596414601023</v>
      </c>
    </row>
    <row r="13" spans="1:36" s="283" customFormat="1" ht="15.75" customHeight="1" x14ac:dyDescent="0.4">
      <c r="A13" s="4" t="s">
        <v>552</v>
      </c>
      <c r="B13" s="104">
        <v>15</v>
      </c>
      <c r="C13" s="105">
        <v>219.36698869429529</v>
      </c>
      <c r="D13" s="446">
        <v>0.68999999761581421</v>
      </c>
      <c r="E13" s="62"/>
      <c r="F13" s="62"/>
      <c r="G13" s="62"/>
      <c r="H13" s="107">
        <v>151.36322301304784</v>
      </c>
      <c r="I13" s="107">
        <v>151.36322301304784</v>
      </c>
      <c r="J13" s="107">
        <v>151.36322301304784</v>
      </c>
      <c r="K13" s="107">
        <v>151.36322301304784</v>
      </c>
      <c r="L13" s="107">
        <v>90.817933807828709</v>
      </c>
      <c r="M13" s="107">
        <v>90.817933807828709</v>
      </c>
      <c r="N13" s="107">
        <v>90.817933807828709</v>
      </c>
      <c r="O13" s="107">
        <v>90.817933807828709</v>
      </c>
      <c r="P13" s="107">
        <v>90.817933807828709</v>
      </c>
      <c r="Q13" s="107">
        <v>90.817933807828709</v>
      </c>
      <c r="R13" s="107">
        <v>90.817933807828709</v>
      </c>
      <c r="S13" s="107">
        <v>90.817933807828709</v>
      </c>
      <c r="T13" s="107">
        <v>90.817933807828709</v>
      </c>
      <c r="U13" s="107">
        <v>90.817933807828709</v>
      </c>
      <c r="V13" s="107">
        <v>90.817933807828709</v>
      </c>
      <c r="W13" s="107">
        <v>0</v>
      </c>
      <c r="X13" s="107">
        <v>0</v>
      </c>
      <c r="Y13" s="107">
        <v>0</v>
      </c>
      <c r="Z13" s="107">
        <v>0</v>
      </c>
      <c r="AA13" s="107">
        <v>0</v>
      </c>
      <c r="AB13" s="107">
        <v>0</v>
      </c>
      <c r="AC13" s="107">
        <v>0</v>
      </c>
      <c r="AD13" s="107">
        <v>0</v>
      </c>
      <c r="AE13" s="107">
        <v>0</v>
      </c>
      <c r="AF13" s="107">
        <v>0</v>
      </c>
      <c r="AG13" s="107">
        <v>0</v>
      </c>
      <c r="AH13" s="107">
        <v>0</v>
      </c>
      <c r="AI13" s="107">
        <v>0</v>
      </c>
      <c r="AJ13" s="39">
        <f t="shared" si="0"/>
        <v>1604.450163938307</v>
      </c>
    </row>
    <row r="14" spans="1:36" s="283" customFormat="1" ht="15.75" customHeight="1" x14ac:dyDescent="0.4">
      <c r="A14" s="4" t="s">
        <v>553</v>
      </c>
      <c r="B14" s="104">
        <v>15</v>
      </c>
      <c r="C14" s="105">
        <v>1257.2793679705355</v>
      </c>
      <c r="D14" s="446">
        <v>0.98797732591629028</v>
      </c>
      <c r="E14" s="62"/>
      <c r="F14" s="62"/>
      <c r="G14" s="62"/>
      <c r="H14" s="107">
        <v>1242.1634999002697</v>
      </c>
      <c r="I14" s="107">
        <v>1242.1634999002697</v>
      </c>
      <c r="J14" s="107">
        <v>1242.1634999002697</v>
      </c>
      <c r="K14" s="107">
        <v>1242.1634999002697</v>
      </c>
      <c r="L14" s="107">
        <v>1242.1634999002697</v>
      </c>
      <c r="M14" s="107">
        <v>1242.1634999002697</v>
      </c>
      <c r="N14" s="107">
        <v>1242.1634999002697</v>
      </c>
      <c r="O14" s="107">
        <v>869.51444993018674</v>
      </c>
      <c r="P14" s="107">
        <v>869.51444993018674</v>
      </c>
      <c r="Q14" s="107">
        <v>869.51444993018674</v>
      </c>
      <c r="R14" s="107">
        <v>869.51444993018674</v>
      </c>
      <c r="S14" s="107">
        <v>869.51444993018674</v>
      </c>
      <c r="T14" s="107">
        <v>869.51444993018674</v>
      </c>
      <c r="U14" s="107">
        <v>869.51444993018674</v>
      </c>
      <c r="V14" s="107">
        <v>869.51444993018674</v>
      </c>
      <c r="W14" s="107">
        <v>0</v>
      </c>
      <c r="X14" s="107">
        <v>0</v>
      </c>
      <c r="Y14" s="107">
        <v>0</v>
      </c>
      <c r="Z14" s="107">
        <v>0</v>
      </c>
      <c r="AA14" s="107">
        <v>0</v>
      </c>
      <c r="AB14" s="107">
        <v>0</v>
      </c>
      <c r="AC14" s="107">
        <v>0</v>
      </c>
      <c r="AD14" s="107">
        <v>0</v>
      </c>
      <c r="AE14" s="107">
        <v>0</v>
      </c>
      <c r="AF14" s="107">
        <v>0</v>
      </c>
      <c r="AG14" s="107">
        <v>0</v>
      </c>
      <c r="AH14" s="107">
        <v>0</v>
      </c>
      <c r="AI14" s="107">
        <v>0</v>
      </c>
      <c r="AJ14" s="39">
        <f t="shared" si="0"/>
        <v>15651.260098743376</v>
      </c>
    </row>
    <row r="15" spans="1:36" s="283" customFormat="1" ht="15.75" customHeight="1" x14ac:dyDescent="0.4">
      <c r="A15" s="4" t="s">
        <v>554</v>
      </c>
      <c r="B15" s="104">
        <v>14.541303413855367</v>
      </c>
      <c r="C15" s="105">
        <v>146.39102156809531</v>
      </c>
      <c r="D15" s="446">
        <v>0.9745447039604187</v>
      </c>
      <c r="E15" s="62"/>
      <c r="F15" s="62"/>
      <c r="G15" s="62"/>
      <c r="H15" s="107">
        <v>142.66459600000013</v>
      </c>
      <c r="I15" s="107">
        <v>142.66459600000013</v>
      </c>
      <c r="J15" s="107">
        <v>142.66459600000013</v>
      </c>
      <c r="K15" s="107">
        <v>142.66459600000013</v>
      </c>
      <c r="L15" s="107">
        <v>142.66459600000013</v>
      </c>
      <c r="M15" s="107">
        <v>142.66459600000013</v>
      </c>
      <c r="N15" s="107">
        <v>142.66459600000013</v>
      </c>
      <c r="O15" s="107">
        <v>142.66459600000013</v>
      </c>
      <c r="P15" s="107">
        <v>142.66459600000013</v>
      </c>
      <c r="Q15" s="107">
        <v>142.66459600000013</v>
      </c>
      <c r="R15" s="107">
        <v>142.66459600000013</v>
      </c>
      <c r="S15" s="107">
        <v>142.66459600000013</v>
      </c>
      <c r="T15" s="107">
        <v>142.66459600000013</v>
      </c>
      <c r="U15" s="107">
        <v>142.66459600000013</v>
      </c>
      <c r="V15" s="107">
        <v>114.13167679999991</v>
      </c>
      <c r="W15" s="107">
        <v>0</v>
      </c>
      <c r="X15" s="107">
        <v>0</v>
      </c>
      <c r="Y15" s="107">
        <v>0</v>
      </c>
      <c r="Z15" s="107">
        <v>0</v>
      </c>
      <c r="AA15" s="107">
        <v>0</v>
      </c>
      <c r="AB15" s="107">
        <v>0</v>
      </c>
      <c r="AC15" s="107">
        <v>0</v>
      </c>
      <c r="AD15" s="107">
        <v>0</v>
      </c>
      <c r="AE15" s="107">
        <v>0</v>
      </c>
      <c r="AF15" s="107">
        <v>0</v>
      </c>
      <c r="AG15" s="107">
        <v>0</v>
      </c>
      <c r="AH15" s="107">
        <v>0</v>
      </c>
      <c r="AI15" s="107">
        <v>0</v>
      </c>
      <c r="AJ15" s="39">
        <f t="shared" si="0"/>
        <v>2111.4360208000012</v>
      </c>
    </row>
    <row r="16" spans="1:36" s="283" customFormat="1" ht="15.75" customHeight="1" x14ac:dyDescent="0.4">
      <c r="A16" s="4" t="s">
        <v>555</v>
      </c>
      <c r="B16" s="104">
        <v>8</v>
      </c>
      <c r="C16" s="105">
        <v>92.441789135336876</v>
      </c>
      <c r="D16" s="446">
        <v>0.68999999761581421</v>
      </c>
      <c r="E16" s="62"/>
      <c r="F16" s="62"/>
      <c r="G16" s="62"/>
      <c r="H16" s="107">
        <v>63.784832124815161</v>
      </c>
      <c r="I16" s="107">
        <v>63.784832124815161</v>
      </c>
      <c r="J16" s="107">
        <v>63.784832124815161</v>
      </c>
      <c r="K16" s="107">
        <v>63.784832124815161</v>
      </c>
      <c r="L16" s="107">
        <v>63.784832124815161</v>
      </c>
      <c r="M16" s="107">
        <v>63.784832124815161</v>
      </c>
      <c r="N16" s="107">
        <v>63.784832124815161</v>
      </c>
      <c r="O16" s="107">
        <v>63.784832124815161</v>
      </c>
      <c r="P16" s="107">
        <v>0</v>
      </c>
      <c r="Q16" s="107">
        <v>0</v>
      </c>
      <c r="R16" s="107">
        <v>0</v>
      </c>
      <c r="S16" s="107">
        <v>0</v>
      </c>
      <c r="T16" s="107">
        <v>0</v>
      </c>
      <c r="U16" s="107">
        <v>0</v>
      </c>
      <c r="V16" s="107">
        <v>0</v>
      </c>
      <c r="W16" s="107">
        <v>0</v>
      </c>
      <c r="X16" s="107">
        <v>0</v>
      </c>
      <c r="Y16" s="107">
        <v>0</v>
      </c>
      <c r="Z16" s="107">
        <v>0</v>
      </c>
      <c r="AA16" s="107">
        <v>0</v>
      </c>
      <c r="AB16" s="107">
        <v>0</v>
      </c>
      <c r="AC16" s="107">
        <v>0</v>
      </c>
      <c r="AD16" s="107">
        <v>0</v>
      </c>
      <c r="AE16" s="107">
        <v>0</v>
      </c>
      <c r="AF16" s="107">
        <v>0</v>
      </c>
      <c r="AG16" s="107">
        <v>0</v>
      </c>
      <c r="AH16" s="107">
        <v>0</v>
      </c>
      <c r="AI16" s="107">
        <v>0</v>
      </c>
      <c r="AJ16" s="39">
        <f t="shared" si="0"/>
        <v>510.27865699852134</v>
      </c>
    </row>
    <row r="17" spans="1:36" s="283" customFormat="1" ht="15.75" customHeight="1" x14ac:dyDescent="0.4">
      <c r="A17" s="4" t="s">
        <v>556</v>
      </c>
      <c r="B17" s="104">
        <v>8</v>
      </c>
      <c r="C17" s="105">
        <v>67.457411048701033</v>
      </c>
      <c r="D17" s="446">
        <v>1</v>
      </c>
      <c r="E17" s="62"/>
      <c r="F17" s="62"/>
      <c r="G17" s="62"/>
      <c r="H17" s="107">
        <v>67.457409410740183</v>
      </c>
      <c r="I17" s="107">
        <v>67.457409410740183</v>
      </c>
      <c r="J17" s="107">
        <v>67.457409410740183</v>
      </c>
      <c r="K17" s="107">
        <v>67.457409410740183</v>
      </c>
      <c r="L17" s="107">
        <v>67.457409410740183</v>
      </c>
      <c r="M17" s="107">
        <v>67.457409410740183</v>
      </c>
      <c r="N17" s="107">
        <v>67.457409410740183</v>
      </c>
      <c r="O17" s="107">
        <v>67.457409410740183</v>
      </c>
      <c r="P17" s="107">
        <v>0</v>
      </c>
      <c r="Q17" s="107">
        <v>0</v>
      </c>
      <c r="R17" s="107">
        <v>0</v>
      </c>
      <c r="S17" s="107">
        <v>0</v>
      </c>
      <c r="T17" s="107">
        <v>0</v>
      </c>
      <c r="U17" s="107">
        <v>0</v>
      </c>
      <c r="V17" s="107">
        <v>0</v>
      </c>
      <c r="W17" s="107">
        <v>0</v>
      </c>
      <c r="X17" s="107">
        <v>0</v>
      </c>
      <c r="Y17" s="107">
        <v>0</v>
      </c>
      <c r="Z17" s="107">
        <v>0</v>
      </c>
      <c r="AA17" s="107">
        <v>0</v>
      </c>
      <c r="AB17" s="107">
        <v>0</v>
      </c>
      <c r="AC17" s="107">
        <v>0</v>
      </c>
      <c r="AD17" s="107">
        <v>0</v>
      </c>
      <c r="AE17" s="107">
        <v>0</v>
      </c>
      <c r="AF17" s="107">
        <v>0</v>
      </c>
      <c r="AG17" s="107">
        <v>0</v>
      </c>
      <c r="AH17" s="107">
        <v>0</v>
      </c>
      <c r="AI17" s="107">
        <v>0</v>
      </c>
      <c r="AJ17" s="39">
        <f t="shared" si="0"/>
        <v>539.65927528592147</v>
      </c>
    </row>
    <row r="18" spans="1:36" s="283" customFormat="1" ht="15.75" customHeight="1" x14ac:dyDescent="0.4">
      <c r="A18" s="4" t="s">
        <v>557</v>
      </c>
      <c r="B18" s="104">
        <v>10</v>
      </c>
      <c r="C18" s="105">
        <v>57.78280458599329</v>
      </c>
      <c r="D18" s="446">
        <v>0.68999999761581421</v>
      </c>
      <c r="E18" s="62"/>
      <c r="F18" s="62"/>
      <c r="G18" s="62"/>
      <c r="H18" s="107">
        <v>39.870134719070222</v>
      </c>
      <c r="I18" s="107">
        <v>39.870134719070222</v>
      </c>
      <c r="J18" s="107">
        <v>39.870134719070222</v>
      </c>
      <c r="K18" s="107">
        <v>39.870134719070222</v>
      </c>
      <c r="L18" s="107">
        <v>18.220166191061981</v>
      </c>
      <c r="M18" s="107">
        <v>18.220166191061981</v>
      </c>
      <c r="N18" s="107">
        <v>18.220166191061981</v>
      </c>
      <c r="O18" s="107">
        <v>18.220166191061981</v>
      </c>
      <c r="P18" s="107">
        <v>18.220166191061981</v>
      </c>
      <c r="Q18" s="107">
        <v>18.220166191061981</v>
      </c>
      <c r="R18" s="107">
        <v>0</v>
      </c>
      <c r="S18" s="107">
        <v>0</v>
      </c>
      <c r="T18" s="107">
        <v>0</v>
      </c>
      <c r="U18" s="107">
        <v>0</v>
      </c>
      <c r="V18" s="107">
        <v>0</v>
      </c>
      <c r="W18" s="107">
        <v>0</v>
      </c>
      <c r="X18" s="107">
        <v>0</v>
      </c>
      <c r="Y18" s="107">
        <v>0</v>
      </c>
      <c r="Z18" s="107">
        <v>0</v>
      </c>
      <c r="AA18" s="107">
        <v>0</v>
      </c>
      <c r="AB18" s="107">
        <v>0</v>
      </c>
      <c r="AC18" s="107">
        <v>0</v>
      </c>
      <c r="AD18" s="107">
        <v>0</v>
      </c>
      <c r="AE18" s="107">
        <v>0</v>
      </c>
      <c r="AF18" s="107">
        <v>0</v>
      </c>
      <c r="AG18" s="107">
        <v>0</v>
      </c>
      <c r="AH18" s="107">
        <v>0</v>
      </c>
      <c r="AI18" s="107">
        <v>0</v>
      </c>
      <c r="AJ18" s="39">
        <f t="shared" si="0"/>
        <v>268.80153602265284</v>
      </c>
    </row>
    <row r="19" spans="1:36" s="283" customFormat="1" ht="15.75" customHeight="1" x14ac:dyDescent="0.4">
      <c r="A19" s="4" t="s">
        <v>558</v>
      </c>
      <c r="B19" s="104">
        <v>10</v>
      </c>
      <c r="C19" s="105">
        <v>7.67083715996705</v>
      </c>
      <c r="D19" s="446">
        <v>0.91073226928710938</v>
      </c>
      <c r="E19" s="62"/>
      <c r="F19" s="62"/>
      <c r="G19" s="62"/>
      <c r="H19" s="107">
        <v>6.9860787988220201</v>
      </c>
      <c r="I19" s="107">
        <v>6.9860787988220201</v>
      </c>
      <c r="J19" s="107">
        <v>6.9860787988220201</v>
      </c>
      <c r="K19" s="107">
        <v>6.9860787988220201</v>
      </c>
      <c r="L19" s="107">
        <v>6.9860787988220201</v>
      </c>
      <c r="M19" s="107">
        <v>6.9860787988220201</v>
      </c>
      <c r="N19" s="107">
        <v>6.9860787988220201</v>
      </c>
      <c r="O19" s="107">
        <v>5.6739343644582805</v>
      </c>
      <c r="P19" s="107">
        <v>5.6739343644582805</v>
      </c>
      <c r="Q19" s="107">
        <v>5.6739343644582805</v>
      </c>
      <c r="R19" s="107">
        <v>0</v>
      </c>
      <c r="S19" s="107">
        <v>0</v>
      </c>
      <c r="T19" s="107">
        <v>0</v>
      </c>
      <c r="U19" s="107">
        <v>0</v>
      </c>
      <c r="V19" s="107">
        <v>0</v>
      </c>
      <c r="W19" s="107">
        <v>0</v>
      </c>
      <c r="X19" s="107">
        <v>0</v>
      </c>
      <c r="Y19" s="107">
        <v>0</v>
      </c>
      <c r="Z19" s="107">
        <v>0</v>
      </c>
      <c r="AA19" s="107">
        <v>0</v>
      </c>
      <c r="AB19" s="107">
        <v>0</v>
      </c>
      <c r="AC19" s="107">
        <v>0</v>
      </c>
      <c r="AD19" s="107">
        <v>0</v>
      </c>
      <c r="AE19" s="107">
        <v>0</v>
      </c>
      <c r="AF19" s="107">
        <v>0</v>
      </c>
      <c r="AG19" s="107">
        <v>0</v>
      </c>
      <c r="AH19" s="107">
        <v>0</v>
      </c>
      <c r="AI19" s="107">
        <v>0</v>
      </c>
      <c r="AJ19" s="39">
        <f t="shared" si="0"/>
        <v>65.924354685128989</v>
      </c>
    </row>
    <row r="20" spans="1:36" s="283" customFormat="1" ht="15.75" customHeight="1" x14ac:dyDescent="0.4">
      <c r="A20" s="4" t="s">
        <v>559</v>
      </c>
      <c r="B20" s="104">
        <v>5.5</v>
      </c>
      <c r="C20" s="105">
        <v>24.099895193241537</v>
      </c>
      <c r="D20" s="446">
        <v>0.71623265743255615</v>
      </c>
      <c r="E20" s="63"/>
      <c r="F20" s="63"/>
      <c r="G20" s="63"/>
      <c r="H20" s="107">
        <v>17.261132000000018</v>
      </c>
      <c r="I20" s="107">
        <v>17.261132000000018</v>
      </c>
      <c r="J20" s="107">
        <v>17.261132000000018</v>
      </c>
      <c r="K20" s="107">
        <v>17.261132000000018</v>
      </c>
      <c r="L20" s="107">
        <v>7.3187199679999946</v>
      </c>
      <c r="M20" s="107">
        <v>3.6593599839999973</v>
      </c>
      <c r="N20" s="107">
        <v>0</v>
      </c>
      <c r="O20" s="107">
        <v>0</v>
      </c>
      <c r="P20" s="107">
        <v>0</v>
      </c>
      <c r="Q20" s="107">
        <v>0</v>
      </c>
      <c r="R20" s="107">
        <v>0</v>
      </c>
      <c r="S20" s="107">
        <v>0</v>
      </c>
      <c r="T20" s="107">
        <v>0</v>
      </c>
      <c r="U20" s="107">
        <v>0</v>
      </c>
      <c r="V20" s="107">
        <v>0</v>
      </c>
      <c r="W20" s="107">
        <v>0</v>
      </c>
      <c r="X20" s="107">
        <v>0</v>
      </c>
      <c r="Y20" s="107">
        <v>0</v>
      </c>
      <c r="Z20" s="107">
        <v>0</v>
      </c>
      <c r="AA20" s="107">
        <v>0</v>
      </c>
      <c r="AB20" s="107">
        <v>0</v>
      </c>
      <c r="AC20" s="107">
        <v>0</v>
      </c>
      <c r="AD20" s="107">
        <v>0</v>
      </c>
      <c r="AE20" s="107">
        <v>0</v>
      </c>
      <c r="AF20" s="107">
        <v>0</v>
      </c>
      <c r="AG20" s="107">
        <v>0</v>
      </c>
      <c r="AH20" s="107">
        <v>0</v>
      </c>
      <c r="AI20" s="107">
        <v>0</v>
      </c>
      <c r="AJ20" s="39">
        <f t="shared" si="0"/>
        <v>80.022607952000058</v>
      </c>
    </row>
    <row r="21" spans="1:36" s="283" customFormat="1" ht="15.75" customHeight="1" x14ac:dyDescent="0.4">
      <c r="A21" s="4" t="s">
        <v>560</v>
      </c>
      <c r="B21" s="104">
        <v>7</v>
      </c>
      <c r="C21" s="105">
        <v>33.811765625</v>
      </c>
      <c r="D21" s="446">
        <v>0.86000043153762817</v>
      </c>
      <c r="E21" s="63"/>
      <c r="F21" s="63"/>
      <c r="G21" s="63"/>
      <c r="H21" s="107">
        <v>29.078132812500002</v>
      </c>
      <c r="I21" s="107">
        <v>29.078132812500002</v>
      </c>
      <c r="J21" s="107">
        <v>29.078132812500002</v>
      </c>
      <c r="K21" s="107">
        <v>29.078132812500002</v>
      </c>
      <c r="L21" s="107">
        <v>29.078132812500002</v>
      </c>
      <c r="M21" s="107">
        <v>29.078132812500002</v>
      </c>
      <c r="N21" s="107">
        <v>29.078132812500002</v>
      </c>
      <c r="O21" s="107">
        <v>0</v>
      </c>
      <c r="P21" s="107">
        <v>0</v>
      </c>
      <c r="Q21" s="107">
        <v>0</v>
      </c>
      <c r="R21" s="107">
        <v>0</v>
      </c>
      <c r="S21" s="107">
        <v>0</v>
      </c>
      <c r="T21" s="107">
        <v>0</v>
      </c>
      <c r="U21" s="107">
        <v>0</v>
      </c>
      <c r="V21" s="107">
        <v>0</v>
      </c>
      <c r="W21" s="107">
        <v>0</v>
      </c>
      <c r="X21" s="107">
        <v>0</v>
      </c>
      <c r="Y21" s="107">
        <v>0</v>
      </c>
      <c r="Z21" s="107">
        <v>0</v>
      </c>
      <c r="AA21" s="107">
        <v>0</v>
      </c>
      <c r="AB21" s="107">
        <v>0</v>
      </c>
      <c r="AC21" s="107">
        <v>0</v>
      </c>
      <c r="AD21" s="107">
        <v>0</v>
      </c>
      <c r="AE21" s="107">
        <v>0</v>
      </c>
      <c r="AF21" s="107">
        <v>0</v>
      </c>
      <c r="AG21" s="107">
        <v>0</v>
      </c>
      <c r="AH21" s="107">
        <v>0</v>
      </c>
      <c r="AI21" s="107">
        <v>0</v>
      </c>
      <c r="AJ21" s="39">
        <f t="shared" si="0"/>
        <v>203.54692968750001</v>
      </c>
    </row>
    <row r="22" spans="1:36" s="283" customFormat="1" ht="15.75" customHeight="1" x14ac:dyDescent="0.4">
      <c r="A22" s="4" t="s">
        <v>561</v>
      </c>
      <c r="B22" s="104">
        <v>11</v>
      </c>
      <c r="C22" s="105">
        <v>8295.2810000000009</v>
      </c>
      <c r="D22" s="446">
        <v>0.86940354108810425</v>
      </c>
      <c r="E22" s="62"/>
      <c r="F22" s="62"/>
      <c r="G22" s="62"/>
      <c r="H22" s="107">
        <v>7211.9465</v>
      </c>
      <c r="I22" s="107">
        <v>7211.9465</v>
      </c>
      <c r="J22" s="107">
        <v>7211.9465</v>
      </c>
      <c r="K22" s="107">
        <v>7211.9465</v>
      </c>
      <c r="L22" s="107">
        <v>7211.9465</v>
      </c>
      <c r="M22" s="107">
        <v>7211.9465</v>
      </c>
      <c r="N22" s="107">
        <v>7211.9465</v>
      </c>
      <c r="O22" s="107">
        <v>7211.9465</v>
      </c>
      <c r="P22" s="107">
        <v>7211.9465</v>
      </c>
      <c r="Q22" s="107">
        <v>7211.9465</v>
      </c>
      <c r="R22" s="107">
        <v>7211.9465</v>
      </c>
      <c r="S22" s="107">
        <v>0</v>
      </c>
      <c r="T22" s="107">
        <v>0</v>
      </c>
      <c r="U22" s="107">
        <v>0</v>
      </c>
      <c r="V22" s="107">
        <v>0</v>
      </c>
      <c r="W22" s="107">
        <v>0</v>
      </c>
      <c r="X22" s="107">
        <v>0</v>
      </c>
      <c r="Y22" s="107">
        <v>0</v>
      </c>
      <c r="Z22" s="107">
        <v>0</v>
      </c>
      <c r="AA22" s="107">
        <v>0</v>
      </c>
      <c r="AB22" s="107">
        <v>0</v>
      </c>
      <c r="AC22" s="107">
        <v>0</v>
      </c>
      <c r="AD22" s="107">
        <v>0</v>
      </c>
      <c r="AE22" s="107">
        <v>0</v>
      </c>
      <c r="AF22" s="107">
        <v>0</v>
      </c>
      <c r="AG22" s="107">
        <v>0</v>
      </c>
      <c r="AH22" s="107">
        <v>0</v>
      </c>
      <c r="AI22" s="107">
        <v>0</v>
      </c>
      <c r="AJ22" s="39">
        <f t="shared" ref="AJ22:AJ32" si="1">SUM(E22:AI22)</f>
        <v>79331.411500000002</v>
      </c>
    </row>
    <row r="23" spans="1:36" s="283" customFormat="1" ht="15.75" customHeight="1" x14ac:dyDescent="0.4">
      <c r="A23" s="4" t="s">
        <v>562</v>
      </c>
      <c r="B23" s="104">
        <v>12</v>
      </c>
      <c r="C23" s="105">
        <v>688.37887499999999</v>
      </c>
      <c r="D23" s="446">
        <v>0.66963714361190796</v>
      </c>
      <c r="E23" s="63"/>
      <c r="F23" s="63"/>
      <c r="G23" s="63"/>
      <c r="H23" s="107">
        <v>460.96406250000001</v>
      </c>
      <c r="I23" s="107">
        <v>460.96406250000001</v>
      </c>
      <c r="J23" s="107">
        <v>460.96406250000001</v>
      </c>
      <c r="K23" s="107">
        <v>460.96406250000001</v>
      </c>
      <c r="L23" s="107">
        <v>460.96406250000001</v>
      </c>
      <c r="M23" s="107">
        <v>460.96406250000001</v>
      </c>
      <c r="N23" s="107">
        <v>460.96406250000001</v>
      </c>
      <c r="O23" s="107">
        <v>460.96406250000001</v>
      </c>
      <c r="P23" s="107">
        <v>460.96406250000001</v>
      </c>
      <c r="Q23" s="107">
        <v>460.96406250000001</v>
      </c>
      <c r="R23" s="107">
        <v>460.96406250000001</v>
      </c>
      <c r="S23" s="107">
        <v>460.96406250000001</v>
      </c>
      <c r="T23" s="107">
        <v>0</v>
      </c>
      <c r="U23" s="107">
        <v>0</v>
      </c>
      <c r="V23" s="107">
        <v>0</v>
      </c>
      <c r="W23" s="107">
        <v>0</v>
      </c>
      <c r="X23" s="107">
        <v>0</v>
      </c>
      <c r="Y23" s="107">
        <v>0</v>
      </c>
      <c r="Z23" s="107">
        <v>0</v>
      </c>
      <c r="AA23" s="107">
        <v>0</v>
      </c>
      <c r="AB23" s="107">
        <v>0</v>
      </c>
      <c r="AC23" s="107">
        <v>0</v>
      </c>
      <c r="AD23" s="107">
        <v>0</v>
      </c>
      <c r="AE23" s="107">
        <v>0</v>
      </c>
      <c r="AF23" s="107">
        <v>0</v>
      </c>
      <c r="AG23" s="107">
        <v>0</v>
      </c>
      <c r="AH23" s="107">
        <v>0</v>
      </c>
      <c r="AI23" s="107">
        <v>0</v>
      </c>
      <c r="AJ23" s="64">
        <f t="shared" si="1"/>
        <v>5531.5687500000013</v>
      </c>
    </row>
    <row r="24" spans="1:36" s="283" customFormat="1" ht="15.75" customHeight="1" x14ac:dyDescent="0.4">
      <c r="A24" s="4" t="s">
        <v>563</v>
      </c>
      <c r="B24" s="104">
        <v>9</v>
      </c>
      <c r="C24" s="105">
        <v>251.21503125000001</v>
      </c>
      <c r="D24" s="446">
        <v>0.78620988130569458</v>
      </c>
      <c r="E24" s="62"/>
      <c r="F24" s="62"/>
      <c r="G24" s="62"/>
      <c r="H24" s="107">
        <v>197.50773437500001</v>
      </c>
      <c r="I24" s="107">
        <v>197.50773437500001</v>
      </c>
      <c r="J24" s="107">
        <v>197.50773437500001</v>
      </c>
      <c r="K24" s="107">
        <v>197.50773437500001</v>
      </c>
      <c r="L24" s="107">
        <v>197.50773437500001</v>
      </c>
      <c r="M24" s="107">
        <v>197.50773437500001</v>
      </c>
      <c r="N24" s="107">
        <v>197.50773437500001</v>
      </c>
      <c r="O24" s="107">
        <v>197.50773437500001</v>
      </c>
      <c r="P24" s="107">
        <v>197.50773437500001</v>
      </c>
      <c r="Q24" s="107">
        <v>0</v>
      </c>
      <c r="R24" s="107">
        <v>0</v>
      </c>
      <c r="S24" s="107">
        <v>0</v>
      </c>
      <c r="T24" s="107">
        <v>0</v>
      </c>
      <c r="U24" s="107">
        <v>0</v>
      </c>
      <c r="V24" s="107">
        <v>0</v>
      </c>
      <c r="W24" s="107">
        <v>0</v>
      </c>
      <c r="X24" s="107">
        <v>0</v>
      </c>
      <c r="Y24" s="107">
        <v>0</v>
      </c>
      <c r="Z24" s="107">
        <v>0</v>
      </c>
      <c r="AA24" s="107">
        <v>0</v>
      </c>
      <c r="AB24" s="107">
        <v>0</v>
      </c>
      <c r="AC24" s="107">
        <v>0</v>
      </c>
      <c r="AD24" s="107">
        <v>0</v>
      </c>
      <c r="AE24" s="107">
        <v>0</v>
      </c>
      <c r="AF24" s="107">
        <v>0</v>
      </c>
      <c r="AG24" s="107">
        <v>0</v>
      </c>
      <c r="AH24" s="107">
        <v>0</v>
      </c>
      <c r="AI24" s="107">
        <v>0</v>
      </c>
      <c r="AJ24" s="39">
        <f t="shared" si="1"/>
        <v>1777.5696093749998</v>
      </c>
    </row>
    <row r="25" spans="1:36" s="283" customFormat="1" ht="15.75" customHeight="1" x14ac:dyDescent="0.4">
      <c r="A25" s="4" t="s">
        <v>564</v>
      </c>
      <c r="B25" s="104">
        <v>14</v>
      </c>
      <c r="C25" s="105">
        <v>455.40678124999999</v>
      </c>
      <c r="D25" s="446">
        <v>0.63005226850509644</v>
      </c>
      <c r="E25" s="62"/>
      <c r="F25" s="62"/>
      <c r="G25" s="62"/>
      <c r="H25" s="107">
        <v>286.93006250000002</v>
      </c>
      <c r="I25" s="107">
        <v>286.93006250000002</v>
      </c>
      <c r="J25" s="107">
        <v>286.93006250000002</v>
      </c>
      <c r="K25" s="107">
        <v>286.93006250000002</v>
      </c>
      <c r="L25" s="107">
        <v>286.93006250000002</v>
      </c>
      <c r="M25" s="107">
        <v>286.93006250000002</v>
      </c>
      <c r="N25" s="107">
        <v>286.93006250000002</v>
      </c>
      <c r="O25" s="107">
        <v>286.93006250000002</v>
      </c>
      <c r="P25" s="107">
        <v>286.93006250000002</v>
      </c>
      <c r="Q25" s="107">
        <v>286.93006250000002</v>
      </c>
      <c r="R25" s="107">
        <v>286.93006250000002</v>
      </c>
      <c r="S25" s="107">
        <v>286.93006250000002</v>
      </c>
      <c r="T25" s="107">
        <v>286.93006250000002</v>
      </c>
      <c r="U25" s="107">
        <v>286.93006250000002</v>
      </c>
      <c r="V25" s="107">
        <v>0</v>
      </c>
      <c r="W25" s="107">
        <v>0</v>
      </c>
      <c r="X25" s="107">
        <v>0</v>
      </c>
      <c r="Y25" s="107">
        <v>0</v>
      </c>
      <c r="Z25" s="107">
        <v>0</v>
      </c>
      <c r="AA25" s="107">
        <v>0</v>
      </c>
      <c r="AB25" s="107">
        <v>0</v>
      </c>
      <c r="AC25" s="107">
        <v>0</v>
      </c>
      <c r="AD25" s="107">
        <v>0</v>
      </c>
      <c r="AE25" s="107">
        <v>0</v>
      </c>
      <c r="AF25" s="107">
        <v>0</v>
      </c>
      <c r="AG25" s="107">
        <v>0</v>
      </c>
      <c r="AH25" s="107">
        <v>0</v>
      </c>
      <c r="AI25" s="107">
        <v>0</v>
      </c>
      <c r="AJ25" s="39">
        <f t="shared" si="1"/>
        <v>4017.0208750000006</v>
      </c>
    </row>
    <row r="26" spans="1:36" ht="15.75" customHeight="1" x14ac:dyDescent="0.4">
      <c r="A26" s="4" t="s">
        <v>565</v>
      </c>
      <c r="B26" s="104">
        <v>17</v>
      </c>
      <c r="C26" s="105">
        <v>114.3135</v>
      </c>
      <c r="D26" s="446">
        <v>0.64693063497543335</v>
      </c>
      <c r="E26" s="62"/>
      <c r="F26" s="62"/>
      <c r="G26" s="62"/>
      <c r="H26" s="107">
        <v>73.952906249999998</v>
      </c>
      <c r="I26" s="107">
        <v>73.952906249999998</v>
      </c>
      <c r="J26" s="107">
        <v>73.952906249999998</v>
      </c>
      <c r="K26" s="107">
        <v>73.952906249999998</v>
      </c>
      <c r="L26" s="107">
        <v>73.952906249999998</v>
      </c>
      <c r="M26" s="107">
        <v>73.952906249999998</v>
      </c>
      <c r="N26" s="107">
        <v>73.952906249999998</v>
      </c>
      <c r="O26" s="107">
        <v>73.952906249999998</v>
      </c>
      <c r="P26" s="107">
        <v>73.952906249999998</v>
      </c>
      <c r="Q26" s="107">
        <v>73.952906249999998</v>
      </c>
      <c r="R26" s="107">
        <v>73.952906249999998</v>
      </c>
      <c r="S26" s="107">
        <v>73.952906249999998</v>
      </c>
      <c r="T26" s="107">
        <v>73.952906249999998</v>
      </c>
      <c r="U26" s="107">
        <v>73.952906249999998</v>
      </c>
      <c r="V26" s="107">
        <v>73.952906249999998</v>
      </c>
      <c r="W26" s="107">
        <v>73.952906249999998</v>
      </c>
      <c r="X26" s="107">
        <v>73.952906249999998</v>
      </c>
      <c r="Y26" s="107">
        <v>0</v>
      </c>
      <c r="Z26" s="107">
        <v>0</v>
      </c>
      <c r="AA26" s="107">
        <v>0</v>
      </c>
      <c r="AB26" s="107">
        <v>0</v>
      </c>
      <c r="AC26" s="107">
        <v>0</v>
      </c>
      <c r="AD26" s="107">
        <v>0</v>
      </c>
      <c r="AE26" s="107">
        <v>0</v>
      </c>
      <c r="AF26" s="107">
        <v>0</v>
      </c>
      <c r="AG26" s="107">
        <v>0</v>
      </c>
      <c r="AH26" s="107">
        <v>0</v>
      </c>
      <c r="AI26" s="107">
        <v>0</v>
      </c>
      <c r="AJ26" s="39">
        <f t="shared" si="1"/>
        <v>1257.19940625</v>
      </c>
    </row>
    <row r="27" spans="1:36" s="283" customFormat="1" ht="15.75" customHeight="1" x14ac:dyDescent="0.4">
      <c r="A27" s="30" t="s">
        <v>566</v>
      </c>
      <c r="B27" s="108">
        <v>16</v>
      </c>
      <c r="C27" s="109">
        <v>197.67826562499999</v>
      </c>
      <c r="D27" s="446">
        <v>0.67000031471252441</v>
      </c>
      <c r="E27" s="63"/>
      <c r="F27" s="63"/>
      <c r="G27" s="63"/>
      <c r="H27" s="107">
        <v>132.44450000000001</v>
      </c>
      <c r="I27" s="107">
        <v>132.44450000000001</v>
      </c>
      <c r="J27" s="107">
        <v>132.44450000000001</v>
      </c>
      <c r="K27" s="107">
        <v>132.44450000000001</v>
      </c>
      <c r="L27" s="107">
        <v>132.44450000000001</v>
      </c>
      <c r="M27" s="107">
        <v>132.44450000000001</v>
      </c>
      <c r="N27" s="107">
        <v>132.44450000000001</v>
      </c>
      <c r="O27" s="107">
        <v>132.44450000000001</v>
      </c>
      <c r="P27" s="107">
        <v>132.44450000000001</v>
      </c>
      <c r="Q27" s="107">
        <v>132.44450000000001</v>
      </c>
      <c r="R27" s="107">
        <v>132.44450000000001</v>
      </c>
      <c r="S27" s="107">
        <v>132.44450000000001</v>
      </c>
      <c r="T27" s="107">
        <v>132.44450000000001</v>
      </c>
      <c r="U27" s="107">
        <v>132.44450000000001</v>
      </c>
      <c r="V27" s="107">
        <v>132.44450000000001</v>
      </c>
      <c r="W27" s="107">
        <v>132.44450000000001</v>
      </c>
      <c r="X27" s="107">
        <v>0</v>
      </c>
      <c r="Y27" s="107">
        <v>0</v>
      </c>
      <c r="Z27" s="107">
        <v>0</v>
      </c>
      <c r="AA27" s="107">
        <v>0</v>
      </c>
      <c r="AB27" s="107">
        <v>0</v>
      </c>
      <c r="AC27" s="107">
        <v>0</v>
      </c>
      <c r="AD27" s="107">
        <v>0</v>
      </c>
      <c r="AE27" s="107">
        <v>0</v>
      </c>
      <c r="AF27" s="107">
        <v>0</v>
      </c>
      <c r="AG27" s="107">
        <v>0</v>
      </c>
      <c r="AH27" s="107">
        <v>0</v>
      </c>
      <c r="AI27" s="107">
        <v>0</v>
      </c>
      <c r="AJ27" s="39">
        <f t="shared" si="1"/>
        <v>2119.1120000000005</v>
      </c>
    </row>
    <row r="28" spans="1:36" s="103" customFormat="1" ht="15.75" customHeight="1" x14ac:dyDescent="0.4">
      <c r="A28" s="4" t="s">
        <v>567</v>
      </c>
      <c r="B28" s="104">
        <v>19</v>
      </c>
      <c r="C28" s="105">
        <v>29.594890625000001</v>
      </c>
      <c r="D28" s="446">
        <v>0.66138803958892822</v>
      </c>
      <c r="E28" s="62"/>
      <c r="F28" s="62"/>
      <c r="G28" s="62"/>
      <c r="H28" s="107">
        <v>19.573707031249999</v>
      </c>
      <c r="I28" s="107">
        <v>19.573707031249999</v>
      </c>
      <c r="J28" s="107">
        <v>19.573707031249999</v>
      </c>
      <c r="K28" s="107">
        <v>19.573707031249999</v>
      </c>
      <c r="L28" s="107">
        <v>19.573707031249999</v>
      </c>
      <c r="M28" s="107">
        <v>19.573707031249999</v>
      </c>
      <c r="N28" s="107">
        <v>19.573707031249999</v>
      </c>
      <c r="O28" s="107">
        <v>19.573707031249999</v>
      </c>
      <c r="P28" s="107">
        <v>19.573707031249999</v>
      </c>
      <c r="Q28" s="107">
        <v>19.573707031249999</v>
      </c>
      <c r="R28" s="107">
        <v>19.573707031249999</v>
      </c>
      <c r="S28" s="107">
        <v>19.573707031249999</v>
      </c>
      <c r="T28" s="107">
        <v>19.573707031249999</v>
      </c>
      <c r="U28" s="107">
        <v>19.573707031249999</v>
      </c>
      <c r="V28" s="107">
        <v>19.573707031249999</v>
      </c>
      <c r="W28" s="107">
        <v>19.573707031249999</v>
      </c>
      <c r="X28" s="107">
        <v>19.573707031249999</v>
      </c>
      <c r="Y28" s="107">
        <v>19.573707031249999</v>
      </c>
      <c r="Z28" s="107">
        <v>19.573707031249999</v>
      </c>
      <c r="AA28" s="107">
        <v>0</v>
      </c>
      <c r="AB28" s="107">
        <v>0</v>
      </c>
      <c r="AC28" s="107">
        <v>0</v>
      </c>
      <c r="AD28" s="107">
        <v>0</v>
      </c>
      <c r="AE28" s="107">
        <v>0</v>
      </c>
      <c r="AF28" s="107">
        <v>0</v>
      </c>
      <c r="AG28" s="107">
        <v>0</v>
      </c>
      <c r="AH28" s="107">
        <v>0</v>
      </c>
      <c r="AI28" s="107">
        <v>0</v>
      </c>
      <c r="AJ28" s="39">
        <f t="shared" si="1"/>
        <v>371.90043359375011</v>
      </c>
    </row>
    <row r="29" spans="1:36" s="103" customFormat="1" ht="15.75" customHeight="1" x14ac:dyDescent="0.4">
      <c r="A29" s="4" t="s">
        <v>568</v>
      </c>
      <c r="B29" s="104">
        <v>10</v>
      </c>
      <c r="C29" s="105">
        <v>109.9921953125</v>
      </c>
      <c r="D29" s="446">
        <v>0.670066237449646</v>
      </c>
      <c r="E29" s="62"/>
      <c r="F29" s="62"/>
      <c r="G29" s="62"/>
      <c r="H29" s="107">
        <v>73.702054687499995</v>
      </c>
      <c r="I29" s="107">
        <v>73.702054687499995</v>
      </c>
      <c r="J29" s="107">
        <v>73.702054687499995</v>
      </c>
      <c r="K29" s="107">
        <v>73.702054687499995</v>
      </c>
      <c r="L29" s="107">
        <v>73.702054687499995</v>
      </c>
      <c r="M29" s="107">
        <v>73.702054687499995</v>
      </c>
      <c r="N29" s="107">
        <v>73.702054687499995</v>
      </c>
      <c r="O29" s="107">
        <v>73.702054687499995</v>
      </c>
      <c r="P29" s="107">
        <v>73.702054687499995</v>
      </c>
      <c r="Q29" s="107">
        <v>73.702054687499995</v>
      </c>
      <c r="R29" s="107">
        <v>0</v>
      </c>
      <c r="S29" s="107">
        <v>0</v>
      </c>
      <c r="T29" s="107">
        <v>0</v>
      </c>
      <c r="U29" s="107">
        <v>0</v>
      </c>
      <c r="V29" s="107">
        <v>0</v>
      </c>
      <c r="W29" s="107">
        <v>0</v>
      </c>
      <c r="X29" s="107">
        <v>0</v>
      </c>
      <c r="Y29" s="107">
        <v>0</v>
      </c>
      <c r="Z29" s="107">
        <v>0</v>
      </c>
      <c r="AA29" s="107">
        <v>0</v>
      </c>
      <c r="AB29" s="107">
        <v>0</v>
      </c>
      <c r="AC29" s="107">
        <v>0</v>
      </c>
      <c r="AD29" s="107">
        <v>0</v>
      </c>
      <c r="AE29" s="107">
        <v>0</v>
      </c>
      <c r="AF29" s="107">
        <v>0</v>
      </c>
      <c r="AG29" s="107">
        <v>0</v>
      </c>
      <c r="AH29" s="107">
        <v>0</v>
      </c>
      <c r="AI29" s="107">
        <v>0</v>
      </c>
      <c r="AJ29" s="39">
        <f t="shared" si="1"/>
        <v>737.02054687499992</v>
      </c>
    </row>
    <row r="30" spans="1:36" s="103" customFormat="1" ht="15.75" customHeight="1" x14ac:dyDescent="0.4">
      <c r="A30" s="4" t="s">
        <v>324</v>
      </c>
      <c r="B30" s="104">
        <v>12</v>
      </c>
      <c r="C30" s="105">
        <v>26.578498046875001</v>
      </c>
      <c r="D30" s="446">
        <v>0.80717533826828003</v>
      </c>
      <c r="E30" s="62"/>
      <c r="F30" s="62"/>
      <c r="G30" s="62"/>
      <c r="H30" s="107">
        <v>21.4535078125</v>
      </c>
      <c r="I30" s="107">
        <v>21.4535078125</v>
      </c>
      <c r="J30" s="107">
        <v>21.4535078125</v>
      </c>
      <c r="K30" s="107">
        <v>21.4535078125</v>
      </c>
      <c r="L30" s="107">
        <v>21.4535078125</v>
      </c>
      <c r="M30" s="107">
        <v>21.4535078125</v>
      </c>
      <c r="N30" s="107">
        <v>21.4535078125</v>
      </c>
      <c r="O30" s="107">
        <v>21.4535078125</v>
      </c>
      <c r="P30" s="107">
        <v>21.4535078125</v>
      </c>
      <c r="Q30" s="107">
        <v>21.4535078125</v>
      </c>
      <c r="R30" s="107">
        <v>21.4535078125</v>
      </c>
      <c r="S30" s="107">
        <v>21.4535078125</v>
      </c>
      <c r="T30" s="107">
        <v>0</v>
      </c>
      <c r="U30" s="107">
        <v>0</v>
      </c>
      <c r="V30" s="107">
        <v>0</v>
      </c>
      <c r="W30" s="107">
        <v>0</v>
      </c>
      <c r="X30" s="107">
        <v>0</v>
      </c>
      <c r="Y30" s="107">
        <v>0</v>
      </c>
      <c r="Z30" s="107">
        <v>0</v>
      </c>
      <c r="AA30" s="107">
        <v>0</v>
      </c>
      <c r="AB30" s="107">
        <v>0</v>
      </c>
      <c r="AC30" s="107">
        <v>0</v>
      </c>
      <c r="AD30" s="107">
        <v>0</v>
      </c>
      <c r="AE30" s="107">
        <v>0</v>
      </c>
      <c r="AF30" s="107">
        <v>0</v>
      </c>
      <c r="AG30" s="107">
        <v>0</v>
      </c>
      <c r="AH30" s="107">
        <v>0</v>
      </c>
      <c r="AI30" s="107">
        <v>0</v>
      </c>
      <c r="AJ30" s="39">
        <f t="shared" si="1"/>
        <v>257.44209374999997</v>
      </c>
    </row>
    <row r="31" spans="1:36" ht="15.75" customHeight="1" x14ac:dyDescent="0.4">
      <c r="A31" s="4" t="s">
        <v>569</v>
      </c>
      <c r="B31" s="104">
        <v>22</v>
      </c>
      <c r="C31" s="105">
        <v>7.600359375</v>
      </c>
      <c r="D31" s="446">
        <v>0.6304248571395874</v>
      </c>
      <c r="E31" s="62"/>
      <c r="F31" s="62"/>
      <c r="G31" s="62"/>
      <c r="H31" s="107">
        <v>4.7914555664062499</v>
      </c>
      <c r="I31" s="107">
        <v>4.7914555664062499</v>
      </c>
      <c r="J31" s="107">
        <v>4.7914555664062499</v>
      </c>
      <c r="K31" s="107">
        <v>4.7914555664062499</v>
      </c>
      <c r="L31" s="107">
        <v>4.7914555664062499</v>
      </c>
      <c r="M31" s="107">
        <v>4.7914555664062499</v>
      </c>
      <c r="N31" s="107">
        <v>4.7914555664062499</v>
      </c>
      <c r="O31" s="107">
        <v>4.7914555664062499</v>
      </c>
      <c r="P31" s="107">
        <v>4.7914555664062499</v>
      </c>
      <c r="Q31" s="107">
        <v>4.7914555664062499</v>
      </c>
      <c r="R31" s="107">
        <v>4.7914555664062499</v>
      </c>
      <c r="S31" s="107">
        <v>4.7914555664062499</v>
      </c>
      <c r="T31" s="107">
        <v>4.7914555664062499</v>
      </c>
      <c r="U31" s="107">
        <v>4.7914555664062499</v>
      </c>
      <c r="V31" s="107">
        <v>4.7914555664062499</v>
      </c>
      <c r="W31" s="107">
        <v>4.7914555664062499</v>
      </c>
      <c r="X31" s="107">
        <v>4.7914555664062499</v>
      </c>
      <c r="Y31" s="107">
        <v>4.7914555664062499</v>
      </c>
      <c r="Z31" s="107">
        <v>4.7914555664062499</v>
      </c>
      <c r="AA31" s="107">
        <v>4.7914555664062499</v>
      </c>
      <c r="AB31" s="107">
        <v>4.7914555664062499</v>
      </c>
      <c r="AC31" s="107">
        <v>4.7914555664062499</v>
      </c>
      <c r="AD31" s="107">
        <v>0</v>
      </c>
      <c r="AE31" s="107">
        <v>0</v>
      </c>
      <c r="AF31" s="107">
        <v>0</v>
      </c>
      <c r="AG31" s="107">
        <v>0</v>
      </c>
      <c r="AH31" s="107">
        <v>0</v>
      </c>
      <c r="AI31" s="107">
        <v>0</v>
      </c>
      <c r="AJ31" s="39">
        <f t="shared" si="1"/>
        <v>105.41202246093755</v>
      </c>
    </row>
    <row r="32" spans="1:36" s="103" customFormat="1" ht="15.75" customHeight="1" x14ac:dyDescent="0.4">
      <c r="A32" s="4" t="s">
        <v>570</v>
      </c>
      <c r="B32" s="104">
        <v>7</v>
      </c>
      <c r="C32" s="105">
        <v>200.70992187499999</v>
      </c>
      <c r="D32" s="446">
        <v>0.75988292694091797</v>
      </c>
      <c r="E32" s="62"/>
      <c r="F32" s="62"/>
      <c r="G32" s="62"/>
      <c r="H32" s="107">
        <v>152.516046875</v>
      </c>
      <c r="I32" s="107">
        <v>152.516046875</v>
      </c>
      <c r="J32" s="107">
        <v>152.516046875</v>
      </c>
      <c r="K32" s="107">
        <v>152.516046875</v>
      </c>
      <c r="L32" s="107">
        <v>152.516046875</v>
      </c>
      <c r="M32" s="107">
        <v>152.516046875</v>
      </c>
      <c r="N32" s="107">
        <v>152.516046875</v>
      </c>
      <c r="O32" s="107">
        <v>0</v>
      </c>
      <c r="P32" s="107">
        <v>0</v>
      </c>
      <c r="Q32" s="107">
        <v>0</v>
      </c>
      <c r="R32" s="107">
        <v>0</v>
      </c>
      <c r="S32" s="107">
        <v>0</v>
      </c>
      <c r="T32" s="107">
        <v>0</v>
      </c>
      <c r="U32" s="107">
        <v>0</v>
      </c>
      <c r="V32" s="107">
        <v>0</v>
      </c>
      <c r="W32" s="107">
        <v>0</v>
      </c>
      <c r="X32" s="107">
        <v>0</v>
      </c>
      <c r="Y32" s="107">
        <v>0</v>
      </c>
      <c r="Z32" s="107">
        <v>0</v>
      </c>
      <c r="AA32" s="107">
        <v>0</v>
      </c>
      <c r="AB32" s="107">
        <v>0</v>
      </c>
      <c r="AC32" s="107">
        <v>0</v>
      </c>
      <c r="AD32" s="107">
        <v>0</v>
      </c>
      <c r="AE32" s="107">
        <v>0</v>
      </c>
      <c r="AF32" s="107">
        <v>0</v>
      </c>
      <c r="AG32" s="107">
        <v>0</v>
      </c>
      <c r="AH32" s="107">
        <v>0</v>
      </c>
      <c r="AI32" s="107">
        <v>0</v>
      </c>
      <c r="AJ32" s="39">
        <f t="shared" si="1"/>
        <v>1067.612328125</v>
      </c>
    </row>
    <row r="33" spans="1:36" s="283" customFormat="1" ht="15.75" customHeight="1" x14ac:dyDescent="0.4">
      <c r="A33" s="4" t="s">
        <v>571</v>
      </c>
      <c r="B33" s="104">
        <v>15</v>
      </c>
      <c r="C33" s="105">
        <v>85.646421875000001</v>
      </c>
      <c r="D33" s="446">
        <v>0.80132871866226196</v>
      </c>
      <c r="E33" s="62"/>
      <c r="F33" s="62"/>
      <c r="G33" s="62"/>
      <c r="H33" s="107">
        <v>68.630937500000002</v>
      </c>
      <c r="I33" s="107">
        <v>68.630937500000002</v>
      </c>
      <c r="J33" s="107">
        <v>68.630937500000002</v>
      </c>
      <c r="K33" s="107">
        <v>68.630937500000002</v>
      </c>
      <c r="L33" s="107">
        <v>68.630937500000002</v>
      </c>
      <c r="M33" s="107">
        <v>68.630937500000002</v>
      </c>
      <c r="N33" s="107">
        <v>68.630937500000002</v>
      </c>
      <c r="O33" s="107">
        <v>68.630937500000002</v>
      </c>
      <c r="P33" s="107">
        <v>68.630937500000002</v>
      </c>
      <c r="Q33" s="107">
        <v>68.630937500000002</v>
      </c>
      <c r="R33" s="107">
        <v>68.4421015625</v>
      </c>
      <c r="S33" s="107">
        <v>68.4421015625</v>
      </c>
      <c r="T33" s="107">
        <v>68.4421015625</v>
      </c>
      <c r="U33" s="107">
        <v>68.4421015625</v>
      </c>
      <c r="V33" s="107">
        <v>68.4421015625</v>
      </c>
      <c r="W33" s="107">
        <v>0</v>
      </c>
      <c r="X33" s="107">
        <v>0</v>
      </c>
      <c r="Y33" s="107">
        <v>0</v>
      </c>
      <c r="Z33" s="107">
        <v>0</v>
      </c>
      <c r="AA33" s="107">
        <v>0</v>
      </c>
      <c r="AB33" s="107">
        <v>0</v>
      </c>
      <c r="AC33" s="107">
        <v>0</v>
      </c>
      <c r="AD33" s="107">
        <v>0</v>
      </c>
      <c r="AE33" s="107">
        <v>0</v>
      </c>
      <c r="AF33" s="107">
        <v>0</v>
      </c>
      <c r="AG33" s="107">
        <v>0</v>
      </c>
      <c r="AH33" s="107">
        <v>0</v>
      </c>
      <c r="AI33" s="107">
        <v>0</v>
      </c>
      <c r="AJ33" s="39">
        <f t="shared" si="0"/>
        <v>1028.5198828125001</v>
      </c>
    </row>
    <row r="34" spans="1:36" s="103" customFormat="1" ht="15.75" customHeight="1" x14ac:dyDescent="0.4">
      <c r="A34" s="4" t="s">
        <v>572</v>
      </c>
      <c r="B34" s="104">
        <v>7</v>
      </c>
      <c r="C34" s="105">
        <v>3979.6357499999999</v>
      </c>
      <c r="D34" s="446">
        <v>1</v>
      </c>
      <c r="E34" s="62"/>
      <c r="F34" s="62"/>
      <c r="G34" s="62"/>
      <c r="H34" s="107">
        <v>3979.6357499999999</v>
      </c>
      <c r="I34" s="107">
        <v>3979.6357499999999</v>
      </c>
      <c r="J34" s="107">
        <v>3979.6357499999999</v>
      </c>
      <c r="K34" s="107">
        <v>3979.6357499999999</v>
      </c>
      <c r="L34" s="107">
        <v>3979.6357499999999</v>
      </c>
      <c r="M34" s="107">
        <v>3979.6357499999999</v>
      </c>
      <c r="N34" s="107">
        <v>3979.6357499999999</v>
      </c>
      <c r="O34" s="107">
        <v>0</v>
      </c>
      <c r="P34" s="107">
        <v>0</v>
      </c>
      <c r="Q34" s="107">
        <v>0</v>
      </c>
      <c r="R34" s="107">
        <v>0</v>
      </c>
      <c r="S34" s="107">
        <v>0</v>
      </c>
      <c r="T34" s="107">
        <v>0</v>
      </c>
      <c r="U34" s="107">
        <v>0</v>
      </c>
      <c r="V34" s="107">
        <v>0</v>
      </c>
      <c r="W34" s="107">
        <v>0</v>
      </c>
      <c r="X34" s="107">
        <v>0</v>
      </c>
      <c r="Y34" s="107">
        <v>0</v>
      </c>
      <c r="Z34" s="107">
        <v>0</v>
      </c>
      <c r="AA34" s="107">
        <v>0</v>
      </c>
      <c r="AB34" s="107">
        <v>0</v>
      </c>
      <c r="AC34" s="107">
        <v>0</v>
      </c>
      <c r="AD34" s="107">
        <v>0</v>
      </c>
      <c r="AE34" s="107">
        <v>0</v>
      </c>
      <c r="AF34" s="107">
        <v>0</v>
      </c>
      <c r="AG34" s="107">
        <v>0</v>
      </c>
      <c r="AH34" s="107">
        <v>0</v>
      </c>
      <c r="AI34" s="107">
        <v>0</v>
      </c>
      <c r="AJ34" s="39">
        <f t="shared" ref="AJ34:AJ46" si="2">SUM(E34:AI34)</f>
        <v>27857.450250000002</v>
      </c>
    </row>
    <row r="35" spans="1:36" s="103" customFormat="1" ht="15.75" customHeight="1" x14ac:dyDescent="0.4">
      <c r="A35" s="4" t="s">
        <v>573</v>
      </c>
      <c r="B35" s="104">
        <v>11</v>
      </c>
      <c r="C35" s="105">
        <v>3560.8135000000002</v>
      </c>
      <c r="D35" s="446">
        <v>1</v>
      </c>
      <c r="E35" s="62"/>
      <c r="F35" s="62"/>
      <c r="G35" s="62"/>
      <c r="H35" s="107">
        <v>3560.8135000000002</v>
      </c>
      <c r="I35" s="107">
        <v>3560.8135000000002</v>
      </c>
      <c r="J35" s="107">
        <v>3560.8135000000002</v>
      </c>
      <c r="K35" s="107">
        <v>3560.8135000000002</v>
      </c>
      <c r="L35" s="107">
        <v>3560.8135000000002</v>
      </c>
      <c r="M35" s="107">
        <v>3560.8135000000002</v>
      </c>
      <c r="N35" s="107">
        <v>3560.8135000000002</v>
      </c>
      <c r="O35" s="107">
        <v>3560.8135000000002</v>
      </c>
      <c r="P35" s="107">
        <v>3560.8135000000002</v>
      </c>
      <c r="Q35" s="107">
        <v>3560.8135000000002</v>
      </c>
      <c r="R35" s="107">
        <v>3560.8135000000002</v>
      </c>
      <c r="S35" s="107">
        <v>0</v>
      </c>
      <c r="T35" s="107">
        <v>0</v>
      </c>
      <c r="U35" s="107">
        <v>0</v>
      </c>
      <c r="V35" s="107">
        <v>0</v>
      </c>
      <c r="W35" s="107">
        <v>0</v>
      </c>
      <c r="X35" s="107">
        <v>0</v>
      </c>
      <c r="Y35" s="107">
        <v>0</v>
      </c>
      <c r="Z35" s="107">
        <v>0</v>
      </c>
      <c r="AA35" s="107">
        <v>0</v>
      </c>
      <c r="AB35" s="107">
        <v>0</v>
      </c>
      <c r="AC35" s="107">
        <v>0</v>
      </c>
      <c r="AD35" s="107">
        <v>0</v>
      </c>
      <c r="AE35" s="107">
        <v>0</v>
      </c>
      <c r="AF35" s="107">
        <v>0</v>
      </c>
      <c r="AG35" s="107">
        <v>0</v>
      </c>
      <c r="AH35" s="107">
        <v>0</v>
      </c>
      <c r="AI35" s="107">
        <v>0</v>
      </c>
      <c r="AJ35" s="39">
        <f t="shared" ref="AJ35:AJ45" si="3">SUM(E35:AI35)</f>
        <v>39168.948499999999</v>
      </c>
    </row>
    <row r="36" spans="1:36" s="103" customFormat="1" ht="15.75" customHeight="1" x14ac:dyDescent="0.4">
      <c r="A36" s="4" t="s">
        <v>574</v>
      </c>
      <c r="B36" s="104">
        <v>12</v>
      </c>
      <c r="C36" s="105">
        <v>169.5823125</v>
      </c>
      <c r="D36" s="446">
        <v>1</v>
      </c>
      <c r="E36" s="62"/>
      <c r="F36" s="62"/>
      <c r="G36" s="62"/>
      <c r="H36" s="107">
        <v>169.5823125</v>
      </c>
      <c r="I36" s="107">
        <v>169.5823125</v>
      </c>
      <c r="J36" s="107">
        <v>169.5823125</v>
      </c>
      <c r="K36" s="107">
        <v>169.5823125</v>
      </c>
      <c r="L36" s="107">
        <v>169.5823125</v>
      </c>
      <c r="M36" s="107">
        <v>169.5823125</v>
      </c>
      <c r="N36" s="107">
        <v>169.5823125</v>
      </c>
      <c r="O36" s="107">
        <v>169.5823125</v>
      </c>
      <c r="P36" s="107">
        <v>169.5823125</v>
      </c>
      <c r="Q36" s="107">
        <v>169.5823125</v>
      </c>
      <c r="R36" s="107">
        <v>169.5823125</v>
      </c>
      <c r="S36" s="107">
        <v>169.5823125</v>
      </c>
      <c r="T36" s="107">
        <v>0</v>
      </c>
      <c r="U36" s="107">
        <v>0</v>
      </c>
      <c r="V36" s="107">
        <v>0</v>
      </c>
      <c r="W36" s="107">
        <v>0</v>
      </c>
      <c r="X36" s="107">
        <v>0</v>
      </c>
      <c r="Y36" s="107">
        <v>0</v>
      </c>
      <c r="Z36" s="107">
        <v>0</v>
      </c>
      <c r="AA36" s="107">
        <v>0</v>
      </c>
      <c r="AB36" s="107">
        <v>0</v>
      </c>
      <c r="AC36" s="107">
        <v>0</v>
      </c>
      <c r="AD36" s="107">
        <v>0</v>
      </c>
      <c r="AE36" s="107">
        <v>0</v>
      </c>
      <c r="AF36" s="107">
        <v>0</v>
      </c>
      <c r="AG36" s="107">
        <v>0</v>
      </c>
      <c r="AH36" s="107">
        <v>0</v>
      </c>
      <c r="AI36" s="107">
        <v>0</v>
      </c>
      <c r="AJ36" s="39">
        <f t="shared" si="3"/>
        <v>2034.9877499999996</v>
      </c>
    </row>
    <row r="37" spans="1:36" s="103" customFormat="1" ht="15.75" customHeight="1" x14ac:dyDescent="0.4">
      <c r="A37" s="4" t="s">
        <v>575</v>
      </c>
      <c r="B37" s="104">
        <v>9</v>
      </c>
      <c r="C37" s="105">
        <v>70.700968750000001</v>
      </c>
      <c r="D37" s="446">
        <v>1</v>
      </c>
      <c r="E37" s="62"/>
      <c r="F37" s="62"/>
      <c r="G37" s="62"/>
      <c r="H37" s="107">
        <v>70.700968750000001</v>
      </c>
      <c r="I37" s="107">
        <v>70.700968750000001</v>
      </c>
      <c r="J37" s="107">
        <v>70.700968750000001</v>
      </c>
      <c r="K37" s="107">
        <v>70.700968750000001</v>
      </c>
      <c r="L37" s="107">
        <v>70.700968750000001</v>
      </c>
      <c r="M37" s="107">
        <v>70.700968750000001</v>
      </c>
      <c r="N37" s="107">
        <v>70.700968750000001</v>
      </c>
      <c r="O37" s="107">
        <v>70.700968750000001</v>
      </c>
      <c r="P37" s="107">
        <v>70.700968750000001</v>
      </c>
      <c r="Q37" s="107">
        <v>0</v>
      </c>
      <c r="R37" s="107">
        <v>0</v>
      </c>
      <c r="S37" s="107">
        <v>0</v>
      </c>
      <c r="T37" s="107">
        <v>0</v>
      </c>
      <c r="U37" s="107">
        <v>0</v>
      </c>
      <c r="V37" s="107">
        <v>0</v>
      </c>
      <c r="W37" s="107">
        <v>0</v>
      </c>
      <c r="X37" s="107">
        <v>0</v>
      </c>
      <c r="Y37" s="107">
        <v>0</v>
      </c>
      <c r="Z37" s="107">
        <v>0</v>
      </c>
      <c r="AA37" s="107">
        <v>0</v>
      </c>
      <c r="AB37" s="107">
        <v>0</v>
      </c>
      <c r="AC37" s="107">
        <v>0</v>
      </c>
      <c r="AD37" s="107">
        <v>0</v>
      </c>
      <c r="AE37" s="107">
        <v>0</v>
      </c>
      <c r="AF37" s="107">
        <v>0</v>
      </c>
      <c r="AG37" s="107">
        <v>0</v>
      </c>
      <c r="AH37" s="107">
        <v>0</v>
      </c>
      <c r="AI37" s="107">
        <v>0</v>
      </c>
      <c r="AJ37" s="39">
        <f t="shared" si="3"/>
        <v>636.30871875000003</v>
      </c>
    </row>
    <row r="38" spans="1:36" s="103" customFormat="1" ht="15.75" customHeight="1" x14ac:dyDescent="0.4">
      <c r="A38" s="4" t="s">
        <v>576</v>
      </c>
      <c r="B38" s="104">
        <v>14</v>
      </c>
      <c r="C38" s="105">
        <v>175.183046875</v>
      </c>
      <c r="D38" s="446">
        <v>1</v>
      </c>
      <c r="E38" s="62"/>
      <c r="F38" s="62"/>
      <c r="G38" s="62"/>
      <c r="H38" s="107">
        <v>175.183046875</v>
      </c>
      <c r="I38" s="107">
        <v>175.183046875</v>
      </c>
      <c r="J38" s="107">
        <v>175.183046875</v>
      </c>
      <c r="K38" s="107">
        <v>175.183046875</v>
      </c>
      <c r="L38" s="107">
        <v>175.183046875</v>
      </c>
      <c r="M38" s="107">
        <v>175.183046875</v>
      </c>
      <c r="N38" s="107">
        <v>175.183046875</v>
      </c>
      <c r="O38" s="107">
        <v>175.183046875</v>
      </c>
      <c r="P38" s="107">
        <v>175.183046875</v>
      </c>
      <c r="Q38" s="107">
        <v>175.183046875</v>
      </c>
      <c r="R38" s="107">
        <v>175.183046875</v>
      </c>
      <c r="S38" s="107">
        <v>175.183046875</v>
      </c>
      <c r="T38" s="107">
        <v>175.183046875</v>
      </c>
      <c r="U38" s="107">
        <v>175.183046875</v>
      </c>
      <c r="V38" s="107">
        <v>0</v>
      </c>
      <c r="W38" s="107">
        <v>0</v>
      </c>
      <c r="X38" s="107">
        <v>0</v>
      </c>
      <c r="Y38" s="107">
        <v>0</v>
      </c>
      <c r="Z38" s="107">
        <v>0</v>
      </c>
      <c r="AA38" s="107">
        <v>0</v>
      </c>
      <c r="AB38" s="107">
        <v>0</v>
      </c>
      <c r="AC38" s="107">
        <v>0</v>
      </c>
      <c r="AD38" s="107">
        <v>0</v>
      </c>
      <c r="AE38" s="107">
        <v>0</v>
      </c>
      <c r="AF38" s="107">
        <v>0</v>
      </c>
      <c r="AG38" s="107">
        <v>0</v>
      </c>
      <c r="AH38" s="107">
        <v>0</v>
      </c>
      <c r="AI38" s="107">
        <v>0</v>
      </c>
      <c r="AJ38" s="39">
        <f t="shared" si="3"/>
        <v>2452.5626562499997</v>
      </c>
    </row>
    <row r="39" spans="1:36" ht="15.75" customHeight="1" x14ac:dyDescent="0.4">
      <c r="A39" s="4" t="s">
        <v>577</v>
      </c>
      <c r="B39" s="104">
        <v>17</v>
      </c>
      <c r="C39" s="105">
        <v>47.608195312500001</v>
      </c>
      <c r="D39" s="446">
        <v>1</v>
      </c>
      <c r="E39" s="62"/>
      <c r="F39" s="62"/>
      <c r="G39" s="62"/>
      <c r="H39" s="107">
        <v>47.608195312500001</v>
      </c>
      <c r="I39" s="107">
        <v>47.608195312500001</v>
      </c>
      <c r="J39" s="107">
        <v>47.608195312500001</v>
      </c>
      <c r="K39" s="107">
        <v>47.608195312500001</v>
      </c>
      <c r="L39" s="107">
        <v>47.608195312500001</v>
      </c>
      <c r="M39" s="107">
        <v>47.608195312500001</v>
      </c>
      <c r="N39" s="107">
        <v>47.608195312500001</v>
      </c>
      <c r="O39" s="107">
        <v>47.608195312500001</v>
      </c>
      <c r="P39" s="107">
        <v>47.608195312500001</v>
      </c>
      <c r="Q39" s="107">
        <v>47.608195312500001</v>
      </c>
      <c r="R39" s="107">
        <v>47.608195312500001</v>
      </c>
      <c r="S39" s="107">
        <v>47.608195312500001</v>
      </c>
      <c r="T39" s="107">
        <v>47.608195312500001</v>
      </c>
      <c r="U39" s="107">
        <v>47.608195312500001</v>
      </c>
      <c r="V39" s="107">
        <v>47.608195312500001</v>
      </c>
      <c r="W39" s="107">
        <v>47.608195312500001</v>
      </c>
      <c r="X39" s="107">
        <v>47.608195312500001</v>
      </c>
      <c r="Y39" s="107">
        <v>0</v>
      </c>
      <c r="Z39" s="107">
        <v>0</v>
      </c>
      <c r="AA39" s="107">
        <v>0</v>
      </c>
      <c r="AB39" s="107">
        <v>0</v>
      </c>
      <c r="AC39" s="107">
        <v>0</v>
      </c>
      <c r="AD39" s="107">
        <v>0</v>
      </c>
      <c r="AE39" s="107">
        <v>0</v>
      </c>
      <c r="AF39" s="107">
        <v>0</v>
      </c>
      <c r="AG39" s="107">
        <v>0</v>
      </c>
      <c r="AH39" s="107">
        <v>0</v>
      </c>
      <c r="AI39" s="107">
        <v>0</v>
      </c>
      <c r="AJ39" s="39">
        <f t="shared" si="3"/>
        <v>809.33932031250015</v>
      </c>
    </row>
    <row r="40" spans="1:36" s="103" customFormat="1" ht="15.75" customHeight="1" x14ac:dyDescent="0.4">
      <c r="A40" s="30" t="s">
        <v>578</v>
      </c>
      <c r="B40" s="104">
        <v>16</v>
      </c>
      <c r="C40" s="105">
        <v>77.310445312499994</v>
      </c>
      <c r="D40" s="446">
        <v>1</v>
      </c>
      <c r="E40" s="62"/>
      <c r="F40" s="62"/>
      <c r="G40" s="62"/>
      <c r="H40" s="107">
        <v>77.310445312499994</v>
      </c>
      <c r="I40" s="107">
        <v>77.310445312499994</v>
      </c>
      <c r="J40" s="107">
        <v>77.310445312499994</v>
      </c>
      <c r="K40" s="107">
        <v>77.310445312499994</v>
      </c>
      <c r="L40" s="107">
        <v>77.310445312499994</v>
      </c>
      <c r="M40" s="107">
        <v>77.310445312499994</v>
      </c>
      <c r="N40" s="107">
        <v>77.310445312499994</v>
      </c>
      <c r="O40" s="107">
        <v>77.310445312499994</v>
      </c>
      <c r="P40" s="107">
        <v>77.310445312499994</v>
      </c>
      <c r="Q40" s="107">
        <v>77.310445312499994</v>
      </c>
      <c r="R40" s="107">
        <v>77.310445312499994</v>
      </c>
      <c r="S40" s="107">
        <v>77.310445312499994</v>
      </c>
      <c r="T40" s="107">
        <v>77.310445312499994</v>
      </c>
      <c r="U40" s="107">
        <v>77.310445312499994</v>
      </c>
      <c r="V40" s="107">
        <v>77.310445312499994</v>
      </c>
      <c r="W40" s="107">
        <v>77.310445312499994</v>
      </c>
      <c r="X40" s="107">
        <v>0</v>
      </c>
      <c r="Y40" s="107">
        <v>0</v>
      </c>
      <c r="Z40" s="107">
        <v>0</v>
      </c>
      <c r="AA40" s="107">
        <v>0</v>
      </c>
      <c r="AB40" s="107">
        <v>0</v>
      </c>
      <c r="AC40" s="107">
        <v>0</v>
      </c>
      <c r="AD40" s="107">
        <v>0</v>
      </c>
      <c r="AE40" s="107">
        <v>0</v>
      </c>
      <c r="AF40" s="107">
        <v>0</v>
      </c>
      <c r="AG40" s="107">
        <v>0</v>
      </c>
      <c r="AH40" s="107">
        <v>0</v>
      </c>
      <c r="AI40" s="107">
        <v>0</v>
      </c>
      <c r="AJ40" s="39">
        <f t="shared" si="3"/>
        <v>1236.9671249999997</v>
      </c>
    </row>
    <row r="41" spans="1:36" ht="15.75" customHeight="1" x14ac:dyDescent="0.4">
      <c r="A41" s="4" t="s">
        <v>579</v>
      </c>
      <c r="B41" s="108">
        <v>19</v>
      </c>
      <c r="C41" s="109">
        <v>7.7582285156250004</v>
      </c>
      <c r="D41" s="446">
        <v>1</v>
      </c>
      <c r="E41" s="63"/>
      <c r="F41" s="63"/>
      <c r="G41" s="63"/>
      <c r="H41" s="107">
        <v>7.7582285156250004</v>
      </c>
      <c r="I41" s="107">
        <v>7.7582285156250004</v>
      </c>
      <c r="J41" s="107">
        <v>7.7582285156250004</v>
      </c>
      <c r="K41" s="107">
        <v>7.7582285156250004</v>
      </c>
      <c r="L41" s="107">
        <v>7.7582285156250004</v>
      </c>
      <c r="M41" s="107">
        <v>7.7582285156250004</v>
      </c>
      <c r="N41" s="107">
        <v>7.7582285156250004</v>
      </c>
      <c r="O41" s="107">
        <v>7.7582285156250004</v>
      </c>
      <c r="P41" s="107">
        <v>7.7582285156250004</v>
      </c>
      <c r="Q41" s="107">
        <v>7.7582285156250004</v>
      </c>
      <c r="R41" s="107">
        <v>7.7582285156250004</v>
      </c>
      <c r="S41" s="107">
        <v>7.7582285156250004</v>
      </c>
      <c r="T41" s="107">
        <v>7.7582285156250004</v>
      </c>
      <c r="U41" s="107">
        <v>7.7582285156250004</v>
      </c>
      <c r="V41" s="107">
        <v>7.7582285156250004</v>
      </c>
      <c r="W41" s="107">
        <v>7.7582285156250004</v>
      </c>
      <c r="X41" s="107">
        <v>7.7582285156250004</v>
      </c>
      <c r="Y41" s="107">
        <v>7.7582285156250004</v>
      </c>
      <c r="Z41" s="107">
        <v>7.7582285156250004</v>
      </c>
      <c r="AA41" s="107">
        <v>0</v>
      </c>
      <c r="AB41" s="107">
        <v>0</v>
      </c>
      <c r="AC41" s="107">
        <v>0</v>
      </c>
      <c r="AD41" s="107">
        <v>0</v>
      </c>
      <c r="AE41" s="107">
        <v>0</v>
      </c>
      <c r="AF41" s="107">
        <v>0</v>
      </c>
      <c r="AG41" s="107">
        <v>0</v>
      </c>
      <c r="AH41" s="107">
        <v>0</v>
      </c>
      <c r="AI41" s="107">
        <v>0</v>
      </c>
      <c r="AJ41" s="39">
        <f t="shared" si="3"/>
        <v>147.40634179687507</v>
      </c>
    </row>
    <row r="42" spans="1:36" ht="15.75" customHeight="1" x14ac:dyDescent="0.4">
      <c r="A42" s="4" t="s">
        <v>580</v>
      </c>
      <c r="B42" s="104">
        <v>10</v>
      </c>
      <c r="C42" s="105">
        <v>28.467892578124999</v>
      </c>
      <c r="D42" s="446">
        <v>1</v>
      </c>
      <c r="E42" s="62"/>
      <c r="F42" s="62"/>
      <c r="G42" s="62"/>
      <c r="H42" s="107">
        <v>28.467892578124999</v>
      </c>
      <c r="I42" s="107">
        <v>28.467892578124999</v>
      </c>
      <c r="J42" s="107">
        <v>28.467892578124999</v>
      </c>
      <c r="K42" s="107">
        <v>28.467892578124999</v>
      </c>
      <c r="L42" s="107">
        <v>28.467892578124999</v>
      </c>
      <c r="M42" s="107">
        <v>28.467892578124999</v>
      </c>
      <c r="N42" s="107">
        <v>28.467892578124999</v>
      </c>
      <c r="O42" s="107">
        <v>28.467892578124999</v>
      </c>
      <c r="P42" s="107">
        <v>28.467892578124999</v>
      </c>
      <c r="Q42" s="107">
        <v>28.467892578124999</v>
      </c>
      <c r="R42" s="107">
        <v>0</v>
      </c>
      <c r="S42" s="107">
        <v>0</v>
      </c>
      <c r="T42" s="107">
        <v>0</v>
      </c>
      <c r="U42" s="107">
        <v>0</v>
      </c>
      <c r="V42" s="107">
        <v>0</v>
      </c>
      <c r="W42" s="107">
        <v>0</v>
      </c>
      <c r="X42" s="107">
        <v>0</v>
      </c>
      <c r="Y42" s="107">
        <v>0</v>
      </c>
      <c r="Z42" s="107">
        <v>0</v>
      </c>
      <c r="AA42" s="107">
        <v>0</v>
      </c>
      <c r="AB42" s="107">
        <v>0</v>
      </c>
      <c r="AC42" s="107">
        <v>0</v>
      </c>
      <c r="AD42" s="107">
        <v>0</v>
      </c>
      <c r="AE42" s="107">
        <v>0</v>
      </c>
      <c r="AF42" s="107">
        <v>0</v>
      </c>
      <c r="AG42" s="107">
        <v>0</v>
      </c>
      <c r="AH42" s="107">
        <v>0</v>
      </c>
      <c r="AI42" s="107">
        <v>0</v>
      </c>
      <c r="AJ42" s="39">
        <f t="shared" si="3"/>
        <v>284.67892578124997</v>
      </c>
    </row>
    <row r="43" spans="1:36" ht="15.75" customHeight="1" x14ac:dyDescent="0.4">
      <c r="A43" s="4" t="s">
        <v>325</v>
      </c>
      <c r="B43" s="167">
        <v>12</v>
      </c>
      <c r="C43" s="168">
        <v>11.7265966796875</v>
      </c>
      <c r="D43" s="446">
        <v>1</v>
      </c>
      <c r="E43" s="170"/>
      <c r="F43" s="170"/>
      <c r="G43" s="170"/>
      <c r="H43" s="95">
        <v>11.7265966796875</v>
      </c>
      <c r="I43" s="95">
        <v>11.7265966796875</v>
      </c>
      <c r="J43" s="95">
        <v>11.7265966796875</v>
      </c>
      <c r="K43" s="95">
        <v>11.7265966796875</v>
      </c>
      <c r="L43" s="95">
        <v>11.7265966796875</v>
      </c>
      <c r="M43" s="95">
        <v>11.7265966796875</v>
      </c>
      <c r="N43" s="95">
        <v>11.7265966796875</v>
      </c>
      <c r="O43" s="95">
        <v>11.7265966796875</v>
      </c>
      <c r="P43" s="95">
        <v>11.7265966796875</v>
      </c>
      <c r="Q43" s="95">
        <v>11.7265966796875</v>
      </c>
      <c r="R43" s="95">
        <v>11.7265966796875</v>
      </c>
      <c r="S43" s="95">
        <v>11.7265966796875</v>
      </c>
      <c r="T43" s="95">
        <v>0</v>
      </c>
      <c r="U43" s="95">
        <v>0</v>
      </c>
      <c r="V43" s="95">
        <v>0</v>
      </c>
      <c r="W43" s="95">
        <v>0</v>
      </c>
      <c r="X43" s="95">
        <v>0</v>
      </c>
      <c r="Y43" s="95">
        <v>0</v>
      </c>
      <c r="Z43" s="95">
        <v>0</v>
      </c>
      <c r="AA43" s="95">
        <v>0</v>
      </c>
      <c r="AB43" s="95">
        <v>0</v>
      </c>
      <c r="AC43" s="95">
        <v>0</v>
      </c>
      <c r="AD43" s="95">
        <v>0</v>
      </c>
      <c r="AE43" s="95">
        <v>0</v>
      </c>
      <c r="AF43" s="95">
        <v>0</v>
      </c>
      <c r="AG43" s="95">
        <v>0</v>
      </c>
      <c r="AH43" s="95">
        <v>0</v>
      </c>
      <c r="AI43" s="95">
        <v>0</v>
      </c>
      <c r="AJ43" s="64">
        <f t="shared" si="3"/>
        <v>140.71916015625001</v>
      </c>
    </row>
    <row r="44" spans="1:36" ht="15.75" customHeight="1" x14ac:dyDescent="0.4">
      <c r="A44" s="4" t="s">
        <v>581</v>
      </c>
      <c r="B44" s="104">
        <v>22</v>
      </c>
      <c r="C44" s="105">
        <v>2.9187136230468749</v>
      </c>
      <c r="D44" s="446">
        <v>1</v>
      </c>
      <c r="E44" s="63"/>
      <c r="F44" s="63"/>
      <c r="G44" s="63"/>
      <c r="H44" s="107">
        <v>2.9187136230468749</v>
      </c>
      <c r="I44" s="107">
        <v>2.9187136230468749</v>
      </c>
      <c r="J44" s="107">
        <v>2.9187136230468749</v>
      </c>
      <c r="K44" s="107">
        <v>2.9187136230468749</v>
      </c>
      <c r="L44" s="107">
        <v>2.9187136230468749</v>
      </c>
      <c r="M44" s="107">
        <v>2.9187136230468749</v>
      </c>
      <c r="N44" s="107">
        <v>2.9187136230468749</v>
      </c>
      <c r="O44" s="107">
        <v>2.9187136230468749</v>
      </c>
      <c r="P44" s="107">
        <v>2.9187136230468749</v>
      </c>
      <c r="Q44" s="107">
        <v>2.9187136230468749</v>
      </c>
      <c r="R44" s="107">
        <v>2.9187136230468749</v>
      </c>
      <c r="S44" s="107">
        <v>2.9187136230468749</v>
      </c>
      <c r="T44" s="107">
        <v>2.9187136230468749</v>
      </c>
      <c r="U44" s="107">
        <v>2.9187136230468749</v>
      </c>
      <c r="V44" s="107">
        <v>2.9187136230468749</v>
      </c>
      <c r="W44" s="107">
        <v>2.9187136230468749</v>
      </c>
      <c r="X44" s="107">
        <v>2.9187136230468749</v>
      </c>
      <c r="Y44" s="107">
        <v>2.9187136230468749</v>
      </c>
      <c r="Z44" s="107">
        <v>2.9187136230468749</v>
      </c>
      <c r="AA44" s="107">
        <v>2.9187136230468749</v>
      </c>
      <c r="AB44" s="107">
        <v>2.9187136230468749</v>
      </c>
      <c r="AC44" s="107">
        <v>2.9187136230468749</v>
      </c>
      <c r="AD44" s="107">
        <v>0</v>
      </c>
      <c r="AE44" s="107">
        <v>0</v>
      </c>
      <c r="AF44" s="107">
        <v>0</v>
      </c>
      <c r="AG44" s="107">
        <v>0</v>
      </c>
      <c r="AH44" s="107">
        <v>0</v>
      </c>
      <c r="AI44" s="107">
        <v>0</v>
      </c>
      <c r="AJ44" s="64">
        <f t="shared" si="3"/>
        <v>64.211699707031272</v>
      </c>
    </row>
    <row r="45" spans="1:36" ht="15.75" customHeight="1" x14ac:dyDescent="0.4">
      <c r="A45" s="4" t="s">
        <v>582</v>
      </c>
      <c r="B45" s="104">
        <v>7</v>
      </c>
      <c r="C45" s="105">
        <v>54.028078125</v>
      </c>
      <c r="D45" s="446">
        <v>1</v>
      </c>
      <c r="E45" s="62"/>
      <c r="F45" s="62"/>
      <c r="G45" s="62"/>
      <c r="H45" s="107">
        <v>54.028078125</v>
      </c>
      <c r="I45" s="107">
        <v>54.028078125</v>
      </c>
      <c r="J45" s="107">
        <v>54.028078125</v>
      </c>
      <c r="K45" s="107">
        <v>54.028078125</v>
      </c>
      <c r="L45" s="107">
        <v>54.028078125</v>
      </c>
      <c r="M45" s="107">
        <v>54.028078125</v>
      </c>
      <c r="N45" s="107">
        <v>54.028078125</v>
      </c>
      <c r="O45" s="107">
        <v>0</v>
      </c>
      <c r="P45" s="107">
        <v>0</v>
      </c>
      <c r="Q45" s="107">
        <v>0</v>
      </c>
      <c r="R45" s="107">
        <v>0</v>
      </c>
      <c r="S45" s="107">
        <v>0</v>
      </c>
      <c r="T45" s="107">
        <v>0</v>
      </c>
      <c r="U45" s="107">
        <v>0</v>
      </c>
      <c r="V45" s="107">
        <v>0</v>
      </c>
      <c r="W45" s="107">
        <v>0</v>
      </c>
      <c r="X45" s="107">
        <v>0</v>
      </c>
      <c r="Y45" s="107">
        <v>0</v>
      </c>
      <c r="Z45" s="107">
        <v>0</v>
      </c>
      <c r="AA45" s="107">
        <v>0</v>
      </c>
      <c r="AB45" s="107">
        <v>0</v>
      </c>
      <c r="AC45" s="107">
        <v>0</v>
      </c>
      <c r="AD45" s="107">
        <v>0</v>
      </c>
      <c r="AE45" s="107">
        <v>0</v>
      </c>
      <c r="AF45" s="107">
        <v>0</v>
      </c>
      <c r="AG45" s="107">
        <v>0</v>
      </c>
      <c r="AH45" s="107">
        <v>0</v>
      </c>
      <c r="AI45" s="107">
        <v>0</v>
      </c>
      <c r="AJ45" s="39">
        <f t="shared" si="3"/>
        <v>378.19654687499997</v>
      </c>
    </row>
    <row r="46" spans="1:36" s="103" customFormat="1" ht="15.75" customHeight="1" x14ac:dyDescent="0.4">
      <c r="A46" s="4" t="s">
        <v>583</v>
      </c>
      <c r="B46" s="104">
        <v>15</v>
      </c>
      <c r="C46" s="105">
        <v>29.35086328125</v>
      </c>
      <c r="D46" s="446">
        <v>1</v>
      </c>
      <c r="E46" s="62"/>
      <c r="F46" s="62"/>
      <c r="G46" s="62"/>
      <c r="H46" s="107">
        <v>29.35086328125</v>
      </c>
      <c r="I46" s="107">
        <v>29.35086328125</v>
      </c>
      <c r="J46" s="107">
        <v>29.35086328125</v>
      </c>
      <c r="K46" s="107">
        <v>29.35086328125</v>
      </c>
      <c r="L46" s="107">
        <v>29.35086328125</v>
      </c>
      <c r="M46" s="107">
        <v>29.35086328125</v>
      </c>
      <c r="N46" s="107">
        <v>29.35086328125</v>
      </c>
      <c r="O46" s="107">
        <v>29.35086328125</v>
      </c>
      <c r="P46" s="107">
        <v>29.35086328125</v>
      </c>
      <c r="Q46" s="107">
        <v>29.35086328125</v>
      </c>
      <c r="R46" s="107">
        <v>29.270099609374999</v>
      </c>
      <c r="S46" s="107">
        <v>29.270099609374999</v>
      </c>
      <c r="T46" s="107">
        <v>29.270099609374999</v>
      </c>
      <c r="U46" s="107">
        <v>29.270099609374999</v>
      </c>
      <c r="V46" s="107">
        <v>29.270099609374999</v>
      </c>
      <c r="W46" s="107">
        <v>0</v>
      </c>
      <c r="X46" s="107">
        <v>0</v>
      </c>
      <c r="Y46" s="107">
        <v>0</v>
      </c>
      <c r="Z46" s="107">
        <v>0</v>
      </c>
      <c r="AA46" s="107">
        <v>0</v>
      </c>
      <c r="AB46" s="107">
        <v>0</v>
      </c>
      <c r="AC46" s="107">
        <v>0</v>
      </c>
      <c r="AD46" s="107">
        <v>0</v>
      </c>
      <c r="AE46" s="107">
        <v>0</v>
      </c>
      <c r="AF46" s="107">
        <v>0</v>
      </c>
      <c r="AG46" s="107">
        <v>0</v>
      </c>
      <c r="AH46" s="107">
        <v>0</v>
      </c>
      <c r="AI46" s="107">
        <v>0</v>
      </c>
      <c r="AJ46" s="39">
        <f t="shared" si="2"/>
        <v>439.85913085937489</v>
      </c>
    </row>
    <row r="47" spans="1:36" ht="15.75" customHeight="1" x14ac:dyDescent="0.4">
      <c r="A47" s="141" t="s">
        <v>51</v>
      </c>
      <c r="B47" s="142"/>
      <c r="C47" s="100">
        <f>SUM(C5:C46)</f>
        <v>66522.83928354572</v>
      </c>
      <c r="D47" s="447">
        <f>H47/C47</f>
        <v>0.83075354415679448</v>
      </c>
      <c r="E47" s="101"/>
      <c r="F47" s="101"/>
      <c r="G47" s="101"/>
      <c r="H47" s="97">
        <f t="shared" ref="H47:AJ47" si="4">SUM(H5:H46)</f>
        <v>55264.084502178441</v>
      </c>
      <c r="I47" s="97">
        <f t="shared" si="4"/>
        <v>55264.084502178441</v>
      </c>
      <c r="J47" s="97">
        <f t="shared" si="4"/>
        <v>55264.084502178441</v>
      </c>
      <c r="K47" s="97">
        <f t="shared" si="4"/>
        <v>55264.084502178441</v>
      </c>
      <c r="L47" s="97">
        <f t="shared" si="4"/>
        <v>46744.661670076493</v>
      </c>
      <c r="M47" s="97">
        <f t="shared" si="4"/>
        <v>45791.928374262476</v>
      </c>
      <c r="N47" s="97">
        <f t="shared" si="4"/>
        <v>45486.483518048546</v>
      </c>
      <c r="O47" s="97">
        <f t="shared" si="4"/>
        <v>35648.023507989463</v>
      </c>
      <c r="P47" s="97">
        <f t="shared" si="4"/>
        <v>35516.781266453909</v>
      </c>
      <c r="Q47" s="97">
        <f t="shared" si="4"/>
        <v>35248.572563328904</v>
      </c>
      <c r="R47" s="97">
        <f t="shared" si="4"/>
        <v>13465.666921388407</v>
      </c>
      <c r="S47" s="97">
        <f t="shared" si="4"/>
        <v>2692.9069213884063</v>
      </c>
      <c r="T47" s="97">
        <f t="shared" si="4"/>
        <v>2029.1804418962188</v>
      </c>
      <c r="U47" s="97">
        <f t="shared" si="4"/>
        <v>2029.1804418962188</v>
      </c>
      <c r="V47" s="97">
        <f t="shared" si="4"/>
        <v>1538.5344133212184</v>
      </c>
      <c r="W47" s="97">
        <f t="shared" si="4"/>
        <v>366.35815161132814</v>
      </c>
      <c r="X47" s="97">
        <f t="shared" si="4"/>
        <v>156.60320629882813</v>
      </c>
      <c r="Y47" s="97">
        <f t="shared" si="4"/>
        <v>35.042104736328128</v>
      </c>
      <c r="Z47" s="97">
        <f t="shared" si="4"/>
        <v>35.042104736328128</v>
      </c>
      <c r="AA47" s="97">
        <f t="shared" si="4"/>
        <v>7.7101691894531248</v>
      </c>
      <c r="AB47" s="97">
        <f t="shared" si="4"/>
        <v>7.7101691894531248</v>
      </c>
      <c r="AC47" s="97">
        <f t="shared" si="4"/>
        <v>7.7101691894531248</v>
      </c>
      <c r="AD47" s="97">
        <f t="shared" si="4"/>
        <v>0</v>
      </c>
      <c r="AE47" s="97">
        <f t="shared" si="4"/>
        <v>0</v>
      </c>
      <c r="AF47" s="97">
        <f t="shared" si="4"/>
        <v>0</v>
      </c>
      <c r="AG47" s="97">
        <f t="shared" si="4"/>
        <v>0</v>
      </c>
      <c r="AH47" s="97">
        <f t="shared" si="4"/>
        <v>0</v>
      </c>
      <c r="AI47" s="97">
        <f t="shared" si="4"/>
        <v>0</v>
      </c>
      <c r="AJ47" s="96">
        <f t="shared" si="4"/>
        <v>487864.43412371515</v>
      </c>
    </row>
    <row r="48" spans="1:36" ht="15.75" customHeight="1" x14ac:dyDescent="0.4">
      <c r="A48" s="141" t="s">
        <v>244</v>
      </c>
      <c r="B48" s="143"/>
      <c r="C48" s="144"/>
      <c r="D48" s="144"/>
      <c r="E48" s="101"/>
      <c r="F48" s="101"/>
      <c r="G48" s="101"/>
      <c r="H48" s="97">
        <v>0</v>
      </c>
      <c r="I48" s="97">
        <f>H47-I47</f>
        <v>0</v>
      </c>
      <c r="J48" s="97">
        <f t="shared" ref="J48:AI48" si="5">I47-J47</f>
        <v>0</v>
      </c>
      <c r="K48" s="97">
        <f t="shared" si="5"/>
        <v>0</v>
      </c>
      <c r="L48" s="97">
        <f t="shared" si="5"/>
        <v>8519.4228321019473</v>
      </c>
      <c r="M48" s="97">
        <f t="shared" si="5"/>
        <v>952.73329581401777</v>
      </c>
      <c r="N48" s="97">
        <f t="shared" si="5"/>
        <v>305.4448562139296</v>
      </c>
      <c r="O48" s="97">
        <f t="shared" si="5"/>
        <v>9838.4600100590833</v>
      </c>
      <c r="P48" s="97">
        <f t="shared" si="5"/>
        <v>131.24224153555406</v>
      </c>
      <c r="Q48" s="97">
        <f t="shared" si="5"/>
        <v>268.20870312500483</v>
      </c>
      <c r="R48" s="97">
        <f t="shared" si="5"/>
        <v>21782.905641940495</v>
      </c>
      <c r="S48" s="97">
        <f t="shared" si="5"/>
        <v>10772.76</v>
      </c>
      <c r="T48" s="97">
        <f t="shared" si="5"/>
        <v>663.72647949218754</v>
      </c>
      <c r="U48" s="97">
        <f t="shared" si="5"/>
        <v>0</v>
      </c>
      <c r="V48" s="97">
        <f t="shared" si="5"/>
        <v>490.6460285750004</v>
      </c>
      <c r="W48" s="97">
        <f t="shared" si="5"/>
        <v>1172.1762617098902</v>
      </c>
      <c r="X48" s="97">
        <f t="shared" si="5"/>
        <v>209.75494531250001</v>
      </c>
      <c r="Y48" s="97">
        <f t="shared" si="5"/>
        <v>121.5611015625</v>
      </c>
      <c r="Z48" s="97">
        <f t="shared" si="5"/>
        <v>0</v>
      </c>
      <c r="AA48" s="97">
        <f t="shared" si="5"/>
        <v>27.331935546875002</v>
      </c>
      <c r="AB48" s="97">
        <f t="shared" si="5"/>
        <v>0</v>
      </c>
      <c r="AC48" s="97">
        <f t="shared" si="5"/>
        <v>0</v>
      </c>
      <c r="AD48" s="97">
        <f t="shared" si="5"/>
        <v>7.7101691894531248</v>
      </c>
      <c r="AE48" s="97">
        <f t="shared" si="5"/>
        <v>0</v>
      </c>
      <c r="AF48" s="97">
        <f t="shared" si="5"/>
        <v>0</v>
      </c>
      <c r="AG48" s="97">
        <f t="shared" si="5"/>
        <v>0</v>
      </c>
      <c r="AH48" s="97">
        <f t="shared" si="5"/>
        <v>0</v>
      </c>
      <c r="AI48" s="97">
        <f t="shared" si="5"/>
        <v>0</v>
      </c>
      <c r="AJ48" s="172"/>
    </row>
    <row r="49" spans="1:37" ht="15.75" customHeight="1" x14ac:dyDescent="0.4">
      <c r="A49" s="141" t="s">
        <v>245</v>
      </c>
      <c r="B49" s="143"/>
      <c r="C49" s="144"/>
      <c r="D49" s="144"/>
      <c r="E49" s="101"/>
      <c r="F49" s="101"/>
      <c r="G49" s="101"/>
      <c r="H49" s="97">
        <v>0</v>
      </c>
      <c r="I49" s="97">
        <f>$H47-I47</f>
        <v>0</v>
      </c>
      <c r="J49" s="97">
        <f t="shared" ref="J49:AI49" si="6">$H47-J47</f>
        <v>0</v>
      </c>
      <c r="K49" s="97">
        <f t="shared" si="6"/>
        <v>0</v>
      </c>
      <c r="L49" s="97">
        <f t="shared" si="6"/>
        <v>8519.4228321019473</v>
      </c>
      <c r="M49" s="97">
        <f t="shared" si="6"/>
        <v>9472.156127915965</v>
      </c>
      <c r="N49" s="97">
        <f t="shared" si="6"/>
        <v>9777.6009841298946</v>
      </c>
      <c r="O49" s="97">
        <f t="shared" si="6"/>
        <v>19616.060994188978</v>
      </c>
      <c r="P49" s="97">
        <f t="shared" si="6"/>
        <v>19747.303235724532</v>
      </c>
      <c r="Q49" s="97">
        <f t="shared" si="6"/>
        <v>20015.511938849537</v>
      </c>
      <c r="R49" s="97">
        <f t="shared" si="6"/>
        <v>41798.417580790032</v>
      </c>
      <c r="S49" s="97">
        <f t="shared" si="6"/>
        <v>52571.177580790034</v>
      </c>
      <c r="T49" s="97">
        <f t="shared" si="6"/>
        <v>53234.904060282221</v>
      </c>
      <c r="U49" s="97">
        <f t="shared" si="6"/>
        <v>53234.904060282221</v>
      </c>
      <c r="V49" s="97">
        <f t="shared" si="6"/>
        <v>53725.550088857221</v>
      </c>
      <c r="W49" s="97">
        <f t="shared" si="6"/>
        <v>54897.726350567114</v>
      </c>
      <c r="X49" s="97">
        <f t="shared" si="6"/>
        <v>55107.48129587961</v>
      </c>
      <c r="Y49" s="97">
        <f t="shared" si="6"/>
        <v>55229.042397442114</v>
      </c>
      <c r="Z49" s="97">
        <f t="shared" si="6"/>
        <v>55229.042397442114</v>
      </c>
      <c r="AA49" s="97">
        <f t="shared" si="6"/>
        <v>55256.374332988991</v>
      </c>
      <c r="AB49" s="97">
        <f t="shared" si="6"/>
        <v>55256.374332988991</v>
      </c>
      <c r="AC49" s="97">
        <f t="shared" si="6"/>
        <v>55256.374332988991</v>
      </c>
      <c r="AD49" s="97">
        <f t="shared" si="6"/>
        <v>55264.084502178441</v>
      </c>
      <c r="AE49" s="97">
        <f t="shared" si="6"/>
        <v>55264.084502178441</v>
      </c>
      <c r="AF49" s="97">
        <f t="shared" si="6"/>
        <v>55264.084502178441</v>
      </c>
      <c r="AG49" s="97">
        <f t="shared" si="6"/>
        <v>55264.084502178441</v>
      </c>
      <c r="AH49" s="97">
        <f t="shared" si="6"/>
        <v>55264.084502178441</v>
      </c>
      <c r="AI49" s="97">
        <f t="shared" si="6"/>
        <v>55264.084502178441</v>
      </c>
      <c r="AJ49" s="173"/>
    </row>
    <row r="50" spans="1:37" ht="15.75" customHeight="1" x14ac:dyDescent="0.4">
      <c r="A50" s="99" t="s">
        <v>88</v>
      </c>
      <c r="B50" s="102">
        <f>SUMPRODUCT(B5:B46,C5:C46)/C47</f>
        <v>9.8470598361953758</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row>
    <row r="51" spans="1:37" s="125" customFormat="1" ht="15.75" hidden="1" customHeight="1" x14ac:dyDescent="0.4">
      <c r="T51" s="283"/>
    </row>
    <row r="52" spans="1:37" s="103" customFormat="1" ht="15.75" hidden="1" customHeight="1" x14ac:dyDescent="0.4">
      <c r="A52" s="616" t="s">
        <v>113</v>
      </c>
      <c r="B52" s="618" t="s">
        <v>0</v>
      </c>
      <c r="C52" s="618" t="s">
        <v>34</v>
      </c>
      <c r="D52" s="621" t="s">
        <v>74</v>
      </c>
      <c r="E52" s="631" t="s">
        <v>76</v>
      </c>
      <c r="F52" s="632"/>
      <c r="G52" s="632"/>
      <c r="H52" s="632"/>
      <c r="I52" s="632"/>
      <c r="J52" s="632"/>
      <c r="K52" s="632"/>
      <c r="L52" s="632"/>
      <c r="M52" s="632"/>
      <c r="N52" s="632"/>
      <c r="O52" s="632"/>
      <c r="P52" s="632"/>
      <c r="Q52" s="632"/>
      <c r="R52" s="632"/>
      <c r="S52" s="633"/>
      <c r="T52" s="283"/>
    </row>
    <row r="53" spans="1:37" s="103" customFormat="1" ht="15.75" hidden="1" customHeight="1" x14ac:dyDescent="0.4">
      <c r="A53" s="617"/>
      <c r="B53" s="619"/>
      <c r="C53" s="619"/>
      <c r="D53" s="624"/>
      <c r="E53" s="164">
        <v>2033</v>
      </c>
      <c r="F53" s="164">
        <v>2034</v>
      </c>
      <c r="G53" s="164">
        <v>2035</v>
      </c>
      <c r="H53" s="164">
        <v>2036</v>
      </c>
      <c r="I53" s="164">
        <v>2037</v>
      </c>
      <c r="J53" s="164">
        <v>2038</v>
      </c>
      <c r="K53" s="164">
        <v>2039</v>
      </c>
      <c r="L53" s="164">
        <v>2040</v>
      </c>
      <c r="M53" s="164">
        <v>2041</v>
      </c>
      <c r="N53" s="164">
        <v>2042</v>
      </c>
      <c r="O53" s="164">
        <v>2043</v>
      </c>
      <c r="P53" s="164">
        <v>2044</v>
      </c>
      <c r="Q53" s="164">
        <v>2045</v>
      </c>
      <c r="R53" s="164">
        <v>2046</v>
      </c>
      <c r="S53" s="164">
        <v>2047</v>
      </c>
      <c r="T53" s="283"/>
    </row>
    <row r="54" spans="1:37" ht="15.75" hidden="1" customHeight="1" x14ac:dyDescent="0.4">
      <c r="A54" s="4" t="str">
        <f>A5</f>
        <v>Standard LED - Residential IQ</v>
      </c>
      <c r="B54" s="104">
        <f>B5</f>
        <v>10</v>
      </c>
      <c r="C54" s="105">
        <f>C5</f>
        <v>9838.1066167764366</v>
      </c>
      <c r="D54" s="106">
        <f>D5</f>
        <v>1</v>
      </c>
      <c r="E54" s="107">
        <f t="shared" ref="E54:S54" si="7">T5</f>
        <v>0</v>
      </c>
      <c r="F54" s="107">
        <f t="shared" si="7"/>
        <v>0</v>
      </c>
      <c r="G54" s="107">
        <f t="shared" si="7"/>
        <v>0</v>
      </c>
      <c r="H54" s="107">
        <f t="shared" si="7"/>
        <v>0</v>
      </c>
      <c r="I54" s="107">
        <f t="shared" si="7"/>
        <v>0</v>
      </c>
      <c r="J54" s="107">
        <f t="shared" si="7"/>
        <v>0</v>
      </c>
      <c r="K54" s="107">
        <f t="shared" si="7"/>
        <v>0</v>
      </c>
      <c r="L54" s="107">
        <f t="shared" si="7"/>
        <v>0</v>
      </c>
      <c r="M54" s="107">
        <f t="shared" si="7"/>
        <v>0</v>
      </c>
      <c r="N54" s="107">
        <f t="shared" si="7"/>
        <v>0</v>
      </c>
      <c r="O54" s="107">
        <f t="shared" si="7"/>
        <v>0</v>
      </c>
      <c r="P54" s="107">
        <f t="shared" si="7"/>
        <v>0</v>
      </c>
      <c r="Q54" s="107">
        <f t="shared" si="7"/>
        <v>0</v>
      </c>
      <c r="R54" s="107">
        <f t="shared" si="7"/>
        <v>0</v>
      </c>
      <c r="S54" s="107">
        <f t="shared" si="7"/>
        <v>0</v>
      </c>
      <c r="T54" s="283"/>
      <c r="U54" s="103"/>
      <c r="V54" s="103"/>
      <c r="W54" s="103"/>
      <c r="X54" s="103"/>
      <c r="Y54" s="103"/>
      <c r="Z54" s="103"/>
      <c r="AA54" s="103"/>
      <c r="AB54" s="103"/>
      <c r="AC54" s="103"/>
      <c r="AD54" s="103"/>
      <c r="AE54" s="103"/>
      <c r="AF54" s="103"/>
      <c r="AG54" s="103"/>
      <c r="AH54" s="103"/>
      <c r="AI54" s="103"/>
      <c r="AJ54" s="103"/>
      <c r="AK54" s="103"/>
    </row>
    <row r="55" spans="1:37" ht="15.75" hidden="1" customHeight="1" x14ac:dyDescent="0.4">
      <c r="A55" s="4" t="str">
        <f>A26</f>
        <v>Refrigerator - Non-IQ</v>
      </c>
      <c r="B55" s="104">
        <f>B26</f>
        <v>17</v>
      </c>
      <c r="C55" s="105">
        <f>C26</f>
        <v>114.3135</v>
      </c>
      <c r="D55" s="106">
        <f>D26</f>
        <v>0.64693063497543335</v>
      </c>
      <c r="E55" s="107">
        <f t="shared" ref="E55:S55" si="8">T26</f>
        <v>73.952906249999998</v>
      </c>
      <c r="F55" s="107">
        <f t="shared" si="8"/>
        <v>73.952906249999998</v>
      </c>
      <c r="G55" s="107">
        <f t="shared" si="8"/>
        <v>73.952906249999998</v>
      </c>
      <c r="H55" s="107">
        <f t="shared" si="8"/>
        <v>73.952906249999998</v>
      </c>
      <c r="I55" s="107">
        <f t="shared" si="8"/>
        <v>73.952906249999998</v>
      </c>
      <c r="J55" s="107">
        <f t="shared" si="8"/>
        <v>0</v>
      </c>
      <c r="K55" s="107">
        <f t="shared" si="8"/>
        <v>0</v>
      </c>
      <c r="L55" s="107">
        <f t="shared" si="8"/>
        <v>0</v>
      </c>
      <c r="M55" s="107">
        <f t="shared" si="8"/>
        <v>0</v>
      </c>
      <c r="N55" s="107">
        <f t="shared" si="8"/>
        <v>0</v>
      </c>
      <c r="O55" s="107">
        <f t="shared" si="8"/>
        <v>0</v>
      </c>
      <c r="P55" s="107">
        <f t="shared" si="8"/>
        <v>0</v>
      </c>
      <c r="Q55" s="107">
        <f t="shared" si="8"/>
        <v>0</v>
      </c>
      <c r="R55" s="107">
        <f t="shared" si="8"/>
        <v>0</v>
      </c>
      <c r="S55" s="107">
        <f t="shared" si="8"/>
        <v>0</v>
      </c>
      <c r="T55" s="283"/>
      <c r="U55" s="103"/>
      <c r="V55" s="103"/>
      <c r="W55" s="103"/>
      <c r="X55" s="103"/>
      <c r="Y55" s="103"/>
      <c r="Z55" s="103"/>
      <c r="AA55" s="103"/>
      <c r="AB55" s="103"/>
      <c r="AC55" s="103"/>
      <c r="AD55" s="103"/>
      <c r="AE55" s="103"/>
      <c r="AF55" s="103"/>
      <c r="AG55" s="103"/>
      <c r="AH55" s="103"/>
      <c r="AI55" s="103"/>
      <c r="AJ55" s="103"/>
      <c r="AK55" s="103"/>
    </row>
    <row r="56" spans="1:37" ht="15.75" hidden="1" customHeight="1" x14ac:dyDescent="0.4">
      <c r="A56" s="4" t="str">
        <f t="shared" ref="A56:D57" si="9">A31</f>
        <v>Freezer - Non-IQ</v>
      </c>
      <c r="B56" s="104">
        <f t="shared" si="9"/>
        <v>22</v>
      </c>
      <c r="C56" s="105">
        <f t="shared" si="9"/>
        <v>7.600359375</v>
      </c>
      <c r="D56" s="106">
        <f t="shared" si="9"/>
        <v>0.6304248571395874</v>
      </c>
      <c r="E56" s="107">
        <f t="shared" ref="E56:S57" si="10">T31</f>
        <v>4.7914555664062499</v>
      </c>
      <c r="F56" s="107">
        <f t="shared" si="10"/>
        <v>4.7914555664062499</v>
      </c>
      <c r="G56" s="107">
        <f t="shared" si="10"/>
        <v>4.7914555664062499</v>
      </c>
      <c r="H56" s="107">
        <f t="shared" si="10"/>
        <v>4.7914555664062499</v>
      </c>
      <c r="I56" s="107">
        <f t="shared" si="10"/>
        <v>4.7914555664062499</v>
      </c>
      <c r="J56" s="107">
        <f t="shared" si="10"/>
        <v>4.7914555664062499</v>
      </c>
      <c r="K56" s="107">
        <f t="shared" si="10"/>
        <v>4.7914555664062499</v>
      </c>
      <c r="L56" s="107">
        <f t="shared" si="10"/>
        <v>4.7914555664062499</v>
      </c>
      <c r="M56" s="107">
        <f t="shared" si="10"/>
        <v>4.7914555664062499</v>
      </c>
      <c r="N56" s="107">
        <f t="shared" si="10"/>
        <v>4.7914555664062499</v>
      </c>
      <c r="O56" s="107">
        <f t="shared" si="10"/>
        <v>0</v>
      </c>
      <c r="P56" s="107">
        <f t="shared" si="10"/>
        <v>0</v>
      </c>
      <c r="Q56" s="107">
        <f t="shared" si="10"/>
        <v>0</v>
      </c>
      <c r="R56" s="107">
        <f t="shared" si="10"/>
        <v>0</v>
      </c>
      <c r="S56" s="107">
        <f t="shared" si="10"/>
        <v>0</v>
      </c>
      <c r="T56" s="283"/>
    </row>
    <row r="57" spans="1:37" ht="15.75" hidden="1" customHeight="1" x14ac:dyDescent="0.4">
      <c r="A57" s="4" t="str">
        <f t="shared" si="9"/>
        <v>Pool Pump - Non-IQ</v>
      </c>
      <c r="B57" s="104">
        <f t="shared" si="9"/>
        <v>7</v>
      </c>
      <c r="C57" s="105">
        <f t="shared" si="9"/>
        <v>200.70992187499999</v>
      </c>
      <c r="D57" s="106">
        <f t="shared" si="9"/>
        <v>0.75988292694091797</v>
      </c>
      <c r="E57" s="107">
        <f t="shared" si="10"/>
        <v>0</v>
      </c>
      <c r="F57" s="107">
        <f t="shared" si="10"/>
        <v>0</v>
      </c>
      <c r="G57" s="107">
        <f t="shared" si="10"/>
        <v>0</v>
      </c>
      <c r="H57" s="107">
        <f t="shared" si="10"/>
        <v>0</v>
      </c>
      <c r="I57" s="107">
        <f t="shared" si="10"/>
        <v>0</v>
      </c>
      <c r="J57" s="107">
        <f t="shared" si="10"/>
        <v>0</v>
      </c>
      <c r="K57" s="107">
        <f t="shared" si="10"/>
        <v>0</v>
      </c>
      <c r="L57" s="107">
        <f t="shared" si="10"/>
        <v>0</v>
      </c>
      <c r="M57" s="107">
        <f t="shared" si="10"/>
        <v>0</v>
      </c>
      <c r="N57" s="107">
        <f t="shared" si="10"/>
        <v>0</v>
      </c>
      <c r="O57" s="107">
        <f t="shared" si="10"/>
        <v>0</v>
      </c>
      <c r="P57" s="107">
        <f t="shared" si="10"/>
        <v>0</v>
      </c>
      <c r="Q57" s="107">
        <f t="shared" si="10"/>
        <v>0</v>
      </c>
      <c r="R57" s="107">
        <f t="shared" si="10"/>
        <v>0</v>
      </c>
      <c r="S57" s="107">
        <f t="shared" si="10"/>
        <v>0</v>
      </c>
      <c r="T57" s="283"/>
    </row>
    <row r="58" spans="1:37" ht="15.75" hidden="1" customHeight="1" x14ac:dyDescent="0.4">
      <c r="A58" s="4" t="str">
        <f>A29</f>
        <v>Water Dispenser - Non-IQ</v>
      </c>
      <c r="B58" s="104">
        <f>B29</f>
        <v>10</v>
      </c>
      <c r="C58" s="105">
        <f>C29</f>
        <v>109.9921953125</v>
      </c>
      <c r="D58" s="106">
        <f>D29</f>
        <v>0.670066237449646</v>
      </c>
      <c r="E58" s="107">
        <f t="shared" ref="E58:S58" si="11">T29</f>
        <v>0</v>
      </c>
      <c r="F58" s="107">
        <f t="shared" si="11"/>
        <v>0</v>
      </c>
      <c r="G58" s="107">
        <f t="shared" si="11"/>
        <v>0</v>
      </c>
      <c r="H58" s="107">
        <f t="shared" si="11"/>
        <v>0</v>
      </c>
      <c r="I58" s="107">
        <f t="shared" si="11"/>
        <v>0</v>
      </c>
      <c r="J58" s="107">
        <f t="shared" si="11"/>
        <v>0</v>
      </c>
      <c r="K58" s="107">
        <f t="shared" si="11"/>
        <v>0</v>
      </c>
      <c r="L58" s="107">
        <f t="shared" si="11"/>
        <v>0</v>
      </c>
      <c r="M58" s="107">
        <f t="shared" si="11"/>
        <v>0</v>
      </c>
      <c r="N58" s="107">
        <f t="shared" si="11"/>
        <v>0</v>
      </c>
      <c r="O58" s="107">
        <f t="shared" si="11"/>
        <v>0</v>
      </c>
      <c r="P58" s="107">
        <f t="shared" si="11"/>
        <v>0</v>
      </c>
      <c r="Q58" s="107">
        <f t="shared" si="11"/>
        <v>0</v>
      </c>
      <c r="R58" s="107">
        <f t="shared" si="11"/>
        <v>0</v>
      </c>
      <c r="S58" s="107">
        <f t="shared" si="11"/>
        <v>0</v>
      </c>
      <c r="T58" s="283"/>
    </row>
    <row r="59" spans="1:37" ht="15.75" hidden="1" customHeight="1" x14ac:dyDescent="0.4">
      <c r="A59" s="4" t="str">
        <f>A28</f>
        <v>Bath Vent Fans - Non-IQ</v>
      </c>
      <c r="B59" s="104">
        <f>B28</f>
        <v>19</v>
      </c>
      <c r="C59" s="105">
        <f>C28</f>
        <v>29.594890625000001</v>
      </c>
      <c r="D59" s="106">
        <f>D28</f>
        <v>0.66138803958892822</v>
      </c>
      <c r="E59" s="107">
        <f t="shared" ref="E59:S59" si="12">T28</f>
        <v>19.573707031249999</v>
      </c>
      <c r="F59" s="107">
        <f t="shared" si="12"/>
        <v>19.573707031249999</v>
      </c>
      <c r="G59" s="107">
        <f t="shared" si="12"/>
        <v>19.573707031249999</v>
      </c>
      <c r="H59" s="107">
        <f t="shared" si="12"/>
        <v>19.573707031249999</v>
      </c>
      <c r="I59" s="107">
        <f t="shared" si="12"/>
        <v>19.573707031249999</v>
      </c>
      <c r="J59" s="107">
        <f t="shared" si="12"/>
        <v>19.573707031249999</v>
      </c>
      <c r="K59" s="107">
        <f t="shared" si="12"/>
        <v>19.573707031249999</v>
      </c>
      <c r="L59" s="107">
        <f t="shared" si="12"/>
        <v>0</v>
      </c>
      <c r="M59" s="107">
        <f t="shared" si="12"/>
        <v>0</v>
      </c>
      <c r="N59" s="107">
        <f t="shared" si="12"/>
        <v>0</v>
      </c>
      <c r="O59" s="107">
        <f t="shared" si="12"/>
        <v>0</v>
      </c>
      <c r="P59" s="107">
        <f t="shared" si="12"/>
        <v>0</v>
      </c>
      <c r="Q59" s="107">
        <f t="shared" si="12"/>
        <v>0</v>
      </c>
      <c r="R59" s="107">
        <f t="shared" si="12"/>
        <v>0</v>
      </c>
      <c r="S59" s="107">
        <f t="shared" si="12"/>
        <v>0</v>
      </c>
      <c r="T59" s="283"/>
    </row>
    <row r="60" spans="1:37" ht="15.75" hidden="1" customHeight="1" x14ac:dyDescent="0.4">
      <c r="A60" s="4" t="str">
        <f>A30</f>
        <v>Window Air Conditioners - Non-IQ</v>
      </c>
      <c r="B60" s="104">
        <f>B30</f>
        <v>12</v>
      </c>
      <c r="C60" s="105">
        <f>C30</f>
        <v>26.578498046875001</v>
      </c>
      <c r="D60" s="106">
        <f>D30</f>
        <v>0.80717533826828003</v>
      </c>
      <c r="E60" s="107">
        <f t="shared" ref="E60:S60" si="13">T30</f>
        <v>0</v>
      </c>
      <c r="F60" s="107">
        <f t="shared" si="13"/>
        <v>0</v>
      </c>
      <c r="G60" s="107">
        <f t="shared" si="13"/>
        <v>0</v>
      </c>
      <c r="H60" s="107">
        <f t="shared" si="13"/>
        <v>0</v>
      </c>
      <c r="I60" s="107">
        <f t="shared" si="13"/>
        <v>0</v>
      </c>
      <c r="J60" s="107">
        <f t="shared" si="13"/>
        <v>0</v>
      </c>
      <c r="K60" s="107">
        <f t="shared" si="13"/>
        <v>0</v>
      </c>
      <c r="L60" s="107">
        <f t="shared" si="13"/>
        <v>0</v>
      </c>
      <c r="M60" s="107">
        <f t="shared" si="13"/>
        <v>0</v>
      </c>
      <c r="N60" s="107">
        <f t="shared" si="13"/>
        <v>0</v>
      </c>
      <c r="O60" s="107">
        <f t="shared" si="13"/>
        <v>0</v>
      </c>
      <c r="P60" s="107">
        <f t="shared" si="13"/>
        <v>0</v>
      </c>
      <c r="Q60" s="107">
        <f t="shared" si="13"/>
        <v>0</v>
      </c>
      <c r="R60" s="107">
        <f t="shared" si="13"/>
        <v>0</v>
      </c>
      <c r="S60" s="107">
        <f t="shared" si="13"/>
        <v>0</v>
      </c>
      <c r="T60" s="283"/>
    </row>
    <row r="61" spans="1:37" ht="15.75" hidden="1" customHeight="1" x14ac:dyDescent="0.4">
      <c r="A61" s="4" t="str">
        <f>A34</f>
        <v>Advanced Power Strip - IQ</v>
      </c>
      <c r="B61" s="104">
        <f>B34</f>
        <v>7</v>
      </c>
      <c r="C61" s="105">
        <f>C34</f>
        <v>3979.6357499999999</v>
      </c>
      <c r="D61" s="106">
        <f>D34</f>
        <v>1</v>
      </c>
      <c r="E61" s="107">
        <f t="shared" ref="E61:S61" si="14">T34</f>
        <v>0</v>
      </c>
      <c r="F61" s="107">
        <f t="shared" si="14"/>
        <v>0</v>
      </c>
      <c r="G61" s="107">
        <f t="shared" si="14"/>
        <v>0</v>
      </c>
      <c r="H61" s="107">
        <f t="shared" si="14"/>
        <v>0</v>
      </c>
      <c r="I61" s="107">
        <f t="shared" si="14"/>
        <v>0</v>
      </c>
      <c r="J61" s="107">
        <f t="shared" si="14"/>
        <v>0</v>
      </c>
      <c r="K61" s="107">
        <f t="shared" si="14"/>
        <v>0</v>
      </c>
      <c r="L61" s="107">
        <f t="shared" si="14"/>
        <v>0</v>
      </c>
      <c r="M61" s="107">
        <f t="shared" si="14"/>
        <v>0</v>
      </c>
      <c r="N61" s="107">
        <f t="shared" si="14"/>
        <v>0</v>
      </c>
      <c r="O61" s="107">
        <f t="shared" si="14"/>
        <v>0</v>
      </c>
      <c r="P61" s="107">
        <f t="shared" si="14"/>
        <v>0</v>
      </c>
      <c r="Q61" s="107">
        <f t="shared" si="14"/>
        <v>0</v>
      </c>
      <c r="R61" s="107">
        <f t="shared" si="14"/>
        <v>0</v>
      </c>
      <c r="S61" s="107">
        <f t="shared" si="14"/>
        <v>0</v>
      </c>
      <c r="T61" s="283"/>
    </row>
    <row r="62" spans="1:37" ht="15.75" hidden="1" customHeight="1" x14ac:dyDescent="0.4">
      <c r="A62" s="4" t="str">
        <f>A46</f>
        <v>Heat Pump Water Heater - IQ</v>
      </c>
      <c r="B62" s="104">
        <f>B46</f>
        <v>15</v>
      </c>
      <c r="C62" s="105">
        <f>C46</f>
        <v>29.35086328125</v>
      </c>
      <c r="D62" s="106">
        <f>D46</f>
        <v>1</v>
      </c>
      <c r="E62" s="107">
        <f t="shared" ref="E62:S62" si="15">T46</f>
        <v>29.270099609374999</v>
      </c>
      <c r="F62" s="107">
        <f t="shared" si="15"/>
        <v>29.270099609374999</v>
      </c>
      <c r="G62" s="107">
        <f t="shared" si="15"/>
        <v>29.270099609374999</v>
      </c>
      <c r="H62" s="107">
        <f t="shared" si="15"/>
        <v>0</v>
      </c>
      <c r="I62" s="107">
        <f t="shared" si="15"/>
        <v>0</v>
      </c>
      <c r="J62" s="107">
        <f t="shared" si="15"/>
        <v>0</v>
      </c>
      <c r="K62" s="107">
        <f t="shared" si="15"/>
        <v>0</v>
      </c>
      <c r="L62" s="107">
        <f t="shared" si="15"/>
        <v>0</v>
      </c>
      <c r="M62" s="107">
        <f t="shared" si="15"/>
        <v>0</v>
      </c>
      <c r="N62" s="107">
        <f t="shared" si="15"/>
        <v>0</v>
      </c>
      <c r="O62" s="107">
        <f t="shared" si="15"/>
        <v>0</v>
      </c>
      <c r="P62" s="107">
        <f t="shared" si="15"/>
        <v>0</v>
      </c>
      <c r="Q62" s="107">
        <f t="shared" si="15"/>
        <v>0</v>
      </c>
      <c r="R62" s="107">
        <f t="shared" si="15"/>
        <v>0</v>
      </c>
      <c r="S62" s="107">
        <f t="shared" si="15"/>
        <v>0</v>
      </c>
      <c r="T62" s="283"/>
    </row>
    <row r="63" spans="1:37" ht="15.75" hidden="1" customHeight="1" x14ac:dyDescent="0.4">
      <c r="A63" s="4" t="str">
        <f t="shared" ref="A63:D66" si="16">A35</f>
        <v>Smart Thermostat - IQ</v>
      </c>
      <c r="B63" s="104">
        <f t="shared" si="16"/>
        <v>11</v>
      </c>
      <c r="C63" s="105">
        <f t="shared" si="16"/>
        <v>3560.8135000000002</v>
      </c>
      <c r="D63" s="106">
        <f t="shared" si="16"/>
        <v>1</v>
      </c>
      <c r="E63" s="107">
        <f t="shared" ref="E63:S66" si="17">T35</f>
        <v>0</v>
      </c>
      <c r="F63" s="107">
        <f t="shared" si="17"/>
        <v>0</v>
      </c>
      <c r="G63" s="107">
        <f t="shared" si="17"/>
        <v>0</v>
      </c>
      <c r="H63" s="107">
        <f t="shared" si="17"/>
        <v>0</v>
      </c>
      <c r="I63" s="107">
        <f t="shared" si="17"/>
        <v>0</v>
      </c>
      <c r="J63" s="107">
        <f t="shared" si="17"/>
        <v>0</v>
      </c>
      <c r="K63" s="107">
        <f t="shared" si="17"/>
        <v>0</v>
      </c>
      <c r="L63" s="107">
        <f t="shared" si="17"/>
        <v>0</v>
      </c>
      <c r="M63" s="107">
        <f t="shared" si="17"/>
        <v>0</v>
      </c>
      <c r="N63" s="107">
        <f t="shared" si="17"/>
        <v>0</v>
      </c>
      <c r="O63" s="107">
        <f t="shared" si="17"/>
        <v>0</v>
      </c>
      <c r="P63" s="107">
        <f t="shared" si="17"/>
        <v>0</v>
      </c>
      <c r="Q63" s="107">
        <f t="shared" si="17"/>
        <v>0</v>
      </c>
      <c r="R63" s="107">
        <f t="shared" si="17"/>
        <v>0</v>
      </c>
      <c r="S63" s="107">
        <f t="shared" si="17"/>
        <v>0</v>
      </c>
      <c r="T63" s="283"/>
    </row>
    <row r="64" spans="1:37" ht="15.75" hidden="1" customHeight="1" x14ac:dyDescent="0.4">
      <c r="A64" s="4" t="str">
        <f t="shared" si="16"/>
        <v>Dehumidifier - IQ</v>
      </c>
      <c r="B64" s="104">
        <f t="shared" si="16"/>
        <v>12</v>
      </c>
      <c r="C64" s="105">
        <f t="shared" si="16"/>
        <v>169.5823125</v>
      </c>
      <c r="D64" s="106">
        <f t="shared" si="16"/>
        <v>1</v>
      </c>
      <c r="E64" s="107">
        <f t="shared" si="17"/>
        <v>0</v>
      </c>
      <c r="F64" s="107">
        <f t="shared" si="17"/>
        <v>0</v>
      </c>
      <c r="G64" s="107">
        <f t="shared" si="17"/>
        <v>0</v>
      </c>
      <c r="H64" s="107">
        <f t="shared" si="17"/>
        <v>0</v>
      </c>
      <c r="I64" s="107">
        <f t="shared" si="17"/>
        <v>0</v>
      </c>
      <c r="J64" s="107">
        <f t="shared" si="17"/>
        <v>0</v>
      </c>
      <c r="K64" s="107">
        <f t="shared" si="17"/>
        <v>0</v>
      </c>
      <c r="L64" s="107">
        <f t="shared" si="17"/>
        <v>0</v>
      </c>
      <c r="M64" s="107">
        <f t="shared" si="17"/>
        <v>0</v>
      </c>
      <c r="N64" s="107">
        <f t="shared" si="17"/>
        <v>0</v>
      </c>
      <c r="O64" s="107">
        <f t="shared" si="17"/>
        <v>0</v>
      </c>
      <c r="P64" s="107">
        <f t="shared" si="17"/>
        <v>0</v>
      </c>
      <c r="Q64" s="107">
        <f t="shared" si="17"/>
        <v>0</v>
      </c>
      <c r="R64" s="107">
        <f t="shared" si="17"/>
        <v>0</v>
      </c>
      <c r="S64" s="107">
        <f t="shared" si="17"/>
        <v>0</v>
      </c>
      <c r="T64" s="283"/>
    </row>
    <row r="65" spans="1:20" ht="15.75" hidden="1" customHeight="1" x14ac:dyDescent="0.4">
      <c r="A65" s="4" t="str">
        <f t="shared" si="16"/>
        <v>Air Purifier - IQ</v>
      </c>
      <c r="B65" s="104">
        <f t="shared" si="16"/>
        <v>9</v>
      </c>
      <c r="C65" s="105">
        <f t="shared" si="16"/>
        <v>70.700968750000001</v>
      </c>
      <c r="D65" s="106">
        <f t="shared" si="16"/>
        <v>1</v>
      </c>
      <c r="E65" s="107">
        <f t="shared" si="17"/>
        <v>0</v>
      </c>
      <c r="F65" s="107">
        <f t="shared" si="17"/>
        <v>0</v>
      </c>
      <c r="G65" s="107">
        <f t="shared" si="17"/>
        <v>0</v>
      </c>
      <c r="H65" s="107">
        <f t="shared" si="17"/>
        <v>0</v>
      </c>
      <c r="I65" s="107">
        <f t="shared" si="17"/>
        <v>0</v>
      </c>
      <c r="J65" s="107">
        <f t="shared" si="17"/>
        <v>0</v>
      </c>
      <c r="K65" s="107">
        <f t="shared" si="17"/>
        <v>0</v>
      </c>
      <c r="L65" s="107">
        <f t="shared" si="17"/>
        <v>0</v>
      </c>
      <c r="M65" s="107">
        <f t="shared" si="17"/>
        <v>0</v>
      </c>
      <c r="N65" s="107">
        <f t="shared" si="17"/>
        <v>0</v>
      </c>
      <c r="O65" s="107">
        <f t="shared" si="17"/>
        <v>0</v>
      </c>
      <c r="P65" s="107">
        <f t="shared" si="17"/>
        <v>0</v>
      </c>
      <c r="Q65" s="107">
        <f t="shared" si="17"/>
        <v>0</v>
      </c>
      <c r="R65" s="107">
        <f t="shared" si="17"/>
        <v>0</v>
      </c>
      <c r="S65" s="107">
        <f t="shared" si="17"/>
        <v>0</v>
      </c>
      <c r="T65" s="283"/>
    </row>
    <row r="66" spans="1:20" ht="15.75" hidden="1" customHeight="1" x14ac:dyDescent="0.4">
      <c r="A66" s="4" t="str">
        <f t="shared" si="16"/>
        <v>Clothes Washer - IQ</v>
      </c>
      <c r="B66" s="104">
        <f t="shared" si="16"/>
        <v>14</v>
      </c>
      <c r="C66" s="105">
        <f t="shared" si="16"/>
        <v>175.183046875</v>
      </c>
      <c r="D66" s="106">
        <f t="shared" si="16"/>
        <v>1</v>
      </c>
      <c r="E66" s="107">
        <f t="shared" si="17"/>
        <v>175.183046875</v>
      </c>
      <c r="F66" s="107">
        <f t="shared" si="17"/>
        <v>175.183046875</v>
      </c>
      <c r="G66" s="107">
        <f t="shared" si="17"/>
        <v>0</v>
      </c>
      <c r="H66" s="107">
        <f t="shared" si="17"/>
        <v>0</v>
      </c>
      <c r="I66" s="107">
        <f t="shared" si="17"/>
        <v>0</v>
      </c>
      <c r="J66" s="107">
        <f t="shared" si="17"/>
        <v>0</v>
      </c>
      <c r="K66" s="107">
        <f t="shared" si="17"/>
        <v>0</v>
      </c>
      <c r="L66" s="107">
        <f t="shared" si="17"/>
        <v>0</v>
      </c>
      <c r="M66" s="107">
        <f t="shared" si="17"/>
        <v>0</v>
      </c>
      <c r="N66" s="107">
        <f t="shared" si="17"/>
        <v>0</v>
      </c>
      <c r="O66" s="107">
        <f t="shared" si="17"/>
        <v>0</v>
      </c>
      <c r="P66" s="107">
        <f t="shared" si="17"/>
        <v>0</v>
      </c>
      <c r="Q66" s="107">
        <f t="shared" si="17"/>
        <v>0</v>
      </c>
      <c r="R66" s="107">
        <f t="shared" si="17"/>
        <v>0</v>
      </c>
      <c r="S66" s="107">
        <f t="shared" si="17"/>
        <v>0</v>
      </c>
      <c r="T66" s="283"/>
    </row>
    <row r="67" spans="1:20" ht="15.75" hidden="1" customHeight="1" x14ac:dyDescent="0.4">
      <c r="A67" s="4" t="str">
        <f>A40</f>
        <v>Electric Clothes Dryer - IQ</v>
      </c>
      <c r="B67" s="104">
        <f>B40</f>
        <v>16</v>
      </c>
      <c r="C67" s="105">
        <f>C40</f>
        <v>77.310445312499994</v>
      </c>
      <c r="D67" s="106">
        <f>D40</f>
        <v>1</v>
      </c>
      <c r="E67" s="107">
        <f t="shared" ref="E67:S67" si="18">T40</f>
        <v>77.310445312499994</v>
      </c>
      <c r="F67" s="107">
        <f t="shared" si="18"/>
        <v>77.310445312499994</v>
      </c>
      <c r="G67" s="107">
        <f t="shared" si="18"/>
        <v>77.310445312499994</v>
      </c>
      <c r="H67" s="107">
        <f t="shared" si="18"/>
        <v>77.310445312499994</v>
      </c>
      <c r="I67" s="107">
        <f t="shared" si="18"/>
        <v>0</v>
      </c>
      <c r="J67" s="107">
        <f t="shared" si="18"/>
        <v>0</v>
      </c>
      <c r="K67" s="107">
        <f t="shared" si="18"/>
        <v>0</v>
      </c>
      <c r="L67" s="107">
        <f t="shared" si="18"/>
        <v>0</v>
      </c>
      <c r="M67" s="107">
        <f t="shared" si="18"/>
        <v>0</v>
      </c>
      <c r="N67" s="107">
        <f t="shared" si="18"/>
        <v>0</v>
      </c>
      <c r="O67" s="107">
        <f t="shared" si="18"/>
        <v>0</v>
      </c>
      <c r="P67" s="107">
        <f t="shared" si="18"/>
        <v>0</v>
      </c>
      <c r="Q67" s="107">
        <f t="shared" si="18"/>
        <v>0</v>
      </c>
      <c r="R67" s="107">
        <f t="shared" si="18"/>
        <v>0</v>
      </c>
      <c r="S67" s="107">
        <f t="shared" si="18"/>
        <v>0</v>
      </c>
      <c r="T67" s="283"/>
    </row>
    <row r="68" spans="1:20" ht="15.75" hidden="1" customHeight="1" x14ac:dyDescent="0.4">
      <c r="A68" s="4" t="e">
        <f>#REF!</f>
        <v>#REF!</v>
      </c>
      <c r="B68" s="104" t="e">
        <f>#REF!</f>
        <v>#REF!</v>
      </c>
      <c r="C68" s="105" t="e">
        <f>#REF!</f>
        <v>#REF!</v>
      </c>
      <c r="D68" s="106" t="e">
        <f>#REF!</f>
        <v>#REF!</v>
      </c>
      <c r="E68" s="107" t="e">
        <f>#REF!</f>
        <v>#REF!</v>
      </c>
      <c r="F68" s="107" t="e">
        <f>#REF!</f>
        <v>#REF!</v>
      </c>
      <c r="G68" s="107" t="e">
        <f>#REF!</f>
        <v>#REF!</v>
      </c>
      <c r="H68" s="107" t="e">
        <f>#REF!</f>
        <v>#REF!</v>
      </c>
      <c r="I68" s="107" t="e">
        <f>#REF!</f>
        <v>#REF!</v>
      </c>
      <c r="J68" s="107" t="e">
        <f>#REF!</f>
        <v>#REF!</v>
      </c>
      <c r="K68" s="107" t="e">
        <f>#REF!</f>
        <v>#REF!</v>
      </c>
      <c r="L68" s="107" t="e">
        <f>#REF!</f>
        <v>#REF!</v>
      </c>
      <c r="M68" s="107" t="e">
        <f>#REF!</f>
        <v>#REF!</v>
      </c>
      <c r="N68" s="107" t="e">
        <f>#REF!</f>
        <v>#REF!</v>
      </c>
      <c r="O68" s="107" t="e">
        <f>#REF!</f>
        <v>#REF!</v>
      </c>
      <c r="P68" s="107" t="e">
        <f>#REF!</f>
        <v>#REF!</v>
      </c>
      <c r="Q68" s="107" t="e">
        <f>#REF!</f>
        <v>#REF!</v>
      </c>
      <c r="R68" s="107" t="e">
        <f>#REF!</f>
        <v>#REF!</v>
      </c>
      <c r="S68" s="107" t="e">
        <f>#REF!</f>
        <v>#REF!</v>
      </c>
      <c r="T68" s="283"/>
    </row>
    <row r="69" spans="1:20" ht="15.75" hidden="1" customHeight="1" x14ac:dyDescent="0.4">
      <c r="A69" s="4" t="e">
        <f>#REF!</f>
        <v>#REF!</v>
      </c>
      <c r="B69" s="104" t="e">
        <f>#REF!</f>
        <v>#REF!</v>
      </c>
      <c r="C69" s="105" t="e">
        <f>#REF!</f>
        <v>#REF!</v>
      </c>
      <c r="D69" s="106" t="e">
        <f>#REF!</f>
        <v>#REF!</v>
      </c>
      <c r="E69" s="107" t="e">
        <f>#REF!</f>
        <v>#REF!</v>
      </c>
      <c r="F69" s="107" t="e">
        <f>#REF!</f>
        <v>#REF!</v>
      </c>
      <c r="G69" s="107" t="e">
        <f>#REF!</f>
        <v>#REF!</v>
      </c>
      <c r="H69" s="107" t="e">
        <f>#REF!</f>
        <v>#REF!</v>
      </c>
      <c r="I69" s="107" t="e">
        <f>#REF!</f>
        <v>#REF!</v>
      </c>
      <c r="J69" s="107" t="e">
        <f>#REF!</f>
        <v>#REF!</v>
      </c>
      <c r="K69" s="107" t="e">
        <f>#REF!</f>
        <v>#REF!</v>
      </c>
      <c r="L69" s="107" t="e">
        <f>#REF!</f>
        <v>#REF!</v>
      </c>
      <c r="M69" s="107" t="e">
        <f>#REF!</f>
        <v>#REF!</v>
      </c>
      <c r="N69" s="107" t="e">
        <f>#REF!</f>
        <v>#REF!</v>
      </c>
      <c r="O69" s="107" t="e">
        <f>#REF!</f>
        <v>#REF!</v>
      </c>
      <c r="P69" s="107" t="e">
        <f>#REF!</f>
        <v>#REF!</v>
      </c>
      <c r="Q69" s="107" t="e">
        <f>#REF!</f>
        <v>#REF!</v>
      </c>
      <c r="R69" s="107" t="e">
        <f>#REF!</f>
        <v>#REF!</v>
      </c>
      <c r="S69" s="107" t="e">
        <f>#REF!</f>
        <v>#REF!</v>
      </c>
      <c r="T69" s="283"/>
    </row>
    <row r="70" spans="1:20" ht="15.75" hidden="1" customHeight="1" x14ac:dyDescent="0.4">
      <c r="A70" s="4" t="e">
        <f>#REF!</f>
        <v>#REF!</v>
      </c>
      <c r="B70" s="104" t="e">
        <f>#REF!</f>
        <v>#REF!</v>
      </c>
      <c r="C70" s="105" t="e">
        <f>#REF!</f>
        <v>#REF!</v>
      </c>
      <c r="D70" s="106" t="e">
        <f>#REF!</f>
        <v>#REF!</v>
      </c>
      <c r="E70" s="107" t="e">
        <f>#REF!</f>
        <v>#REF!</v>
      </c>
      <c r="F70" s="107" t="e">
        <f>#REF!</f>
        <v>#REF!</v>
      </c>
      <c r="G70" s="107" t="e">
        <f>#REF!</f>
        <v>#REF!</v>
      </c>
      <c r="H70" s="107" t="e">
        <f>#REF!</f>
        <v>#REF!</v>
      </c>
      <c r="I70" s="107" t="e">
        <f>#REF!</f>
        <v>#REF!</v>
      </c>
      <c r="J70" s="107" t="e">
        <f>#REF!</f>
        <v>#REF!</v>
      </c>
      <c r="K70" s="107" t="e">
        <f>#REF!</f>
        <v>#REF!</v>
      </c>
      <c r="L70" s="107" t="e">
        <f>#REF!</f>
        <v>#REF!</v>
      </c>
      <c r="M70" s="107" t="e">
        <f>#REF!</f>
        <v>#REF!</v>
      </c>
      <c r="N70" s="107" t="e">
        <f>#REF!</f>
        <v>#REF!</v>
      </c>
      <c r="O70" s="107" t="e">
        <f>#REF!</f>
        <v>#REF!</v>
      </c>
      <c r="P70" s="107" t="e">
        <f>#REF!</f>
        <v>#REF!</v>
      </c>
      <c r="Q70" s="107" t="e">
        <f>#REF!</f>
        <v>#REF!</v>
      </c>
      <c r="R70" s="107" t="e">
        <f>#REF!</f>
        <v>#REF!</v>
      </c>
      <c r="S70" s="107" t="e">
        <f>#REF!</f>
        <v>#REF!</v>
      </c>
      <c r="T70" s="283"/>
    </row>
    <row r="71" spans="1:20" ht="15.75" hidden="1" customHeight="1" x14ac:dyDescent="0.4">
      <c r="A71" s="4" t="e">
        <f>#REF!</f>
        <v>#REF!</v>
      </c>
      <c r="B71" s="104" t="e">
        <f>#REF!</f>
        <v>#REF!</v>
      </c>
      <c r="C71" s="105" t="e">
        <f>#REF!</f>
        <v>#REF!</v>
      </c>
      <c r="D71" s="106" t="e">
        <f>#REF!</f>
        <v>#REF!</v>
      </c>
      <c r="E71" s="107" t="e">
        <f>#REF!</f>
        <v>#REF!</v>
      </c>
      <c r="F71" s="107" t="e">
        <f>#REF!</f>
        <v>#REF!</v>
      </c>
      <c r="G71" s="107" t="e">
        <f>#REF!</f>
        <v>#REF!</v>
      </c>
      <c r="H71" s="107" t="e">
        <f>#REF!</f>
        <v>#REF!</v>
      </c>
      <c r="I71" s="107" t="e">
        <f>#REF!</f>
        <v>#REF!</v>
      </c>
      <c r="J71" s="107" t="e">
        <f>#REF!</f>
        <v>#REF!</v>
      </c>
      <c r="K71" s="107" t="e">
        <f>#REF!</f>
        <v>#REF!</v>
      </c>
      <c r="L71" s="107" t="e">
        <f>#REF!</f>
        <v>#REF!</v>
      </c>
      <c r="M71" s="107" t="e">
        <f>#REF!</f>
        <v>#REF!</v>
      </c>
      <c r="N71" s="107" t="e">
        <f>#REF!</f>
        <v>#REF!</v>
      </c>
      <c r="O71" s="107" t="e">
        <f>#REF!</f>
        <v>#REF!</v>
      </c>
      <c r="P71" s="107" t="e">
        <f>#REF!</f>
        <v>#REF!</v>
      </c>
      <c r="Q71" s="107" t="e">
        <f>#REF!</f>
        <v>#REF!</v>
      </c>
      <c r="R71" s="107" t="e">
        <f>#REF!</f>
        <v>#REF!</v>
      </c>
      <c r="S71" s="107" t="e">
        <f>#REF!</f>
        <v>#REF!</v>
      </c>
      <c r="T71" s="283"/>
    </row>
    <row r="72" spans="1:20" ht="15.75" hidden="1" customHeight="1" x14ac:dyDescent="0.4">
      <c r="A72" s="4" t="e">
        <f>#REF!</f>
        <v>#REF!</v>
      </c>
      <c r="B72" s="104" t="e">
        <f>#REF!</f>
        <v>#REF!</v>
      </c>
      <c r="C72" s="105" t="e">
        <f>#REF!</f>
        <v>#REF!</v>
      </c>
      <c r="D72" s="106" t="e">
        <f>#REF!</f>
        <v>#REF!</v>
      </c>
      <c r="E72" s="107" t="e">
        <f>#REF!</f>
        <v>#REF!</v>
      </c>
      <c r="F72" s="107" t="e">
        <f>#REF!</f>
        <v>#REF!</v>
      </c>
      <c r="G72" s="107" t="e">
        <f>#REF!</f>
        <v>#REF!</v>
      </c>
      <c r="H72" s="107" t="e">
        <f>#REF!</f>
        <v>#REF!</v>
      </c>
      <c r="I72" s="107" t="e">
        <f>#REF!</f>
        <v>#REF!</v>
      </c>
      <c r="J72" s="107" t="e">
        <f>#REF!</f>
        <v>#REF!</v>
      </c>
      <c r="K72" s="107" t="e">
        <f>#REF!</f>
        <v>#REF!</v>
      </c>
      <c r="L72" s="107" t="e">
        <f>#REF!</f>
        <v>#REF!</v>
      </c>
      <c r="M72" s="107" t="e">
        <f>#REF!</f>
        <v>#REF!</v>
      </c>
      <c r="N72" s="107" t="e">
        <f>#REF!</f>
        <v>#REF!</v>
      </c>
      <c r="O72" s="107" t="e">
        <f>#REF!</f>
        <v>#REF!</v>
      </c>
      <c r="P72" s="107" t="e">
        <f>#REF!</f>
        <v>#REF!</v>
      </c>
      <c r="Q72" s="107" t="e">
        <f>#REF!</f>
        <v>#REF!</v>
      </c>
      <c r="R72" s="107" t="e">
        <f>#REF!</f>
        <v>#REF!</v>
      </c>
      <c r="S72" s="107" t="e">
        <f>#REF!</f>
        <v>#REF!</v>
      </c>
      <c r="T72" s="283"/>
    </row>
    <row r="73" spans="1:20" ht="15.75" hidden="1" customHeight="1" x14ac:dyDescent="0.4">
      <c r="A73" s="4" t="e">
        <f>#REF!</f>
        <v>#REF!</v>
      </c>
      <c r="B73" s="104" t="e">
        <f>#REF!</f>
        <v>#REF!</v>
      </c>
      <c r="C73" s="105" t="e">
        <f>#REF!</f>
        <v>#REF!</v>
      </c>
      <c r="D73" s="106" t="e">
        <f>#REF!</f>
        <v>#REF!</v>
      </c>
      <c r="E73" s="107" t="e">
        <f>#REF!</f>
        <v>#REF!</v>
      </c>
      <c r="F73" s="107" t="e">
        <f>#REF!</f>
        <v>#REF!</v>
      </c>
      <c r="G73" s="107" t="e">
        <f>#REF!</f>
        <v>#REF!</v>
      </c>
      <c r="H73" s="107" t="e">
        <f>#REF!</f>
        <v>#REF!</v>
      </c>
      <c r="I73" s="107" t="e">
        <f>#REF!</f>
        <v>#REF!</v>
      </c>
      <c r="J73" s="107" t="e">
        <f>#REF!</f>
        <v>#REF!</v>
      </c>
      <c r="K73" s="107" t="e">
        <f>#REF!</f>
        <v>#REF!</v>
      </c>
      <c r="L73" s="107" t="e">
        <f>#REF!</f>
        <v>#REF!</v>
      </c>
      <c r="M73" s="107" t="e">
        <f>#REF!</f>
        <v>#REF!</v>
      </c>
      <c r="N73" s="107" t="e">
        <f>#REF!</f>
        <v>#REF!</v>
      </c>
      <c r="O73" s="107" t="e">
        <f>#REF!</f>
        <v>#REF!</v>
      </c>
      <c r="P73" s="107" t="e">
        <f>#REF!</f>
        <v>#REF!</v>
      </c>
      <c r="Q73" s="107" t="e">
        <f>#REF!</f>
        <v>#REF!</v>
      </c>
      <c r="R73" s="107" t="e">
        <f>#REF!</f>
        <v>#REF!</v>
      </c>
      <c r="S73" s="107" t="e">
        <f>#REF!</f>
        <v>#REF!</v>
      </c>
      <c r="T73" s="283"/>
    </row>
    <row r="74" spans="1:20" ht="15.75" hidden="1" customHeight="1" x14ac:dyDescent="0.4">
      <c r="A74" s="4" t="str">
        <f>A39</f>
        <v>Refrigerator - IQ</v>
      </c>
      <c r="B74" s="104">
        <f>B39</f>
        <v>17</v>
      </c>
      <c r="C74" s="105">
        <f>C39</f>
        <v>47.608195312500001</v>
      </c>
      <c r="D74" s="175">
        <f>D39</f>
        <v>1</v>
      </c>
      <c r="E74" s="107">
        <f t="shared" ref="E74:S74" si="19">T39</f>
        <v>47.608195312500001</v>
      </c>
      <c r="F74" s="107">
        <f t="shared" si="19"/>
        <v>47.608195312500001</v>
      </c>
      <c r="G74" s="107">
        <f t="shared" si="19"/>
        <v>47.608195312500001</v>
      </c>
      <c r="H74" s="107">
        <f t="shared" si="19"/>
        <v>47.608195312500001</v>
      </c>
      <c r="I74" s="107">
        <f t="shared" si="19"/>
        <v>47.608195312500001</v>
      </c>
      <c r="J74" s="107">
        <f t="shared" si="19"/>
        <v>0</v>
      </c>
      <c r="K74" s="107">
        <f t="shared" si="19"/>
        <v>0</v>
      </c>
      <c r="L74" s="107">
        <f t="shared" si="19"/>
        <v>0</v>
      </c>
      <c r="M74" s="107">
        <f t="shared" si="19"/>
        <v>0</v>
      </c>
      <c r="N74" s="107">
        <f t="shared" si="19"/>
        <v>0</v>
      </c>
      <c r="O74" s="107">
        <f t="shared" si="19"/>
        <v>0</v>
      </c>
      <c r="P74" s="107">
        <f t="shared" si="19"/>
        <v>0</v>
      </c>
      <c r="Q74" s="107">
        <f t="shared" si="19"/>
        <v>0</v>
      </c>
      <c r="R74" s="107">
        <f t="shared" si="19"/>
        <v>0</v>
      </c>
      <c r="S74" s="107">
        <f t="shared" si="19"/>
        <v>0</v>
      </c>
      <c r="T74" s="283"/>
    </row>
    <row r="75" spans="1:20" ht="15.75" hidden="1" customHeight="1" x14ac:dyDescent="0.4">
      <c r="A75" s="4" t="str">
        <f t="shared" ref="A75:D76" si="20">A44</f>
        <v>Freezer - IQ</v>
      </c>
      <c r="B75" s="104">
        <f t="shared" si="20"/>
        <v>22</v>
      </c>
      <c r="C75" s="105">
        <f t="shared" si="20"/>
        <v>2.9187136230468749</v>
      </c>
      <c r="D75" s="106">
        <f t="shared" si="20"/>
        <v>1</v>
      </c>
      <c r="E75" s="107">
        <f t="shared" ref="E75:S76" si="21">T44</f>
        <v>2.9187136230468749</v>
      </c>
      <c r="F75" s="107">
        <f t="shared" si="21"/>
        <v>2.9187136230468749</v>
      </c>
      <c r="G75" s="107">
        <f t="shared" si="21"/>
        <v>2.9187136230468749</v>
      </c>
      <c r="H75" s="107">
        <f t="shared" si="21"/>
        <v>2.9187136230468749</v>
      </c>
      <c r="I75" s="107">
        <f t="shared" si="21"/>
        <v>2.9187136230468749</v>
      </c>
      <c r="J75" s="107">
        <f t="shared" si="21"/>
        <v>2.9187136230468749</v>
      </c>
      <c r="K75" s="107">
        <f t="shared" si="21"/>
        <v>2.9187136230468749</v>
      </c>
      <c r="L75" s="107">
        <f t="shared" si="21"/>
        <v>2.9187136230468749</v>
      </c>
      <c r="M75" s="107">
        <f t="shared" si="21"/>
        <v>2.9187136230468749</v>
      </c>
      <c r="N75" s="107">
        <f t="shared" si="21"/>
        <v>2.9187136230468749</v>
      </c>
      <c r="O75" s="107">
        <f t="shared" si="21"/>
        <v>0</v>
      </c>
      <c r="P75" s="107">
        <f t="shared" si="21"/>
        <v>0</v>
      </c>
      <c r="Q75" s="107">
        <f t="shared" si="21"/>
        <v>0</v>
      </c>
      <c r="R75" s="107">
        <f t="shared" si="21"/>
        <v>0</v>
      </c>
      <c r="S75" s="107">
        <f t="shared" si="21"/>
        <v>0</v>
      </c>
      <c r="T75" s="283"/>
    </row>
    <row r="76" spans="1:20" ht="15.75" hidden="1" customHeight="1" x14ac:dyDescent="0.4">
      <c r="A76" s="4" t="str">
        <f t="shared" si="20"/>
        <v>Pool Pump - IQ</v>
      </c>
      <c r="B76" s="104">
        <f t="shared" si="20"/>
        <v>7</v>
      </c>
      <c r="C76" s="105">
        <f t="shared" si="20"/>
        <v>54.028078125</v>
      </c>
      <c r="D76" s="106">
        <f t="shared" si="20"/>
        <v>1</v>
      </c>
      <c r="E76" s="107">
        <f t="shared" si="21"/>
        <v>0</v>
      </c>
      <c r="F76" s="107">
        <f t="shared" si="21"/>
        <v>0</v>
      </c>
      <c r="G76" s="107">
        <f t="shared" si="21"/>
        <v>0</v>
      </c>
      <c r="H76" s="107">
        <f t="shared" si="21"/>
        <v>0</v>
      </c>
      <c r="I76" s="107">
        <f t="shared" si="21"/>
        <v>0</v>
      </c>
      <c r="J76" s="107">
        <f t="shared" si="21"/>
        <v>0</v>
      </c>
      <c r="K76" s="107">
        <f t="shared" si="21"/>
        <v>0</v>
      </c>
      <c r="L76" s="107">
        <f t="shared" si="21"/>
        <v>0</v>
      </c>
      <c r="M76" s="107">
        <f t="shared" si="21"/>
        <v>0</v>
      </c>
      <c r="N76" s="107">
        <f t="shared" si="21"/>
        <v>0</v>
      </c>
      <c r="O76" s="107">
        <f t="shared" si="21"/>
        <v>0</v>
      </c>
      <c r="P76" s="107">
        <f t="shared" si="21"/>
        <v>0</v>
      </c>
      <c r="Q76" s="107">
        <f t="shared" si="21"/>
        <v>0</v>
      </c>
      <c r="R76" s="107">
        <f t="shared" si="21"/>
        <v>0</v>
      </c>
      <c r="S76" s="107">
        <f t="shared" si="21"/>
        <v>0</v>
      </c>
      <c r="T76" s="283"/>
    </row>
    <row r="77" spans="1:20" ht="15.75" hidden="1" customHeight="1" x14ac:dyDescent="0.4">
      <c r="A77" s="4" t="str">
        <f>A42</f>
        <v>Water Dispenser - IQ</v>
      </c>
      <c r="B77" s="104">
        <f>B42</f>
        <v>10</v>
      </c>
      <c r="C77" s="105">
        <f>C42</f>
        <v>28.467892578124999</v>
      </c>
      <c r="D77" s="106">
        <f>D42</f>
        <v>1</v>
      </c>
      <c r="E77" s="107">
        <f t="shared" ref="E77:S77" si="22">T42</f>
        <v>0</v>
      </c>
      <c r="F77" s="107">
        <f t="shared" si="22"/>
        <v>0</v>
      </c>
      <c r="G77" s="107">
        <f t="shared" si="22"/>
        <v>0</v>
      </c>
      <c r="H77" s="107">
        <f t="shared" si="22"/>
        <v>0</v>
      </c>
      <c r="I77" s="107">
        <f t="shared" si="22"/>
        <v>0</v>
      </c>
      <c r="J77" s="107">
        <f t="shared" si="22"/>
        <v>0</v>
      </c>
      <c r="K77" s="107">
        <f t="shared" si="22"/>
        <v>0</v>
      </c>
      <c r="L77" s="107">
        <f t="shared" si="22"/>
        <v>0</v>
      </c>
      <c r="M77" s="107">
        <f t="shared" si="22"/>
        <v>0</v>
      </c>
      <c r="N77" s="107">
        <f t="shared" si="22"/>
        <v>0</v>
      </c>
      <c r="O77" s="107">
        <f t="shared" si="22"/>
        <v>0</v>
      </c>
      <c r="P77" s="107">
        <f t="shared" si="22"/>
        <v>0</v>
      </c>
      <c r="Q77" s="107">
        <f t="shared" si="22"/>
        <v>0</v>
      </c>
      <c r="R77" s="107">
        <f t="shared" si="22"/>
        <v>0</v>
      </c>
      <c r="S77" s="107">
        <f t="shared" si="22"/>
        <v>0</v>
      </c>
      <c r="T77" s="283"/>
    </row>
    <row r="78" spans="1:20" ht="15.75" hidden="1" customHeight="1" x14ac:dyDescent="0.4">
      <c r="A78" s="30" t="str">
        <f>A41</f>
        <v>Bath Vent Fans - IQ</v>
      </c>
      <c r="B78" s="108">
        <f>B41</f>
        <v>19</v>
      </c>
      <c r="C78" s="109">
        <f>C41</f>
        <v>7.7582285156250004</v>
      </c>
      <c r="D78" s="110">
        <f>D41</f>
        <v>1</v>
      </c>
      <c r="E78" s="107">
        <f t="shared" ref="E78:S78" si="23">T41</f>
        <v>7.7582285156250004</v>
      </c>
      <c r="F78" s="107">
        <f t="shared" si="23"/>
        <v>7.7582285156250004</v>
      </c>
      <c r="G78" s="107">
        <f t="shared" si="23"/>
        <v>7.7582285156250004</v>
      </c>
      <c r="H78" s="107">
        <f t="shared" si="23"/>
        <v>7.7582285156250004</v>
      </c>
      <c r="I78" s="107">
        <f t="shared" si="23"/>
        <v>7.7582285156250004</v>
      </c>
      <c r="J78" s="107">
        <f t="shared" si="23"/>
        <v>7.7582285156250004</v>
      </c>
      <c r="K78" s="107">
        <f t="shared" si="23"/>
        <v>7.7582285156250004</v>
      </c>
      <c r="L78" s="107">
        <f t="shared" si="23"/>
        <v>0</v>
      </c>
      <c r="M78" s="107">
        <f t="shared" si="23"/>
        <v>0</v>
      </c>
      <c r="N78" s="107">
        <f t="shared" si="23"/>
        <v>0</v>
      </c>
      <c r="O78" s="107">
        <f t="shared" si="23"/>
        <v>0</v>
      </c>
      <c r="P78" s="107">
        <f t="shared" si="23"/>
        <v>0</v>
      </c>
      <c r="Q78" s="107">
        <f t="shared" si="23"/>
        <v>0</v>
      </c>
      <c r="R78" s="107">
        <f t="shared" si="23"/>
        <v>0</v>
      </c>
      <c r="S78" s="107">
        <f t="shared" si="23"/>
        <v>0</v>
      </c>
      <c r="T78" s="283"/>
    </row>
    <row r="79" spans="1:20" ht="15.75" hidden="1" customHeight="1" x14ac:dyDescent="0.4">
      <c r="A79" s="166" t="str">
        <f>A43</f>
        <v>Window Air Conditioners - IQ</v>
      </c>
      <c r="B79" s="167">
        <f>B43</f>
        <v>12</v>
      </c>
      <c r="C79" s="168">
        <f>C43</f>
        <v>11.7265966796875</v>
      </c>
      <c r="D79" s="169">
        <f>D43</f>
        <v>1</v>
      </c>
      <c r="E79" s="95">
        <f t="shared" ref="E79:S79" si="24">T43</f>
        <v>0</v>
      </c>
      <c r="F79" s="95">
        <f t="shared" si="24"/>
        <v>0</v>
      </c>
      <c r="G79" s="95">
        <f t="shared" si="24"/>
        <v>0</v>
      </c>
      <c r="H79" s="95">
        <f t="shared" si="24"/>
        <v>0</v>
      </c>
      <c r="I79" s="95">
        <f t="shared" si="24"/>
        <v>0</v>
      </c>
      <c r="J79" s="95">
        <f t="shared" si="24"/>
        <v>0</v>
      </c>
      <c r="K79" s="95">
        <f t="shared" si="24"/>
        <v>0</v>
      </c>
      <c r="L79" s="95">
        <f t="shared" si="24"/>
        <v>0</v>
      </c>
      <c r="M79" s="95">
        <f t="shared" si="24"/>
        <v>0</v>
      </c>
      <c r="N79" s="95">
        <f t="shared" si="24"/>
        <v>0</v>
      </c>
      <c r="O79" s="95">
        <f t="shared" si="24"/>
        <v>0</v>
      </c>
      <c r="P79" s="95">
        <f t="shared" si="24"/>
        <v>0</v>
      </c>
      <c r="Q79" s="95">
        <f t="shared" si="24"/>
        <v>0</v>
      </c>
      <c r="R79" s="95">
        <f t="shared" si="24"/>
        <v>0</v>
      </c>
      <c r="S79" s="95">
        <f t="shared" si="24"/>
        <v>0</v>
      </c>
      <c r="T79" s="283"/>
    </row>
    <row r="80" spans="1:20" ht="15.75" hidden="1" customHeight="1" x14ac:dyDescent="0.4">
      <c r="A80" s="141" t="str">
        <f t="shared" ref="A80" si="25">A47</f>
        <v>Total</v>
      </c>
      <c r="B80" s="142"/>
      <c r="C80" s="100">
        <f>C47</f>
        <v>66522.83928354572</v>
      </c>
      <c r="D80" s="171">
        <f>D47</f>
        <v>0.83075354415679448</v>
      </c>
      <c r="E80" s="97">
        <f t="shared" ref="E80:E82" si="26">T47</f>
        <v>2029.1804418962188</v>
      </c>
      <c r="F80" s="96">
        <f t="shared" ref="F80:F82" si="27">U47</f>
        <v>2029.1804418962188</v>
      </c>
      <c r="G80" s="96">
        <f t="shared" ref="G80:G82" si="28">V47</f>
        <v>1538.5344133212184</v>
      </c>
      <c r="H80" s="96">
        <f t="shared" ref="H80:H82" si="29">W47</f>
        <v>366.35815161132814</v>
      </c>
      <c r="I80" s="96">
        <f t="shared" ref="I80:I82" si="30">X47</f>
        <v>156.60320629882813</v>
      </c>
      <c r="J80" s="96">
        <f t="shared" ref="J80:J82" si="31">Y47</f>
        <v>35.042104736328128</v>
      </c>
      <c r="K80" s="96">
        <f t="shared" ref="K80:K82" si="32">Z47</f>
        <v>35.042104736328128</v>
      </c>
      <c r="L80" s="96">
        <f t="shared" ref="L80:L82" si="33">AA47</f>
        <v>7.7101691894531248</v>
      </c>
      <c r="M80" s="96">
        <f t="shared" ref="M80:M82" si="34">AB47</f>
        <v>7.7101691894531248</v>
      </c>
      <c r="N80" s="96">
        <f t="shared" ref="N80:N82" si="35">AC47</f>
        <v>7.7101691894531248</v>
      </c>
      <c r="O80" s="96">
        <f t="shared" ref="O80:O82" si="36">AD47</f>
        <v>0</v>
      </c>
      <c r="P80" s="96">
        <f t="shared" ref="P80:P82" si="37">AE47</f>
        <v>0</v>
      </c>
      <c r="Q80" s="96">
        <f t="shared" ref="Q80:Q82" si="38">AF47</f>
        <v>0</v>
      </c>
      <c r="R80" s="96">
        <f t="shared" ref="R80:R82" si="39">AG47</f>
        <v>0</v>
      </c>
      <c r="S80" s="96">
        <f t="shared" ref="S80:S82" si="40">AH47</f>
        <v>0</v>
      </c>
      <c r="T80" s="283"/>
    </row>
    <row r="81" spans="1:20" ht="15.75" hidden="1" customHeight="1" x14ac:dyDescent="0.4">
      <c r="A81" s="141" t="str">
        <f t="shared" ref="A81" si="41">A48</f>
        <v>Expiring 2021 CPAS</v>
      </c>
      <c r="B81" s="143"/>
      <c r="C81" s="144"/>
      <c r="D81" s="144"/>
      <c r="E81" s="97">
        <f t="shared" si="26"/>
        <v>663.72647949218754</v>
      </c>
      <c r="F81" s="96">
        <f t="shared" si="27"/>
        <v>0</v>
      </c>
      <c r="G81" s="96">
        <f t="shared" si="28"/>
        <v>490.6460285750004</v>
      </c>
      <c r="H81" s="96">
        <f t="shared" si="29"/>
        <v>1172.1762617098902</v>
      </c>
      <c r="I81" s="96">
        <f t="shared" si="30"/>
        <v>209.75494531250001</v>
      </c>
      <c r="J81" s="96">
        <f t="shared" si="31"/>
        <v>121.5611015625</v>
      </c>
      <c r="K81" s="96">
        <f t="shared" si="32"/>
        <v>0</v>
      </c>
      <c r="L81" s="96">
        <f t="shared" si="33"/>
        <v>27.331935546875002</v>
      </c>
      <c r="M81" s="96">
        <f t="shared" si="34"/>
        <v>0</v>
      </c>
      <c r="N81" s="96">
        <f t="shared" si="35"/>
        <v>0</v>
      </c>
      <c r="O81" s="96">
        <f t="shared" si="36"/>
        <v>7.7101691894531248</v>
      </c>
      <c r="P81" s="96">
        <f t="shared" si="37"/>
        <v>0</v>
      </c>
      <c r="Q81" s="96">
        <f t="shared" si="38"/>
        <v>0</v>
      </c>
      <c r="R81" s="96">
        <f t="shared" si="39"/>
        <v>0</v>
      </c>
      <c r="S81" s="96">
        <f t="shared" si="40"/>
        <v>0</v>
      </c>
      <c r="T81" s="283"/>
    </row>
    <row r="82" spans="1:20" ht="15.75" hidden="1" customHeight="1" x14ac:dyDescent="0.4">
      <c r="A82" s="141" t="str">
        <f t="shared" ref="A82" si="42">A49</f>
        <v>Expired 2021 CPAS</v>
      </c>
      <c r="B82" s="143"/>
      <c r="C82" s="144"/>
      <c r="D82" s="144"/>
      <c r="E82" s="97">
        <f t="shared" si="26"/>
        <v>53234.904060282221</v>
      </c>
      <c r="F82" s="96">
        <f t="shared" si="27"/>
        <v>53234.904060282221</v>
      </c>
      <c r="G82" s="96">
        <f t="shared" si="28"/>
        <v>53725.550088857221</v>
      </c>
      <c r="H82" s="96">
        <f t="shared" si="29"/>
        <v>54897.726350567114</v>
      </c>
      <c r="I82" s="96">
        <f t="shared" si="30"/>
        <v>55107.48129587961</v>
      </c>
      <c r="J82" s="96">
        <f t="shared" si="31"/>
        <v>55229.042397442114</v>
      </c>
      <c r="K82" s="96">
        <f t="shared" si="32"/>
        <v>55229.042397442114</v>
      </c>
      <c r="L82" s="96">
        <f t="shared" si="33"/>
        <v>55256.374332988991</v>
      </c>
      <c r="M82" s="96">
        <f t="shared" si="34"/>
        <v>55256.374332988991</v>
      </c>
      <c r="N82" s="96">
        <f t="shared" si="35"/>
        <v>55256.374332988991</v>
      </c>
      <c r="O82" s="96">
        <f t="shared" si="36"/>
        <v>55264.084502178441</v>
      </c>
      <c r="P82" s="96">
        <f t="shared" si="37"/>
        <v>55264.084502178441</v>
      </c>
      <c r="Q82" s="96">
        <f t="shared" si="38"/>
        <v>55264.084502178441</v>
      </c>
      <c r="R82" s="96">
        <f t="shared" si="39"/>
        <v>55264.084502178441</v>
      </c>
      <c r="S82" s="96">
        <f t="shared" si="40"/>
        <v>55264.084502178441</v>
      </c>
      <c r="T82" s="283"/>
    </row>
    <row r="83" spans="1:20" ht="15.75" hidden="1" customHeight="1" x14ac:dyDescent="0.4">
      <c r="A83" s="99" t="s">
        <v>88</v>
      </c>
      <c r="B83" s="102">
        <f>B50</f>
        <v>9.8470598361953758</v>
      </c>
      <c r="C83" s="125"/>
      <c r="D83" s="125"/>
      <c r="E83" s="125"/>
      <c r="F83" s="125"/>
      <c r="G83" s="125"/>
      <c r="H83" s="125"/>
      <c r="I83" s="125"/>
      <c r="J83" s="125"/>
      <c r="K83" s="125"/>
      <c r="L83" s="125"/>
      <c r="M83" s="125"/>
      <c r="N83" s="125"/>
      <c r="O83" s="125"/>
      <c r="P83" s="125"/>
      <c r="Q83" s="125"/>
      <c r="R83" s="125"/>
      <c r="S83" s="125"/>
      <c r="T83" s="283"/>
    </row>
    <row r="84" spans="1:20" ht="15.75" hidden="1" customHeight="1" x14ac:dyDescent="0.4">
      <c r="A84" s="125"/>
      <c r="B84" s="125"/>
      <c r="C84" s="125"/>
      <c r="D84" s="125"/>
      <c r="E84" s="125"/>
      <c r="F84" s="125"/>
      <c r="G84" s="125"/>
      <c r="H84" s="125"/>
      <c r="I84" s="125"/>
      <c r="J84" s="125"/>
      <c r="K84" s="125"/>
      <c r="L84" s="125"/>
      <c r="M84" s="125"/>
      <c r="N84" s="125"/>
      <c r="O84" s="125"/>
      <c r="P84" s="125"/>
      <c r="Q84" s="125"/>
      <c r="R84" s="125"/>
      <c r="S84" s="125"/>
      <c r="T84" s="283"/>
    </row>
    <row r="85" spans="1:20" ht="15.75" hidden="1" customHeight="1" x14ac:dyDescent="0.4">
      <c r="A85" s="629" t="s">
        <v>2</v>
      </c>
      <c r="B85" s="630"/>
      <c r="C85" s="630"/>
      <c r="D85" s="630"/>
      <c r="E85" s="630"/>
      <c r="F85" s="630"/>
      <c r="G85" s="630"/>
      <c r="H85" s="630"/>
      <c r="I85" s="630"/>
      <c r="J85" s="630"/>
      <c r="K85" s="630"/>
      <c r="L85" s="630"/>
      <c r="M85" s="630"/>
      <c r="T85" s="283"/>
    </row>
    <row r="86" spans="1:20" ht="15.75" hidden="1" customHeight="1" x14ac:dyDescent="0.4">
      <c r="A86" s="628"/>
      <c r="B86" s="628"/>
      <c r="C86" s="628"/>
      <c r="D86" s="628"/>
      <c r="E86" s="628"/>
      <c r="F86" s="628"/>
      <c r="G86" s="628"/>
      <c r="H86" s="628"/>
      <c r="I86" s="628"/>
      <c r="J86" s="628"/>
      <c r="K86" s="628"/>
      <c r="L86" s="628"/>
      <c r="M86" s="628"/>
    </row>
    <row r="87" spans="1:20" ht="15.75" customHeight="1" x14ac:dyDescent="0.4"/>
    <row r="88" spans="1:20" s="283" customFormat="1" x14ac:dyDescent="0.4">
      <c r="A88" s="606" t="s">
        <v>2</v>
      </c>
      <c r="B88" s="607"/>
      <c r="C88" s="607"/>
      <c r="D88" s="607"/>
    </row>
    <row r="89" spans="1:20" s="283" customFormat="1" ht="15" customHeight="1" x14ac:dyDescent="0.4">
      <c r="A89" s="625" t="s">
        <v>407</v>
      </c>
      <c r="B89" s="626"/>
      <c r="C89" s="626"/>
      <c r="D89" s="627"/>
    </row>
  </sheetData>
  <mergeCells count="14">
    <mergeCell ref="AJ3:AJ4"/>
    <mergeCell ref="A3:A4"/>
    <mergeCell ref="B3:B4"/>
    <mergeCell ref="C3:C4"/>
    <mergeCell ref="D3:D4"/>
    <mergeCell ref="A88:D88"/>
    <mergeCell ref="A89:D89"/>
    <mergeCell ref="A86:M86"/>
    <mergeCell ref="A52:A53"/>
    <mergeCell ref="B52:B53"/>
    <mergeCell ref="C52:C53"/>
    <mergeCell ref="D52:D53"/>
    <mergeCell ref="A85:M85"/>
    <mergeCell ref="E52:S52"/>
  </mergeCells>
  <pageMargins left="0.7" right="0.7" top="0.75" bottom="0.75" header="0.3" footer="0.3"/>
  <pageSetup orientation="portrait" horizontalDpi="1200" verticalDpi="1200" r:id="rId1"/>
  <ignoredErrors>
    <ignoredError sqref="H47:AI47 AJ5 AJ46 AJ3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2027-590C-47A9-B007-25A82F9DA432}">
  <dimension ref="A1:AI21"/>
  <sheetViews>
    <sheetView workbookViewId="0">
      <selection activeCell="K20" sqref="K20"/>
    </sheetView>
  </sheetViews>
  <sheetFormatPr defaultColWidth="8.84375" defaultRowHeight="15" x14ac:dyDescent="0.4"/>
  <cols>
    <col min="1" max="1" width="18.69140625" style="103" customWidth="1"/>
    <col min="2" max="2" width="6" style="103" customWidth="1"/>
    <col min="3" max="3" width="12.69140625" style="103" customWidth="1"/>
    <col min="4" max="4" width="6.4609375" style="103" customWidth="1"/>
    <col min="5" max="7" width="7.4609375" style="103" hidden="1" customWidth="1"/>
    <col min="8" max="34" width="7.4609375" style="103" customWidth="1"/>
    <col min="35" max="16384" width="8.84375" style="103"/>
  </cols>
  <sheetData>
    <row r="1" spans="1:35" x14ac:dyDescent="0.4">
      <c r="A1" s="9" t="s">
        <v>326</v>
      </c>
    </row>
    <row r="3" spans="1:35" x14ac:dyDescent="0.4">
      <c r="A3" s="9" t="s">
        <v>462</v>
      </c>
    </row>
    <row r="4" spans="1:35" x14ac:dyDescent="0.4">
      <c r="A4" s="616" t="s">
        <v>113</v>
      </c>
      <c r="B4" s="618" t="s">
        <v>0</v>
      </c>
      <c r="C4" s="618" t="s">
        <v>34</v>
      </c>
      <c r="D4" s="621" t="s">
        <v>74</v>
      </c>
      <c r="E4" s="480" t="s">
        <v>76</v>
      </c>
      <c r="F4" s="480"/>
      <c r="G4" s="480"/>
      <c r="H4" s="481" t="s">
        <v>76</v>
      </c>
      <c r="I4" s="482"/>
      <c r="J4" s="482"/>
      <c r="K4" s="482"/>
      <c r="L4" s="482"/>
      <c r="M4" s="482"/>
      <c r="N4" s="482"/>
      <c r="O4" s="482"/>
      <c r="P4" s="482"/>
      <c r="Q4" s="482"/>
      <c r="R4" s="482"/>
      <c r="S4" s="483"/>
      <c r="T4" s="145"/>
      <c r="U4" s="145"/>
      <c r="V4" s="145"/>
      <c r="W4" s="145"/>
      <c r="X4" s="145"/>
      <c r="Y4" s="145"/>
      <c r="Z4" s="145"/>
      <c r="AA4" s="145"/>
      <c r="AB4" s="145"/>
      <c r="AC4" s="145"/>
      <c r="AD4" s="145"/>
      <c r="AE4" s="145"/>
      <c r="AF4" s="145"/>
      <c r="AG4" s="145"/>
      <c r="AH4" s="145"/>
      <c r="AI4" s="614" t="s">
        <v>1</v>
      </c>
    </row>
    <row r="5" spans="1:35" x14ac:dyDescent="0.4">
      <c r="A5" s="617"/>
      <c r="B5" s="619"/>
      <c r="C5" s="619"/>
      <c r="D5" s="624"/>
      <c r="E5" s="421">
        <v>2018</v>
      </c>
      <c r="F5" s="421">
        <v>2019</v>
      </c>
      <c r="G5" s="421">
        <v>2020</v>
      </c>
      <c r="H5" s="421">
        <v>2021</v>
      </c>
      <c r="I5" s="421">
        <v>2022</v>
      </c>
      <c r="J5" s="421">
        <v>2023</v>
      </c>
      <c r="K5" s="421">
        <v>2024</v>
      </c>
      <c r="L5" s="421">
        <v>2025</v>
      </c>
      <c r="M5" s="421">
        <v>2026</v>
      </c>
      <c r="N5" s="421">
        <v>2027</v>
      </c>
      <c r="O5" s="421">
        <v>2028</v>
      </c>
      <c r="P5" s="421">
        <v>2029</v>
      </c>
      <c r="Q5" s="421">
        <v>2030</v>
      </c>
      <c r="R5" s="421">
        <v>2031</v>
      </c>
      <c r="S5" s="421">
        <v>2032</v>
      </c>
      <c r="T5" s="258">
        <v>2033</v>
      </c>
      <c r="U5" s="258">
        <v>2034</v>
      </c>
      <c r="V5" s="258">
        <v>2035</v>
      </c>
      <c r="W5" s="258">
        <v>2036</v>
      </c>
      <c r="X5" s="258">
        <v>2037</v>
      </c>
      <c r="Y5" s="258">
        <v>2038</v>
      </c>
      <c r="Z5" s="258">
        <v>2039</v>
      </c>
      <c r="AA5" s="258">
        <v>2040</v>
      </c>
      <c r="AB5" s="258">
        <v>2041</v>
      </c>
      <c r="AC5" s="258">
        <v>2042</v>
      </c>
      <c r="AD5" s="258">
        <v>2043</v>
      </c>
      <c r="AE5" s="258">
        <v>2044</v>
      </c>
      <c r="AF5" s="258">
        <v>2045</v>
      </c>
      <c r="AG5" s="258">
        <v>2046</v>
      </c>
      <c r="AH5" s="258">
        <v>2047</v>
      </c>
      <c r="AI5" s="615"/>
    </row>
    <row r="6" spans="1:35" x14ac:dyDescent="0.4">
      <c r="A6" s="4" t="s">
        <v>169</v>
      </c>
      <c r="B6" s="276">
        <f>B15</f>
        <v>11</v>
      </c>
      <c r="C6" s="31">
        <f t="shared" ref="C6" si="0">C15*29.3/1000</f>
        <v>7020.2209765367506</v>
      </c>
      <c r="D6" s="536">
        <f>0.35*1+0.65*0.9</f>
        <v>0.93500000000000005</v>
      </c>
      <c r="E6" s="310"/>
      <c r="F6" s="310"/>
      <c r="G6" s="310"/>
      <c r="H6" s="31">
        <f>H15*29.3/1000</f>
        <v>6563.906613061863</v>
      </c>
      <c r="I6" s="31">
        <f t="shared" ref="I6:AH6" si="1">I15*29.3/1000</f>
        <v>6563.906613061863</v>
      </c>
      <c r="J6" s="31">
        <f t="shared" si="1"/>
        <v>6563.906613061863</v>
      </c>
      <c r="K6" s="31">
        <f t="shared" si="1"/>
        <v>6563.906613061863</v>
      </c>
      <c r="L6" s="31">
        <f t="shared" si="1"/>
        <v>6563.906613061863</v>
      </c>
      <c r="M6" s="31">
        <f t="shared" si="1"/>
        <v>6563.906613061863</v>
      </c>
      <c r="N6" s="31">
        <f t="shared" si="1"/>
        <v>6563.906613061863</v>
      </c>
      <c r="O6" s="31">
        <f t="shared" si="1"/>
        <v>6563.906613061863</v>
      </c>
      <c r="P6" s="31">
        <f t="shared" si="1"/>
        <v>6563.906613061863</v>
      </c>
      <c r="Q6" s="31">
        <f t="shared" si="1"/>
        <v>6563.906613061863</v>
      </c>
      <c r="R6" s="31">
        <f t="shared" si="1"/>
        <v>6563.906613061863</v>
      </c>
      <c r="S6" s="31">
        <f t="shared" si="1"/>
        <v>0</v>
      </c>
      <c r="T6" s="31">
        <f t="shared" si="1"/>
        <v>0</v>
      </c>
      <c r="U6" s="31">
        <f t="shared" si="1"/>
        <v>0</v>
      </c>
      <c r="V6" s="31">
        <f t="shared" si="1"/>
        <v>0</v>
      </c>
      <c r="W6" s="31">
        <f t="shared" si="1"/>
        <v>0</v>
      </c>
      <c r="X6" s="31">
        <f t="shared" si="1"/>
        <v>0</v>
      </c>
      <c r="Y6" s="31">
        <f t="shared" si="1"/>
        <v>0</v>
      </c>
      <c r="Z6" s="31">
        <f t="shared" si="1"/>
        <v>0</v>
      </c>
      <c r="AA6" s="31">
        <f t="shared" si="1"/>
        <v>0</v>
      </c>
      <c r="AB6" s="31">
        <f t="shared" si="1"/>
        <v>0</v>
      </c>
      <c r="AC6" s="31">
        <f t="shared" si="1"/>
        <v>0</v>
      </c>
      <c r="AD6" s="31">
        <f t="shared" si="1"/>
        <v>0</v>
      </c>
      <c r="AE6" s="31">
        <f t="shared" si="1"/>
        <v>0</v>
      </c>
      <c r="AF6" s="31">
        <f t="shared" si="1"/>
        <v>0</v>
      </c>
      <c r="AG6" s="31">
        <f t="shared" si="1"/>
        <v>0</v>
      </c>
      <c r="AH6" s="31">
        <f t="shared" si="1"/>
        <v>0</v>
      </c>
      <c r="AI6" s="174">
        <f>SUM(E6:AH6)</f>
        <v>72202.972743680468</v>
      </c>
    </row>
    <row r="7" spans="1:35" x14ac:dyDescent="0.4">
      <c r="A7" s="141" t="s">
        <v>243</v>
      </c>
      <c r="B7" s="142"/>
      <c r="C7" s="534">
        <f>SUM(C6)</f>
        <v>7020.2209765367506</v>
      </c>
      <c r="D7" s="535">
        <f>D6</f>
        <v>0.93500000000000005</v>
      </c>
      <c r="E7" s="311"/>
      <c r="F7" s="311"/>
      <c r="G7" s="311"/>
      <c r="H7" s="97">
        <f t="shared" ref="H7:AH7" si="2">SUM(H6:H6)</f>
        <v>6563.906613061863</v>
      </c>
      <c r="I7" s="97">
        <f t="shared" si="2"/>
        <v>6563.906613061863</v>
      </c>
      <c r="J7" s="97">
        <f t="shared" si="2"/>
        <v>6563.906613061863</v>
      </c>
      <c r="K7" s="97">
        <f t="shared" si="2"/>
        <v>6563.906613061863</v>
      </c>
      <c r="L7" s="97">
        <f t="shared" si="2"/>
        <v>6563.906613061863</v>
      </c>
      <c r="M7" s="97">
        <f t="shared" si="2"/>
        <v>6563.906613061863</v>
      </c>
      <c r="N7" s="97">
        <f t="shared" si="2"/>
        <v>6563.906613061863</v>
      </c>
      <c r="O7" s="97">
        <f t="shared" si="2"/>
        <v>6563.906613061863</v>
      </c>
      <c r="P7" s="97">
        <f t="shared" si="2"/>
        <v>6563.906613061863</v>
      </c>
      <c r="Q7" s="97">
        <f t="shared" si="2"/>
        <v>6563.906613061863</v>
      </c>
      <c r="R7" s="97">
        <f t="shared" si="2"/>
        <v>6563.906613061863</v>
      </c>
      <c r="S7" s="97">
        <f t="shared" si="2"/>
        <v>0</v>
      </c>
      <c r="T7" s="97">
        <f t="shared" si="2"/>
        <v>0</v>
      </c>
      <c r="U7" s="97">
        <f t="shared" si="2"/>
        <v>0</v>
      </c>
      <c r="V7" s="97">
        <f t="shared" si="2"/>
        <v>0</v>
      </c>
      <c r="W7" s="97">
        <f t="shared" si="2"/>
        <v>0</v>
      </c>
      <c r="X7" s="97">
        <f t="shared" si="2"/>
        <v>0</v>
      </c>
      <c r="Y7" s="97">
        <f t="shared" si="2"/>
        <v>0</v>
      </c>
      <c r="Z7" s="97">
        <f t="shared" si="2"/>
        <v>0</v>
      </c>
      <c r="AA7" s="97">
        <f t="shared" si="2"/>
        <v>0</v>
      </c>
      <c r="AB7" s="97">
        <f t="shared" si="2"/>
        <v>0</v>
      </c>
      <c r="AC7" s="97">
        <f t="shared" si="2"/>
        <v>0</v>
      </c>
      <c r="AD7" s="97">
        <f t="shared" si="2"/>
        <v>0</v>
      </c>
      <c r="AE7" s="97">
        <f t="shared" si="2"/>
        <v>0</v>
      </c>
      <c r="AF7" s="97">
        <f t="shared" si="2"/>
        <v>0</v>
      </c>
      <c r="AG7" s="97">
        <f t="shared" si="2"/>
        <v>0</v>
      </c>
      <c r="AH7" s="97">
        <f t="shared" si="2"/>
        <v>0</v>
      </c>
      <c r="AI7" s="97">
        <f>SUM(AI6:AI6)</f>
        <v>72202.972743680468</v>
      </c>
    </row>
    <row r="8" spans="1:35" x14ac:dyDescent="0.4">
      <c r="A8" s="141" t="s">
        <v>244</v>
      </c>
      <c r="B8" s="143"/>
      <c r="C8" s="445"/>
      <c r="D8" s="445"/>
      <c r="E8" s="311"/>
      <c r="F8" s="311"/>
      <c r="G8" s="311"/>
      <c r="H8" s="97">
        <v>0</v>
      </c>
      <c r="I8" s="97">
        <f>H7-I7</f>
        <v>0</v>
      </c>
      <c r="J8" s="97">
        <f t="shared" ref="J8:AH8" si="3">I7-J7</f>
        <v>0</v>
      </c>
      <c r="K8" s="97">
        <f t="shared" si="3"/>
        <v>0</v>
      </c>
      <c r="L8" s="97">
        <f t="shared" si="3"/>
        <v>0</v>
      </c>
      <c r="M8" s="97">
        <f t="shared" si="3"/>
        <v>0</v>
      </c>
      <c r="N8" s="97">
        <f t="shared" si="3"/>
        <v>0</v>
      </c>
      <c r="O8" s="97">
        <f t="shared" si="3"/>
        <v>0</v>
      </c>
      <c r="P8" s="97">
        <f t="shared" si="3"/>
        <v>0</v>
      </c>
      <c r="Q8" s="97">
        <f t="shared" si="3"/>
        <v>0</v>
      </c>
      <c r="R8" s="97">
        <f t="shared" si="3"/>
        <v>0</v>
      </c>
      <c r="S8" s="97">
        <f t="shared" si="3"/>
        <v>6563.906613061863</v>
      </c>
      <c r="T8" s="97">
        <f t="shared" si="3"/>
        <v>0</v>
      </c>
      <c r="U8" s="97">
        <f t="shared" si="3"/>
        <v>0</v>
      </c>
      <c r="V8" s="97">
        <f t="shared" si="3"/>
        <v>0</v>
      </c>
      <c r="W8" s="97">
        <f t="shared" si="3"/>
        <v>0</v>
      </c>
      <c r="X8" s="97">
        <f t="shared" si="3"/>
        <v>0</v>
      </c>
      <c r="Y8" s="97">
        <f t="shared" si="3"/>
        <v>0</v>
      </c>
      <c r="Z8" s="97">
        <f t="shared" si="3"/>
        <v>0</v>
      </c>
      <c r="AA8" s="97">
        <f t="shared" si="3"/>
        <v>0</v>
      </c>
      <c r="AB8" s="97">
        <f t="shared" si="3"/>
        <v>0</v>
      </c>
      <c r="AC8" s="97">
        <f t="shared" si="3"/>
        <v>0</v>
      </c>
      <c r="AD8" s="97">
        <f t="shared" si="3"/>
        <v>0</v>
      </c>
      <c r="AE8" s="97">
        <f t="shared" si="3"/>
        <v>0</v>
      </c>
      <c r="AF8" s="97">
        <f t="shared" si="3"/>
        <v>0</v>
      </c>
      <c r="AG8" s="97">
        <f t="shared" si="3"/>
        <v>0</v>
      </c>
      <c r="AH8" s="97">
        <f t="shared" si="3"/>
        <v>0</v>
      </c>
      <c r="AI8" s="172"/>
    </row>
    <row r="9" spans="1:35" x14ac:dyDescent="0.4">
      <c r="A9" s="141" t="s">
        <v>245</v>
      </c>
      <c r="B9" s="143"/>
      <c r="C9" s="445"/>
      <c r="D9" s="445"/>
      <c r="E9" s="311"/>
      <c r="F9" s="311"/>
      <c r="G9" s="311"/>
      <c r="H9" s="97">
        <v>0</v>
      </c>
      <c r="I9" s="97">
        <f>$H7-I7</f>
        <v>0</v>
      </c>
      <c r="J9" s="97">
        <f t="shared" ref="J9:AH9" si="4">$H7-J7</f>
        <v>0</v>
      </c>
      <c r="K9" s="97">
        <f t="shared" si="4"/>
        <v>0</v>
      </c>
      <c r="L9" s="97">
        <f t="shared" si="4"/>
        <v>0</v>
      </c>
      <c r="M9" s="97">
        <f t="shared" si="4"/>
        <v>0</v>
      </c>
      <c r="N9" s="97">
        <f t="shared" si="4"/>
        <v>0</v>
      </c>
      <c r="O9" s="97">
        <f t="shared" si="4"/>
        <v>0</v>
      </c>
      <c r="P9" s="97">
        <f t="shared" si="4"/>
        <v>0</v>
      </c>
      <c r="Q9" s="97">
        <f t="shared" si="4"/>
        <v>0</v>
      </c>
      <c r="R9" s="97">
        <f t="shared" si="4"/>
        <v>0</v>
      </c>
      <c r="S9" s="97">
        <f t="shared" si="4"/>
        <v>6563.906613061863</v>
      </c>
      <c r="T9" s="97">
        <f t="shared" si="4"/>
        <v>6563.906613061863</v>
      </c>
      <c r="U9" s="97">
        <f t="shared" si="4"/>
        <v>6563.906613061863</v>
      </c>
      <c r="V9" s="97">
        <f t="shared" si="4"/>
        <v>6563.906613061863</v>
      </c>
      <c r="W9" s="97">
        <f t="shared" si="4"/>
        <v>6563.906613061863</v>
      </c>
      <c r="X9" s="97">
        <f t="shared" si="4"/>
        <v>6563.906613061863</v>
      </c>
      <c r="Y9" s="97">
        <f t="shared" si="4"/>
        <v>6563.906613061863</v>
      </c>
      <c r="Z9" s="97">
        <f t="shared" si="4"/>
        <v>6563.906613061863</v>
      </c>
      <c r="AA9" s="97">
        <f t="shared" si="4"/>
        <v>6563.906613061863</v>
      </c>
      <c r="AB9" s="97">
        <f t="shared" si="4"/>
        <v>6563.906613061863</v>
      </c>
      <c r="AC9" s="97">
        <f t="shared" si="4"/>
        <v>6563.906613061863</v>
      </c>
      <c r="AD9" s="97">
        <f t="shared" si="4"/>
        <v>6563.906613061863</v>
      </c>
      <c r="AE9" s="97">
        <f t="shared" si="4"/>
        <v>6563.906613061863</v>
      </c>
      <c r="AF9" s="97">
        <f t="shared" si="4"/>
        <v>6563.906613061863</v>
      </c>
      <c r="AG9" s="97">
        <f t="shared" si="4"/>
        <v>6563.906613061863</v>
      </c>
      <c r="AH9" s="97">
        <f t="shared" si="4"/>
        <v>6563.906613061863</v>
      </c>
      <c r="AI9" s="173"/>
    </row>
    <row r="10" spans="1:35" x14ac:dyDescent="0.4">
      <c r="A10" s="99" t="s">
        <v>88</v>
      </c>
      <c r="B10" s="102">
        <f>B6</f>
        <v>11</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73"/>
    </row>
    <row r="12" spans="1:35" x14ac:dyDescent="0.4">
      <c r="A12" s="9" t="s">
        <v>461</v>
      </c>
    </row>
    <row r="13" spans="1:35" x14ac:dyDescent="0.4">
      <c r="A13" s="616" t="s">
        <v>113</v>
      </c>
      <c r="B13" s="618" t="s">
        <v>0</v>
      </c>
      <c r="C13" s="618" t="s">
        <v>114</v>
      </c>
      <c r="D13" s="618" t="s">
        <v>74</v>
      </c>
      <c r="E13" s="37" t="s">
        <v>104</v>
      </c>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614" t="s">
        <v>1</v>
      </c>
    </row>
    <row r="14" spans="1:35" x14ac:dyDescent="0.4">
      <c r="A14" s="617"/>
      <c r="B14" s="619"/>
      <c r="C14" s="619"/>
      <c r="D14" s="624"/>
      <c r="E14" s="258">
        <v>2018</v>
      </c>
      <c r="F14" s="258">
        <v>2019</v>
      </c>
      <c r="G14" s="258">
        <v>2020</v>
      </c>
      <c r="H14" s="258">
        <v>2021</v>
      </c>
      <c r="I14" s="258">
        <v>2022</v>
      </c>
      <c r="J14" s="258">
        <v>2023</v>
      </c>
      <c r="K14" s="258">
        <v>2024</v>
      </c>
      <c r="L14" s="258">
        <v>2025</v>
      </c>
      <c r="M14" s="258">
        <v>2026</v>
      </c>
      <c r="N14" s="258">
        <v>2027</v>
      </c>
      <c r="O14" s="258">
        <v>2028</v>
      </c>
      <c r="P14" s="258">
        <v>2029</v>
      </c>
      <c r="Q14" s="258">
        <v>2030</v>
      </c>
      <c r="R14" s="258">
        <v>2031</v>
      </c>
      <c r="S14" s="258">
        <v>2032</v>
      </c>
      <c r="T14" s="258">
        <v>2033</v>
      </c>
      <c r="U14" s="258">
        <v>2034</v>
      </c>
      <c r="V14" s="258">
        <v>2035</v>
      </c>
      <c r="W14" s="258">
        <v>2036</v>
      </c>
      <c r="X14" s="258">
        <v>2037</v>
      </c>
      <c r="Y14" s="258">
        <v>2038</v>
      </c>
      <c r="Z14" s="258">
        <v>2039</v>
      </c>
      <c r="AA14" s="258">
        <v>2040</v>
      </c>
      <c r="AB14" s="258">
        <v>2041</v>
      </c>
      <c r="AC14" s="258">
        <v>2042</v>
      </c>
      <c r="AD14" s="258">
        <v>2043</v>
      </c>
      <c r="AE14" s="258">
        <v>2044</v>
      </c>
      <c r="AF14" s="258">
        <v>2045</v>
      </c>
      <c r="AG14" s="258">
        <v>2046</v>
      </c>
      <c r="AH14" s="258">
        <v>2047</v>
      </c>
      <c r="AI14" s="615"/>
    </row>
    <row r="15" spans="1:35" x14ac:dyDescent="0.4">
      <c r="A15" s="4" t="s">
        <v>169</v>
      </c>
      <c r="B15" s="10">
        <v>11</v>
      </c>
      <c r="C15" s="537">
        <f>H15/D15</f>
        <v>239597.98554732939</v>
      </c>
      <c r="D15" s="536">
        <f>0.35*1+0.65*0.9</f>
        <v>0.93500000000000005</v>
      </c>
      <c r="E15" s="310"/>
      <c r="F15" s="310"/>
      <c r="G15" s="310"/>
      <c r="H15" s="31">
        <f>'Gas Conversion Notes'!C6</f>
        <v>224024.11648675299</v>
      </c>
      <c r="I15" s="31">
        <f>H15</f>
        <v>224024.11648675299</v>
      </c>
      <c r="J15" s="31">
        <f t="shared" ref="J15:R15" si="5">I15</f>
        <v>224024.11648675299</v>
      </c>
      <c r="K15" s="31">
        <f t="shared" si="5"/>
        <v>224024.11648675299</v>
      </c>
      <c r="L15" s="31">
        <f t="shared" si="5"/>
        <v>224024.11648675299</v>
      </c>
      <c r="M15" s="31">
        <f t="shared" si="5"/>
        <v>224024.11648675299</v>
      </c>
      <c r="N15" s="31">
        <f t="shared" si="5"/>
        <v>224024.11648675299</v>
      </c>
      <c r="O15" s="31">
        <f t="shared" si="5"/>
        <v>224024.11648675299</v>
      </c>
      <c r="P15" s="31">
        <f t="shared" si="5"/>
        <v>224024.11648675299</v>
      </c>
      <c r="Q15" s="31">
        <f t="shared" si="5"/>
        <v>224024.11648675299</v>
      </c>
      <c r="R15" s="31">
        <f t="shared" si="5"/>
        <v>224024.11648675299</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174">
        <f>SUM(E15:AH15)</f>
        <v>2464265.2813542821</v>
      </c>
    </row>
    <row r="16" spans="1:35" x14ac:dyDescent="0.4">
      <c r="A16" s="141" t="s">
        <v>296</v>
      </c>
      <c r="B16" s="142"/>
      <c r="C16" s="534">
        <f>SUM(C15)</f>
        <v>239597.98554732939</v>
      </c>
      <c r="D16" s="535">
        <f>D15</f>
        <v>0.93500000000000005</v>
      </c>
      <c r="E16" s="311"/>
      <c r="F16" s="311"/>
      <c r="G16" s="311"/>
      <c r="H16" s="97">
        <f t="shared" ref="H16:AI16" si="6">SUM(H15:H15)</f>
        <v>224024.11648675299</v>
      </c>
      <c r="I16" s="97">
        <f t="shared" si="6"/>
        <v>224024.11648675299</v>
      </c>
      <c r="J16" s="97">
        <f t="shared" ref="J16:AH16" si="7">SUM(J15:J15)</f>
        <v>224024.11648675299</v>
      </c>
      <c r="K16" s="97">
        <f t="shared" si="7"/>
        <v>224024.11648675299</v>
      </c>
      <c r="L16" s="97">
        <f t="shared" si="7"/>
        <v>224024.11648675299</v>
      </c>
      <c r="M16" s="97">
        <f t="shared" si="7"/>
        <v>224024.11648675299</v>
      </c>
      <c r="N16" s="97">
        <f t="shared" si="7"/>
        <v>224024.11648675299</v>
      </c>
      <c r="O16" s="97">
        <f t="shared" si="7"/>
        <v>224024.11648675299</v>
      </c>
      <c r="P16" s="97">
        <f t="shared" si="7"/>
        <v>224024.11648675299</v>
      </c>
      <c r="Q16" s="97">
        <f t="shared" si="7"/>
        <v>224024.11648675299</v>
      </c>
      <c r="R16" s="97">
        <f t="shared" si="7"/>
        <v>224024.11648675299</v>
      </c>
      <c r="S16" s="97">
        <f t="shared" si="7"/>
        <v>0</v>
      </c>
      <c r="T16" s="97">
        <f t="shared" si="7"/>
        <v>0</v>
      </c>
      <c r="U16" s="97">
        <f t="shared" si="7"/>
        <v>0</v>
      </c>
      <c r="V16" s="97">
        <f t="shared" si="7"/>
        <v>0</v>
      </c>
      <c r="W16" s="97">
        <f t="shared" si="7"/>
        <v>0</v>
      </c>
      <c r="X16" s="97">
        <f t="shared" si="7"/>
        <v>0</v>
      </c>
      <c r="Y16" s="97">
        <f t="shared" si="7"/>
        <v>0</v>
      </c>
      <c r="Z16" s="97">
        <f t="shared" si="7"/>
        <v>0</v>
      </c>
      <c r="AA16" s="97">
        <f t="shared" si="7"/>
        <v>0</v>
      </c>
      <c r="AB16" s="97">
        <f t="shared" si="7"/>
        <v>0</v>
      </c>
      <c r="AC16" s="97">
        <f t="shared" si="7"/>
        <v>0</v>
      </c>
      <c r="AD16" s="97">
        <f t="shared" si="7"/>
        <v>0</v>
      </c>
      <c r="AE16" s="97">
        <f t="shared" si="7"/>
        <v>0</v>
      </c>
      <c r="AF16" s="97">
        <f t="shared" si="7"/>
        <v>0</v>
      </c>
      <c r="AG16" s="97">
        <f t="shared" si="7"/>
        <v>0</v>
      </c>
      <c r="AH16" s="97">
        <f t="shared" si="7"/>
        <v>0</v>
      </c>
      <c r="AI16" s="97">
        <f t="shared" si="6"/>
        <v>2464265.2813542821</v>
      </c>
    </row>
    <row r="17" spans="1:35" x14ac:dyDescent="0.4">
      <c r="A17" s="141" t="s">
        <v>297</v>
      </c>
      <c r="B17" s="143"/>
      <c r="C17" s="445"/>
      <c r="D17" s="445"/>
      <c r="E17" s="311"/>
      <c r="F17" s="311"/>
      <c r="G17" s="311"/>
      <c r="H17" s="97">
        <v>0</v>
      </c>
      <c r="I17" s="97">
        <f>H16-I16</f>
        <v>0</v>
      </c>
      <c r="J17" s="97">
        <f t="shared" ref="J17:AH17" si="8">I16-J16</f>
        <v>0</v>
      </c>
      <c r="K17" s="97">
        <f t="shared" si="8"/>
        <v>0</v>
      </c>
      <c r="L17" s="97">
        <f t="shared" si="8"/>
        <v>0</v>
      </c>
      <c r="M17" s="97">
        <f t="shared" si="8"/>
        <v>0</v>
      </c>
      <c r="N17" s="97">
        <f t="shared" si="8"/>
        <v>0</v>
      </c>
      <c r="O17" s="97">
        <f t="shared" si="8"/>
        <v>0</v>
      </c>
      <c r="P17" s="97">
        <f t="shared" si="8"/>
        <v>0</v>
      </c>
      <c r="Q17" s="97">
        <f t="shared" si="8"/>
        <v>0</v>
      </c>
      <c r="R17" s="97">
        <f t="shared" si="8"/>
        <v>0</v>
      </c>
      <c r="S17" s="97">
        <f t="shared" si="8"/>
        <v>224024.11648675299</v>
      </c>
      <c r="T17" s="97">
        <f t="shared" si="8"/>
        <v>0</v>
      </c>
      <c r="U17" s="97">
        <f t="shared" si="8"/>
        <v>0</v>
      </c>
      <c r="V17" s="97">
        <f t="shared" si="8"/>
        <v>0</v>
      </c>
      <c r="W17" s="97">
        <f t="shared" si="8"/>
        <v>0</v>
      </c>
      <c r="X17" s="97">
        <f t="shared" si="8"/>
        <v>0</v>
      </c>
      <c r="Y17" s="97">
        <f t="shared" si="8"/>
        <v>0</v>
      </c>
      <c r="Z17" s="97">
        <f t="shared" si="8"/>
        <v>0</v>
      </c>
      <c r="AA17" s="97">
        <f t="shared" si="8"/>
        <v>0</v>
      </c>
      <c r="AB17" s="97">
        <f t="shared" si="8"/>
        <v>0</v>
      </c>
      <c r="AC17" s="97">
        <f t="shared" si="8"/>
        <v>0</v>
      </c>
      <c r="AD17" s="97">
        <f t="shared" si="8"/>
        <v>0</v>
      </c>
      <c r="AE17" s="97">
        <f t="shared" si="8"/>
        <v>0</v>
      </c>
      <c r="AF17" s="97">
        <f t="shared" si="8"/>
        <v>0</v>
      </c>
      <c r="AG17" s="97">
        <f t="shared" si="8"/>
        <v>0</v>
      </c>
      <c r="AH17" s="97">
        <f t="shared" si="8"/>
        <v>0</v>
      </c>
      <c r="AI17" s="172"/>
    </row>
    <row r="18" spans="1:35" x14ac:dyDescent="0.4">
      <c r="A18" s="141" t="s">
        <v>298</v>
      </c>
      <c r="B18" s="143"/>
      <c r="C18" s="445"/>
      <c r="D18" s="445"/>
      <c r="E18" s="311"/>
      <c r="F18" s="311"/>
      <c r="G18" s="311"/>
      <c r="H18" s="97">
        <v>0</v>
      </c>
      <c r="I18" s="97">
        <f>$H16-I16</f>
        <v>0</v>
      </c>
      <c r="J18" s="97">
        <f t="shared" ref="J18:AH18" si="9">$H16-J16</f>
        <v>0</v>
      </c>
      <c r="K18" s="97">
        <f t="shared" si="9"/>
        <v>0</v>
      </c>
      <c r="L18" s="97">
        <f t="shared" si="9"/>
        <v>0</v>
      </c>
      <c r="M18" s="97">
        <f t="shared" si="9"/>
        <v>0</v>
      </c>
      <c r="N18" s="97">
        <f t="shared" si="9"/>
        <v>0</v>
      </c>
      <c r="O18" s="97">
        <f t="shared" si="9"/>
        <v>0</v>
      </c>
      <c r="P18" s="97">
        <f t="shared" si="9"/>
        <v>0</v>
      </c>
      <c r="Q18" s="97">
        <f t="shared" si="9"/>
        <v>0</v>
      </c>
      <c r="R18" s="97">
        <f t="shared" si="9"/>
        <v>0</v>
      </c>
      <c r="S18" s="97">
        <f t="shared" si="9"/>
        <v>224024.11648675299</v>
      </c>
      <c r="T18" s="97">
        <f t="shared" si="9"/>
        <v>224024.11648675299</v>
      </c>
      <c r="U18" s="97">
        <f t="shared" si="9"/>
        <v>224024.11648675299</v>
      </c>
      <c r="V18" s="97">
        <f t="shared" si="9"/>
        <v>224024.11648675299</v>
      </c>
      <c r="W18" s="97">
        <f t="shared" si="9"/>
        <v>224024.11648675299</v>
      </c>
      <c r="X18" s="97">
        <f t="shared" si="9"/>
        <v>224024.11648675299</v>
      </c>
      <c r="Y18" s="97">
        <f t="shared" si="9"/>
        <v>224024.11648675299</v>
      </c>
      <c r="Z18" s="97">
        <f t="shared" si="9"/>
        <v>224024.11648675299</v>
      </c>
      <c r="AA18" s="97">
        <f t="shared" si="9"/>
        <v>224024.11648675299</v>
      </c>
      <c r="AB18" s="97">
        <f t="shared" si="9"/>
        <v>224024.11648675299</v>
      </c>
      <c r="AC18" s="97">
        <f t="shared" si="9"/>
        <v>224024.11648675299</v>
      </c>
      <c r="AD18" s="97">
        <f t="shared" si="9"/>
        <v>224024.11648675299</v>
      </c>
      <c r="AE18" s="97">
        <f t="shared" si="9"/>
        <v>224024.11648675299</v>
      </c>
      <c r="AF18" s="97">
        <f t="shared" si="9"/>
        <v>224024.11648675299</v>
      </c>
      <c r="AG18" s="97">
        <f t="shared" si="9"/>
        <v>224024.11648675299</v>
      </c>
      <c r="AH18" s="97">
        <f t="shared" si="9"/>
        <v>224024.11648675299</v>
      </c>
      <c r="AI18" s="173"/>
    </row>
    <row r="20" spans="1:35" x14ac:dyDescent="0.4">
      <c r="A20" s="606" t="s">
        <v>2</v>
      </c>
      <c r="B20" s="607"/>
      <c r="C20" s="607"/>
      <c r="D20" s="607"/>
    </row>
    <row r="21" spans="1:35" ht="44.25" customHeight="1" x14ac:dyDescent="0.4">
      <c r="A21" s="625" t="s">
        <v>464</v>
      </c>
      <c r="B21" s="626"/>
      <c r="C21" s="626"/>
      <c r="D21" s="627"/>
    </row>
  </sheetData>
  <mergeCells count="12">
    <mergeCell ref="A20:D20"/>
    <mergeCell ref="A21:D21"/>
    <mergeCell ref="A4:A5"/>
    <mergeCell ref="B4:B5"/>
    <mergeCell ref="C4:C5"/>
    <mergeCell ref="D4:D5"/>
    <mergeCell ref="AI4:AI5"/>
    <mergeCell ref="A13:A14"/>
    <mergeCell ref="B13:B14"/>
    <mergeCell ref="C13:C14"/>
    <mergeCell ref="D13:D14"/>
    <mergeCell ref="AI13:AI14"/>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495F-50B4-4C4A-95E1-182A548FC233}">
  <dimension ref="A1:AI23"/>
  <sheetViews>
    <sheetView workbookViewId="0">
      <selection activeCell="E1" sqref="E1:G1048576"/>
    </sheetView>
  </sheetViews>
  <sheetFormatPr defaultColWidth="8.84375" defaultRowHeight="15" x14ac:dyDescent="0.4"/>
  <cols>
    <col min="1" max="1" width="12.3046875" style="50" customWidth="1"/>
    <col min="2" max="2" width="6" style="50" customWidth="1"/>
    <col min="3" max="3" width="11.4609375" style="50" customWidth="1"/>
    <col min="4" max="4" width="6.4609375" style="50" customWidth="1"/>
    <col min="5" max="7" width="6.4609375" style="50" hidden="1" customWidth="1"/>
    <col min="8" max="34" width="6.4609375" style="50" customWidth="1"/>
    <col min="35" max="35" width="7.53515625" style="50" customWidth="1"/>
    <col min="36" max="16384" width="8.84375" style="50"/>
  </cols>
  <sheetData>
    <row r="1" spans="1:35" x14ac:dyDescent="0.4">
      <c r="A1" s="9" t="s">
        <v>388</v>
      </c>
    </row>
    <row r="2" spans="1:35" x14ac:dyDescent="0.4">
      <c r="A2" s="165" t="s">
        <v>392</v>
      </c>
    </row>
    <row r="4" spans="1:35" x14ac:dyDescent="0.4">
      <c r="A4" s="616" t="s">
        <v>112</v>
      </c>
      <c r="B4" s="618" t="s">
        <v>88</v>
      </c>
      <c r="C4" s="618" t="s">
        <v>34</v>
      </c>
      <c r="D4" s="618" t="s">
        <v>74</v>
      </c>
      <c r="E4" s="195" t="s">
        <v>76</v>
      </c>
      <c r="F4" s="477"/>
      <c r="G4" s="477"/>
      <c r="H4" s="449" t="s">
        <v>76</v>
      </c>
      <c r="I4" s="450"/>
      <c r="J4" s="450"/>
      <c r="K4" s="450"/>
      <c r="L4" s="450"/>
      <c r="M4" s="450"/>
      <c r="N4" s="450"/>
      <c r="O4" s="450"/>
      <c r="P4" s="450"/>
      <c r="Q4" s="450"/>
      <c r="R4" s="450"/>
      <c r="S4" s="451"/>
      <c r="T4" s="145"/>
      <c r="U4" s="145"/>
      <c r="V4" s="145"/>
      <c r="W4" s="145"/>
      <c r="X4" s="145"/>
      <c r="Y4" s="145"/>
      <c r="Z4" s="145"/>
      <c r="AA4" s="145"/>
      <c r="AB4" s="145"/>
      <c r="AC4" s="145"/>
      <c r="AD4" s="145"/>
      <c r="AE4" s="145"/>
      <c r="AF4" s="145"/>
      <c r="AG4" s="145"/>
      <c r="AH4" s="145"/>
      <c r="AI4" s="614" t="s">
        <v>1</v>
      </c>
    </row>
    <row r="5" spans="1:35" x14ac:dyDescent="0.4">
      <c r="A5" s="617"/>
      <c r="B5" s="619"/>
      <c r="C5" s="619"/>
      <c r="D5" s="624"/>
      <c r="E5" s="163">
        <v>2018</v>
      </c>
      <c r="F5" s="163">
        <v>2019</v>
      </c>
      <c r="G5" s="163">
        <v>2020</v>
      </c>
      <c r="H5" s="163">
        <v>2021</v>
      </c>
      <c r="I5" s="163">
        <v>2022</v>
      </c>
      <c r="J5" s="163">
        <v>2023</v>
      </c>
      <c r="K5" s="163">
        <v>2024</v>
      </c>
      <c r="L5" s="163">
        <v>2025</v>
      </c>
      <c r="M5" s="163">
        <v>2026</v>
      </c>
      <c r="N5" s="163">
        <v>2027</v>
      </c>
      <c r="O5" s="163">
        <v>2028</v>
      </c>
      <c r="P5" s="163">
        <v>2029</v>
      </c>
      <c r="Q5" s="163">
        <v>2030</v>
      </c>
      <c r="R5" s="163">
        <v>2031</v>
      </c>
      <c r="S5" s="163">
        <v>2032</v>
      </c>
      <c r="T5" s="163">
        <v>2033</v>
      </c>
      <c r="U5" s="163">
        <v>2034</v>
      </c>
      <c r="V5" s="163">
        <v>2035</v>
      </c>
      <c r="W5" s="163">
        <v>2036</v>
      </c>
      <c r="X5" s="163">
        <v>2037</v>
      </c>
      <c r="Y5" s="163">
        <v>2038</v>
      </c>
      <c r="Z5" s="163">
        <v>2039</v>
      </c>
      <c r="AA5" s="163">
        <v>2040</v>
      </c>
      <c r="AB5" s="163">
        <v>2041</v>
      </c>
      <c r="AC5" s="163">
        <v>2042</v>
      </c>
      <c r="AD5" s="163">
        <v>2043</v>
      </c>
      <c r="AE5" s="163">
        <v>2044</v>
      </c>
      <c r="AF5" s="163">
        <v>2045</v>
      </c>
      <c r="AG5" s="163">
        <v>2046</v>
      </c>
      <c r="AH5" s="163">
        <v>2047</v>
      </c>
      <c r="AI5" s="615"/>
    </row>
    <row r="6" spans="1:35" x14ac:dyDescent="0.4">
      <c r="A6" s="460" t="s">
        <v>129</v>
      </c>
      <c r="B6" s="464">
        <f>'IQ - SF'!B85</f>
        <v>11.566819098573166</v>
      </c>
      <c r="C6" s="31">
        <f>'IQ - SF'!C82</f>
        <v>8215.5746727740425</v>
      </c>
      <c r="D6" s="466">
        <f>'IQ - SF'!D82</f>
        <v>1</v>
      </c>
      <c r="E6" s="310"/>
      <c r="F6" s="310"/>
      <c r="G6" s="310"/>
      <c r="H6" s="31">
        <f>'IQ - SF'!H82</f>
        <v>8215.5746727740425</v>
      </c>
      <c r="I6" s="31">
        <f>'IQ - SF'!I82</f>
        <v>8215.5746727740425</v>
      </c>
      <c r="J6" s="31">
        <f>'IQ - SF'!J82</f>
        <v>8206.7773771171233</v>
      </c>
      <c r="K6" s="31">
        <f>'IQ - SF'!K82</f>
        <v>8206.7773771171233</v>
      </c>
      <c r="L6" s="31">
        <f>'IQ - SF'!L82</f>
        <v>8206.7773771171233</v>
      </c>
      <c r="M6" s="31">
        <f>'IQ - SF'!M82</f>
        <v>8206.7773771171233</v>
      </c>
      <c r="N6" s="31">
        <f>'IQ - SF'!N82</f>
        <v>7720.013242279344</v>
      </c>
      <c r="O6" s="31">
        <f>'IQ - SF'!O82</f>
        <v>5455.9923929455754</v>
      </c>
      <c r="P6" s="31">
        <f>'IQ - SF'!P82</f>
        <v>5443.4833877830761</v>
      </c>
      <c r="Q6" s="31">
        <f>'IQ - SF'!Q82</f>
        <v>5443.4833877830761</v>
      </c>
      <c r="R6" s="31">
        <f>'IQ - SF'!R82</f>
        <v>1752.8214161365906</v>
      </c>
      <c r="S6" s="31">
        <f>'IQ - SF'!S82</f>
        <v>1621.5149019256776</v>
      </c>
      <c r="T6" s="31">
        <f>'IQ - SF'!T82</f>
        <v>1618.7110933167585</v>
      </c>
      <c r="U6" s="31">
        <f>'IQ - SF'!U82</f>
        <v>1618.7110933167585</v>
      </c>
      <c r="V6" s="31">
        <f>'IQ - SF'!V82</f>
        <v>1618.7110933167585</v>
      </c>
      <c r="W6" s="31">
        <f>'IQ - SF'!W82</f>
        <v>1347.3549592143797</v>
      </c>
      <c r="X6" s="31">
        <f>'IQ - SF'!X82</f>
        <v>1197.9060598554736</v>
      </c>
      <c r="Y6" s="31">
        <f>'IQ - SF'!Y82</f>
        <v>1197.9060598554736</v>
      </c>
      <c r="Z6" s="31">
        <f>'IQ - SF'!Z82</f>
        <v>1142.565457169165</v>
      </c>
      <c r="AA6" s="31">
        <f>'IQ - SF'!AA82</f>
        <v>1005.6095375263068</v>
      </c>
      <c r="AB6" s="31">
        <f>'IQ - SF'!AB82</f>
        <v>0</v>
      </c>
      <c r="AC6" s="31">
        <f>'IQ - SF'!AC82</f>
        <v>0</v>
      </c>
      <c r="AD6" s="31">
        <f>'IQ - SF'!AD82</f>
        <v>0</v>
      </c>
      <c r="AE6" s="31">
        <f>'IQ - SF'!AE82</f>
        <v>0</v>
      </c>
      <c r="AF6" s="31">
        <f>'IQ - SF'!AF82</f>
        <v>0</v>
      </c>
      <c r="AG6" s="31">
        <f>'IQ - SF'!AG82</f>
        <v>0</v>
      </c>
      <c r="AH6" s="31">
        <f>'IQ - SF'!AH82</f>
        <v>0</v>
      </c>
      <c r="AI6" s="39">
        <f>SUM(E6:AH6)</f>
        <v>87443.042936441023</v>
      </c>
    </row>
    <row r="7" spans="1:35" x14ac:dyDescent="0.4">
      <c r="A7" s="460" t="s">
        <v>111</v>
      </c>
      <c r="B7" s="464">
        <f>'IQ - CAA'!B24</f>
        <v>15.928236290289199</v>
      </c>
      <c r="C7" s="31">
        <f>'IQ - CAA'!C21</f>
        <v>642.43994896981815</v>
      </c>
      <c r="D7" s="466">
        <f>'IQ - CAA'!D21</f>
        <v>1</v>
      </c>
      <c r="E7" s="310"/>
      <c r="F7" s="310"/>
      <c r="G7" s="310"/>
      <c r="H7" s="31">
        <f>'IQ - CAA'!H21</f>
        <v>642.43994896981815</v>
      </c>
      <c r="I7" s="31">
        <f>'IQ - CAA'!I21</f>
        <v>642.43994896981815</v>
      </c>
      <c r="J7" s="31">
        <f>'IQ - CAA'!J21</f>
        <v>642.43994896981815</v>
      </c>
      <c r="K7" s="31">
        <f>'IQ - CAA'!K21</f>
        <v>642.43994896981815</v>
      </c>
      <c r="L7" s="31">
        <f>'IQ - CAA'!L21</f>
        <v>642.43994896981815</v>
      </c>
      <c r="M7" s="31">
        <f>'IQ - CAA'!M21</f>
        <v>642.43994896981815</v>
      </c>
      <c r="N7" s="31">
        <f>'IQ - CAA'!N21</f>
        <v>642.43994896981815</v>
      </c>
      <c r="O7" s="31">
        <f>'IQ - CAA'!O21</f>
        <v>591.34975889429916</v>
      </c>
      <c r="P7" s="31">
        <f>'IQ - CAA'!P21</f>
        <v>591.34975889429916</v>
      </c>
      <c r="Q7" s="31">
        <f>'IQ - CAA'!Q21</f>
        <v>591.34975889429916</v>
      </c>
      <c r="R7" s="31">
        <f>'IQ - CAA'!R21</f>
        <v>375.33591892115038</v>
      </c>
      <c r="S7" s="31">
        <f>'IQ - CAA'!S21</f>
        <v>375.33591892115038</v>
      </c>
      <c r="T7" s="31">
        <f>'IQ - CAA'!T21</f>
        <v>375.33591892115038</v>
      </c>
      <c r="U7" s="31">
        <f>'IQ - CAA'!U21</f>
        <v>375.33591892115038</v>
      </c>
      <c r="V7" s="31">
        <f>'IQ - CAA'!V21</f>
        <v>375.33591892115038</v>
      </c>
      <c r="W7" s="31">
        <f>'IQ - CAA'!W21</f>
        <v>375.33591892115038</v>
      </c>
      <c r="X7" s="31">
        <f>'IQ - CAA'!X21</f>
        <v>375.33591892115038</v>
      </c>
      <c r="Y7" s="31">
        <f>'IQ - CAA'!Y21</f>
        <v>375.33591892115038</v>
      </c>
      <c r="Z7" s="31">
        <f>'IQ - CAA'!Z21</f>
        <v>375.33591892115038</v>
      </c>
      <c r="AA7" s="31">
        <f>'IQ - CAA'!AA21</f>
        <v>310.33012364804142</v>
      </c>
      <c r="AB7" s="31">
        <f>'IQ - CAA'!AB21</f>
        <v>0</v>
      </c>
      <c r="AC7" s="31">
        <f>'IQ - CAA'!AC21</f>
        <v>0</v>
      </c>
      <c r="AD7" s="31">
        <f>'IQ - CAA'!AD21</f>
        <v>0</v>
      </c>
      <c r="AE7" s="31">
        <f>'IQ - CAA'!AE21</f>
        <v>0</v>
      </c>
      <c r="AF7" s="31">
        <f>'IQ - CAA'!AF21</f>
        <v>0</v>
      </c>
      <c r="AG7" s="31">
        <f>'IQ - CAA'!AG21</f>
        <v>0</v>
      </c>
      <c r="AH7" s="31">
        <f>'IQ - CAA'!AH21</f>
        <v>0</v>
      </c>
      <c r="AI7" s="174">
        <f>SUM(E7:AH7)</f>
        <v>9959.4823134100188</v>
      </c>
    </row>
    <row r="8" spans="1:35" x14ac:dyDescent="0.4">
      <c r="A8" s="461" t="s">
        <v>49</v>
      </c>
      <c r="B8" s="465">
        <f>'IQ - SS'!B9</f>
        <v>11</v>
      </c>
      <c r="C8" s="33">
        <f>'IQ - SS'!C5</f>
        <v>4163.3395379999847</v>
      </c>
      <c r="D8" s="467">
        <f>'IQ - SS'!D5</f>
        <v>1</v>
      </c>
      <c r="E8" s="462"/>
      <c r="F8" s="462"/>
      <c r="G8" s="462"/>
      <c r="H8" s="33">
        <f>'IQ - SS'!H5</f>
        <v>4163.3395379999847</v>
      </c>
      <c r="I8" s="33">
        <f>'IQ - SS'!I5</f>
        <v>4163.3395379999847</v>
      </c>
      <c r="J8" s="33">
        <f>'IQ - SS'!J5</f>
        <v>4163.3395379999847</v>
      </c>
      <c r="K8" s="33">
        <f>'IQ - SS'!K5</f>
        <v>4163.3395379999847</v>
      </c>
      <c r="L8" s="33">
        <f>'IQ - SS'!L5</f>
        <v>4163.3395379999847</v>
      </c>
      <c r="M8" s="33">
        <f>'IQ - SS'!M5</f>
        <v>4163.3395379999847</v>
      </c>
      <c r="N8" s="33">
        <f>'IQ - SS'!N5</f>
        <v>4163.3395379999847</v>
      </c>
      <c r="O8" s="33">
        <f>'IQ - SS'!O5</f>
        <v>4163.3395379999847</v>
      </c>
      <c r="P8" s="33">
        <f>'IQ - SS'!P5</f>
        <v>4163.3395379999847</v>
      </c>
      <c r="Q8" s="33">
        <f>'IQ - SS'!Q5</f>
        <v>4163.3395379999847</v>
      </c>
      <c r="R8" s="33">
        <f>'IQ - SS'!R5</f>
        <v>4163.3395379999847</v>
      </c>
      <c r="S8" s="33">
        <f>'IQ - SS'!S5</f>
        <v>0</v>
      </c>
      <c r="T8" s="33">
        <f>'IQ - SS'!T5</f>
        <v>0</v>
      </c>
      <c r="U8" s="33">
        <f>'IQ - SS'!U5</f>
        <v>0</v>
      </c>
      <c r="V8" s="33">
        <f>'IQ - SS'!V5</f>
        <v>0</v>
      </c>
      <c r="W8" s="33">
        <f>'IQ - SS'!W5</f>
        <v>0</v>
      </c>
      <c r="X8" s="33">
        <f>'IQ - SS'!X5</f>
        <v>0</v>
      </c>
      <c r="Y8" s="33">
        <f>'IQ - SS'!Y5</f>
        <v>0</v>
      </c>
      <c r="Z8" s="33">
        <f>'IQ - SS'!Z5</f>
        <v>0</v>
      </c>
      <c r="AA8" s="33">
        <f>'IQ - SS'!AA5</f>
        <v>0</v>
      </c>
      <c r="AB8" s="33">
        <f>'IQ - SS'!AB5</f>
        <v>0</v>
      </c>
      <c r="AC8" s="33">
        <f>'IQ - SS'!AC5</f>
        <v>0</v>
      </c>
      <c r="AD8" s="33">
        <f>'IQ - SS'!AD5</f>
        <v>0</v>
      </c>
      <c r="AE8" s="33">
        <f>'IQ - SS'!AE5</f>
        <v>0</v>
      </c>
      <c r="AF8" s="33">
        <f>'IQ - SS'!AF5</f>
        <v>0</v>
      </c>
      <c r="AG8" s="33">
        <f>'IQ - SS'!AG5</f>
        <v>0</v>
      </c>
      <c r="AH8" s="33">
        <f>'IQ - SS'!AH5</f>
        <v>0</v>
      </c>
      <c r="AI8" s="174">
        <f>SUM(E8:AH8)</f>
        <v>45796.734917999835</v>
      </c>
    </row>
    <row r="9" spans="1:35" x14ac:dyDescent="0.4">
      <c r="A9" s="444" t="s">
        <v>243</v>
      </c>
      <c r="B9" s="463"/>
      <c r="C9" s="97">
        <f>SUM(C6:C8)</f>
        <v>13021.354159743845</v>
      </c>
      <c r="D9" s="447">
        <f>H9/C9</f>
        <v>1</v>
      </c>
      <c r="E9" s="311"/>
      <c r="F9" s="311"/>
      <c r="G9" s="311"/>
      <c r="H9" s="97">
        <f t="shared" ref="H9:AI9" si="0">SUM(H6:H8)</f>
        <v>13021.354159743845</v>
      </c>
      <c r="I9" s="97">
        <f t="shared" si="0"/>
        <v>13021.354159743845</v>
      </c>
      <c r="J9" s="97">
        <f t="shared" si="0"/>
        <v>13012.556864086928</v>
      </c>
      <c r="K9" s="97">
        <f t="shared" si="0"/>
        <v>13012.556864086928</v>
      </c>
      <c r="L9" s="97">
        <f t="shared" si="0"/>
        <v>13012.556864086928</v>
      </c>
      <c r="M9" s="97">
        <f t="shared" si="0"/>
        <v>13012.556864086928</v>
      </c>
      <c r="N9" s="97">
        <f t="shared" si="0"/>
        <v>12525.792729249148</v>
      </c>
      <c r="O9" s="97">
        <f t="shared" si="0"/>
        <v>10210.681689839859</v>
      </c>
      <c r="P9" s="97">
        <f t="shared" si="0"/>
        <v>10198.17268467736</v>
      </c>
      <c r="Q9" s="97">
        <f t="shared" si="0"/>
        <v>10198.17268467736</v>
      </c>
      <c r="R9" s="97">
        <f t="shared" si="0"/>
        <v>6291.4968730577257</v>
      </c>
      <c r="S9" s="97">
        <f t="shared" si="0"/>
        <v>1996.8508208468279</v>
      </c>
      <c r="T9" s="97">
        <f t="shared" si="0"/>
        <v>1994.0470122379088</v>
      </c>
      <c r="U9" s="97">
        <f t="shared" si="0"/>
        <v>1994.0470122379088</v>
      </c>
      <c r="V9" s="97">
        <f t="shared" si="0"/>
        <v>1994.0470122379088</v>
      </c>
      <c r="W9" s="97">
        <f t="shared" si="0"/>
        <v>1722.6908781355301</v>
      </c>
      <c r="X9" s="97">
        <f t="shared" si="0"/>
        <v>1573.2419787766239</v>
      </c>
      <c r="Y9" s="97">
        <f t="shared" si="0"/>
        <v>1573.2419787766239</v>
      </c>
      <c r="Z9" s="97">
        <f t="shared" si="0"/>
        <v>1517.9013760903154</v>
      </c>
      <c r="AA9" s="97">
        <f t="shared" si="0"/>
        <v>1315.9396611743482</v>
      </c>
      <c r="AB9" s="97">
        <f t="shared" si="0"/>
        <v>0</v>
      </c>
      <c r="AC9" s="97">
        <f t="shared" si="0"/>
        <v>0</v>
      </c>
      <c r="AD9" s="97">
        <f t="shared" si="0"/>
        <v>0</v>
      </c>
      <c r="AE9" s="97">
        <f t="shared" si="0"/>
        <v>0</v>
      </c>
      <c r="AF9" s="97">
        <f t="shared" si="0"/>
        <v>0</v>
      </c>
      <c r="AG9" s="97">
        <f t="shared" si="0"/>
        <v>0</v>
      </c>
      <c r="AH9" s="97">
        <f t="shared" si="0"/>
        <v>0</v>
      </c>
      <c r="AI9" s="97">
        <f t="shared" si="0"/>
        <v>143199.26016785088</v>
      </c>
    </row>
    <row r="10" spans="1:35" x14ac:dyDescent="0.4">
      <c r="A10" s="444" t="s">
        <v>244</v>
      </c>
      <c r="B10" s="445"/>
      <c r="C10" s="445"/>
      <c r="D10" s="445"/>
      <c r="E10" s="311"/>
      <c r="F10" s="311"/>
      <c r="G10" s="311"/>
      <c r="H10" s="97">
        <v>0</v>
      </c>
      <c r="I10" s="97">
        <f>H9-I9</f>
        <v>0</v>
      </c>
      <c r="J10" s="97">
        <f t="shared" ref="J10:AH10" si="1">I9-J9</f>
        <v>8.797295656917413</v>
      </c>
      <c r="K10" s="97">
        <f t="shared" si="1"/>
        <v>0</v>
      </c>
      <c r="L10" s="97">
        <f t="shared" si="1"/>
        <v>0</v>
      </c>
      <c r="M10" s="97">
        <f t="shared" si="1"/>
        <v>0</v>
      </c>
      <c r="N10" s="97">
        <f t="shared" si="1"/>
        <v>486.76413483778015</v>
      </c>
      <c r="O10" s="97">
        <f t="shared" si="1"/>
        <v>2315.1110394092884</v>
      </c>
      <c r="P10" s="97">
        <f t="shared" si="1"/>
        <v>12.509005162499307</v>
      </c>
      <c r="Q10" s="97">
        <f t="shared" si="1"/>
        <v>0</v>
      </c>
      <c r="R10" s="97">
        <f t="shared" si="1"/>
        <v>3906.6758116196343</v>
      </c>
      <c r="S10" s="97">
        <f t="shared" si="1"/>
        <v>4294.6460522108973</v>
      </c>
      <c r="T10" s="97">
        <f t="shared" si="1"/>
        <v>2.8038086089190983</v>
      </c>
      <c r="U10" s="97">
        <f t="shared" si="1"/>
        <v>0</v>
      </c>
      <c r="V10" s="97">
        <f t="shared" si="1"/>
        <v>0</v>
      </c>
      <c r="W10" s="97">
        <f t="shared" si="1"/>
        <v>271.35613410237875</v>
      </c>
      <c r="X10" s="97">
        <f t="shared" si="1"/>
        <v>149.44889935890615</v>
      </c>
      <c r="Y10" s="97">
        <f t="shared" si="1"/>
        <v>0</v>
      </c>
      <c r="Z10" s="97">
        <f t="shared" si="1"/>
        <v>55.340602686308557</v>
      </c>
      <c r="AA10" s="97">
        <f t="shared" si="1"/>
        <v>201.96171491596715</v>
      </c>
      <c r="AB10" s="97">
        <f t="shared" si="1"/>
        <v>1315.9396611743482</v>
      </c>
      <c r="AC10" s="97">
        <f t="shared" si="1"/>
        <v>0</v>
      </c>
      <c r="AD10" s="97">
        <f t="shared" si="1"/>
        <v>0</v>
      </c>
      <c r="AE10" s="97">
        <f t="shared" si="1"/>
        <v>0</v>
      </c>
      <c r="AF10" s="97">
        <f t="shared" si="1"/>
        <v>0</v>
      </c>
      <c r="AG10" s="97">
        <f t="shared" si="1"/>
        <v>0</v>
      </c>
      <c r="AH10" s="97">
        <f t="shared" si="1"/>
        <v>0</v>
      </c>
      <c r="AI10" s="60"/>
    </row>
    <row r="11" spans="1:35" x14ac:dyDescent="0.4">
      <c r="A11" s="444" t="s">
        <v>245</v>
      </c>
      <c r="B11" s="445"/>
      <c r="C11" s="445"/>
      <c r="D11" s="445"/>
      <c r="E11" s="311"/>
      <c r="F11" s="311"/>
      <c r="G11" s="311"/>
      <c r="H11" s="97">
        <v>0</v>
      </c>
      <c r="I11" s="97">
        <f>$H9-I9</f>
        <v>0</v>
      </c>
      <c r="J11" s="97">
        <f t="shared" ref="J11:AH11" si="2">$H9-J9</f>
        <v>8.797295656917413</v>
      </c>
      <c r="K11" s="97">
        <f t="shared" si="2"/>
        <v>8.797295656917413</v>
      </c>
      <c r="L11" s="97">
        <f t="shared" si="2"/>
        <v>8.797295656917413</v>
      </c>
      <c r="M11" s="97">
        <f t="shared" si="2"/>
        <v>8.797295656917413</v>
      </c>
      <c r="N11" s="97">
        <f t="shared" si="2"/>
        <v>495.56143049469756</v>
      </c>
      <c r="O11" s="97">
        <f t="shared" si="2"/>
        <v>2810.672469903986</v>
      </c>
      <c r="P11" s="97">
        <f t="shared" si="2"/>
        <v>2823.1814750664853</v>
      </c>
      <c r="Q11" s="97">
        <f>$H9-Q9</f>
        <v>2823.1814750664853</v>
      </c>
      <c r="R11" s="97">
        <f t="shared" si="2"/>
        <v>6729.8572866861196</v>
      </c>
      <c r="S11" s="97">
        <f t="shared" si="2"/>
        <v>11024.503338897017</v>
      </c>
      <c r="T11" s="97">
        <f t="shared" si="2"/>
        <v>11027.307147505937</v>
      </c>
      <c r="U11" s="97">
        <f t="shared" si="2"/>
        <v>11027.307147505937</v>
      </c>
      <c r="V11" s="97">
        <f t="shared" si="2"/>
        <v>11027.307147505937</v>
      </c>
      <c r="W11" s="97">
        <f t="shared" si="2"/>
        <v>11298.663281608315</v>
      </c>
      <c r="X11" s="97">
        <f t="shared" si="2"/>
        <v>11448.112180967222</v>
      </c>
      <c r="Y11" s="97">
        <f t="shared" si="2"/>
        <v>11448.112180967222</v>
      </c>
      <c r="Z11" s="97">
        <f t="shared" si="2"/>
        <v>11503.452783653531</v>
      </c>
      <c r="AA11" s="97">
        <f t="shared" si="2"/>
        <v>11705.414498569497</v>
      </c>
      <c r="AB11" s="97">
        <f t="shared" si="2"/>
        <v>13021.354159743845</v>
      </c>
      <c r="AC11" s="97">
        <f t="shared" si="2"/>
        <v>13021.354159743845</v>
      </c>
      <c r="AD11" s="97">
        <f t="shared" si="2"/>
        <v>13021.354159743845</v>
      </c>
      <c r="AE11" s="97">
        <f t="shared" si="2"/>
        <v>13021.354159743845</v>
      </c>
      <c r="AF11" s="97">
        <f t="shared" si="2"/>
        <v>13021.354159743845</v>
      </c>
      <c r="AG11" s="97">
        <f t="shared" si="2"/>
        <v>13021.354159743845</v>
      </c>
      <c r="AH11" s="97">
        <f t="shared" si="2"/>
        <v>13021.354159743845</v>
      </c>
      <c r="AI11" s="65"/>
    </row>
    <row r="12" spans="1:35" s="103" customFormat="1" x14ac:dyDescent="0.4">
      <c r="A12" s="97" t="s">
        <v>88</v>
      </c>
      <c r="B12" s="468">
        <f>SUMPRODUCT(B6:B8,C6:C8)/C9</f>
        <v>11.60077012000116</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65"/>
    </row>
    <row r="13" spans="1:35" hidden="1" x14ac:dyDescent="0.4">
      <c r="A13" s="125"/>
      <c r="B13" s="125"/>
      <c r="C13" s="125"/>
      <c r="D13" s="125"/>
      <c r="E13" s="125"/>
      <c r="F13" s="125"/>
      <c r="G13" s="125"/>
      <c r="H13" s="125"/>
      <c r="I13" s="125"/>
      <c r="J13" s="125"/>
      <c r="K13" s="125"/>
      <c r="L13" s="125"/>
      <c r="M13" s="125"/>
      <c r="N13" s="125"/>
      <c r="O13" s="125"/>
      <c r="P13" s="125"/>
      <c r="Q13" s="125"/>
      <c r="R13" s="125"/>
      <c r="S13" s="125"/>
      <c r="T13" s="125"/>
      <c r="AI13" s="103"/>
    </row>
    <row r="14" spans="1:35" s="103" customFormat="1" hidden="1" x14ac:dyDescent="0.4">
      <c r="A14" s="616" t="s">
        <v>112</v>
      </c>
      <c r="B14" s="618" t="s">
        <v>0</v>
      </c>
      <c r="C14" s="618" t="s">
        <v>34</v>
      </c>
      <c r="D14" s="621" t="s">
        <v>74</v>
      </c>
      <c r="E14" s="70" t="s">
        <v>76</v>
      </c>
      <c r="F14" s="70"/>
      <c r="G14" s="422"/>
      <c r="H14" s="449" t="s">
        <v>76</v>
      </c>
      <c r="I14" s="450"/>
      <c r="J14" s="450"/>
      <c r="K14" s="450"/>
      <c r="L14" s="450"/>
      <c r="M14" s="450"/>
      <c r="N14" s="450"/>
      <c r="O14" s="450"/>
      <c r="P14" s="450"/>
      <c r="Q14" s="450"/>
      <c r="R14" s="450"/>
      <c r="S14" s="451"/>
      <c r="T14" s="125"/>
    </row>
    <row r="15" spans="1:35" s="103" customFormat="1" hidden="1" x14ac:dyDescent="0.4">
      <c r="A15" s="617"/>
      <c r="B15" s="619"/>
      <c r="C15" s="619"/>
      <c r="D15" s="624"/>
      <c r="E15" s="164">
        <f>T5</f>
        <v>2033</v>
      </c>
      <c r="F15" s="299">
        <f t="shared" ref="F15:G21" si="3">U5</f>
        <v>2034</v>
      </c>
      <c r="G15" s="299">
        <f t="shared" si="3"/>
        <v>2035</v>
      </c>
      <c r="H15" s="299">
        <f>T5</f>
        <v>2033</v>
      </c>
      <c r="I15" s="421">
        <f t="shared" ref="I15:S21" si="4">U5</f>
        <v>2034</v>
      </c>
      <c r="J15" s="421">
        <f t="shared" si="4"/>
        <v>2035</v>
      </c>
      <c r="K15" s="421">
        <f t="shared" si="4"/>
        <v>2036</v>
      </c>
      <c r="L15" s="421">
        <f t="shared" si="4"/>
        <v>2037</v>
      </c>
      <c r="M15" s="421">
        <f t="shared" si="4"/>
        <v>2038</v>
      </c>
      <c r="N15" s="421">
        <f t="shared" si="4"/>
        <v>2039</v>
      </c>
      <c r="O15" s="421">
        <f t="shared" si="4"/>
        <v>2040</v>
      </c>
      <c r="P15" s="421">
        <f t="shared" si="4"/>
        <v>2041</v>
      </c>
      <c r="Q15" s="421">
        <f t="shared" si="4"/>
        <v>2042</v>
      </c>
      <c r="R15" s="421">
        <f t="shared" si="4"/>
        <v>2043</v>
      </c>
      <c r="S15" s="421">
        <f t="shared" si="4"/>
        <v>2044</v>
      </c>
      <c r="T15" s="125"/>
    </row>
    <row r="16" spans="1:35" hidden="1" x14ac:dyDescent="0.4">
      <c r="A16" s="4" t="str">
        <f>A6</f>
        <v>Single Family</v>
      </c>
      <c r="B16" s="10">
        <f t="shared" ref="B16:D16" si="5">B6</f>
        <v>11.566819098573166</v>
      </c>
      <c r="C16" s="5">
        <f t="shared" si="5"/>
        <v>8215.5746727740425</v>
      </c>
      <c r="D16" s="47">
        <f t="shared" si="5"/>
        <v>1</v>
      </c>
      <c r="E16" s="31">
        <f t="shared" ref="E16:E21" si="6">T6</f>
        <v>1618.7110933167585</v>
      </c>
      <c r="F16" s="31">
        <f t="shared" si="3"/>
        <v>1618.7110933167585</v>
      </c>
      <c r="G16" s="31">
        <f t="shared" si="3"/>
        <v>1618.7110933167585</v>
      </c>
      <c r="H16" s="31">
        <f t="shared" ref="H16:H21" si="7">T6</f>
        <v>1618.7110933167585</v>
      </c>
      <c r="I16" s="31">
        <f t="shared" si="4"/>
        <v>1618.7110933167585</v>
      </c>
      <c r="J16" s="31">
        <f t="shared" si="4"/>
        <v>1618.7110933167585</v>
      </c>
      <c r="K16" s="31">
        <f t="shared" si="4"/>
        <v>1347.3549592143797</v>
      </c>
      <c r="L16" s="31">
        <f t="shared" si="4"/>
        <v>1197.9060598554736</v>
      </c>
      <c r="M16" s="31">
        <f t="shared" si="4"/>
        <v>1197.9060598554736</v>
      </c>
      <c r="N16" s="31">
        <f t="shared" si="4"/>
        <v>1142.565457169165</v>
      </c>
      <c r="O16" s="31">
        <f t="shared" si="4"/>
        <v>1005.6095375263068</v>
      </c>
      <c r="P16" s="31">
        <f t="shared" si="4"/>
        <v>0</v>
      </c>
      <c r="Q16" s="31">
        <f t="shared" si="4"/>
        <v>0</v>
      </c>
      <c r="R16" s="31">
        <f t="shared" si="4"/>
        <v>0</v>
      </c>
      <c r="S16" s="31">
        <f t="shared" si="4"/>
        <v>0</v>
      </c>
      <c r="T16" s="125"/>
      <c r="U16" s="103"/>
    </row>
    <row r="17" spans="1:35" hidden="1" x14ac:dyDescent="0.4">
      <c r="A17" s="4" t="str">
        <f t="shared" ref="A17:A22" si="8">A7</f>
        <v>CAA</v>
      </c>
      <c r="B17" s="10">
        <f t="shared" ref="B17:D17" si="9">B7</f>
        <v>15.928236290289199</v>
      </c>
      <c r="C17" s="5">
        <f t="shared" si="9"/>
        <v>642.43994896981815</v>
      </c>
      <c r="D17" s="47">
        <f t="shared" si="9"/>
        <v>1</v>
      </c>
      <c r="E17" s="31">
        <f t="shared" si="6"/>
        <v>375.33591892115038</v>
      </c>
      <c r="F17" s="31">
        <f t="shared" si="3"/>
        <v>375.33591892115038</v>
      </c>
      <c r="G17" s="31">
        <f t="shared" si="3"/>
        <v>375.33591892115038</v>
      </c>
      <c r="H17" s="31">
        <f t="shared" si="7"/>
        <v>375.33591892115038</v>
      </c>
      <c r="I17" s="31">
        <f t="shared" si="4"/>
        <v>375.33591892115038</v>
      </c>
      <c r="J17" s="31">
        <f t="shared" si="4"/>
        <v>375.33591892115038</v>
      </c>
      <c r="K17" s="31">
        <f t="shared" si="4"/>
        <v>375.33591892115038</v>
      </c>
      <c r="L17" s="31">
        <f t="shared" si="4"/>
        <v>375.33591892115038</v>
      </c>
      <c r="M17" s="31">
        <f t="shared" si="4"/>
        <v>375.33591892115038</v>
      </c>
      <c r="N17" s="31">
        <f t="shared" si="4"/>
        <v>375.33591892115038</v>
      </c>
      <c r="O17" s="31">
        <f t="shared" si="4"/>
        <v>310.33012364804142</v>
      </c>
      <c r="P17" s="31">
        <f t="shared" si="4"/>
        <v>0</v>
      </c>
      <c r="Q17" s="31">
        <f t="shared" si="4"/>
        <v>0</v>
      </c>
      <c r="R17" s="31">
        <f t="shared" si="4"/>
        <v>0</v>
      </c>
      <c r="S17" s="31">
        <f t="shared" si="4"/>
        <v>0</v>
      </c>
      <c r="T17" s="125"/>
      <c r="U17" s="103"/>
    </row>
    <row r="18" spans="1:35" hidden="1" x14ac:dyDescent="0.4">
      <c r="A18" s="30" t="str">
        <f t="shared" si="8"/>
        <v>Smart Savers</v>
      </c>
      <c r="B18" s="138">
        <f t="shared" ref="B18:D18" si="10">B8</f>
        <v>11</v>
      </c>
      <c r="C18" s="139">
        <f t="shared" si="10"/>
        <v>4163.3395379999847</v>
      </c>
      <c r="D18" s="140">
        <f t="shared" si="10"/>
        <v>1</v>
      </c>
      <c r="E18" s="33">
        <f t="shared" si="6"/>
        <v>0</v>
      </c>
      <c r="F18" s="33">
        <f t="shared" si="3"/>
        <v>0</v>
      </c>
      <c r="G18" s="33">
        <f t="shared" si="3"/>
        <v>0</v>
      </c>
      <c r="H18" s="33">
        <f t="shared" si="7"/>
        <v>0</v>
      </c>
      <c r="I18" s="33">
        <f t="shared" si="4"/>
        <v>0</v>
      </c>
      <c r="J18" s="33">
        <f t="shared" si="4"/>
        <v>0</v>
      </c>
      <c r="K18" s="33">
        <f t="shared" si="4"/>
        <v>0</v>
      </c>
      <c r="L18" s="33">
        <f t="shared" si="4"/>
        <v>0</v>
      </c>
      <c r="M18" s="33">
        <f t="shared" si="4"/>
        <v>0</v>
      </c>
      <c r="N18" s="33">
        <f t="shared" si="4"/>
        <v>0</v>
      </c>
      <c r="O18" s="33">
        <f t="shared" si="4"/>
        <v>0</v>
      </c>
      <c r="P18" s="33">
        <f t="shared" si="4"/>
        <v>0</v>
      </c>
      <c r="Q18" s="33">
        <f t="shared" si="4"/>
        <v>0</v>
      </c>
      <c r="R18" s="33">
        <f t="shared" si="4"/>
        <v>0</v>
      </c>
      <c r="S18" s="33">
        <f t="shared" si="4"/>
        <v>0</v>
      </c>
      <c r="T18" s="125"/>
      <c r="U18" s="103"/>
    </row>
    <row r="19" spans="1:35" hidden="1" x14ac:dyDescent="0.4">
      <c r="A19" s="141" t="str">
        <f t="shared" si="8"/>
        <v>2021 CPAS</v>
      </c>
      <c r="B19" s="142"/>
      <c r="C19" s="100">
        <f t="shared" ref="C19:D19" si="11">C9</f>
        <v>13021.354159743845</v>
      </c>
      <c r="D19" s="171">
        <f t="shared" si="11"/>
        <v>1</v>
      </c>
      <c r="E19" s="97">
        <f t="shared" si="6"/>
        <v>1994.0470122379088</v>
      </c>
      <c r="F19" s="97">
        <f t="shared" si="3"/>
        <v>1994.0470122379088</v>
      </c>
      <c r="G19" s="97">
        <f t="shared" si="3"/>
        <v>1994.0470122379088</v>
      </c>
      <c r="H19" s="97">
        <f t="shared" si="7"/>
        <v>1994.0470122379088</v>
      </c>
      <c r="I19" s="97">
        <f t="shared" si="4"/>
        <v>1994.0470122379088</v>
      </c>
      <c r="J19" s="97">
        <f t="shared" si="4"/>
        <v>1994.0470122379088</v>
      </c>
      <c r="K19" s="97">
        <f t="shared" si="4"/>
        <v>1722.6908781355301</v>
      </c>
      <c r="L19" s="97">
        <f t="shared" si="4"/>
        <v>1573.2419787766239</v>
      </c>
      <c r="M19" s="97">
        <f t="shared" si="4"/>
        <v>1573.2419787766239</v>
      </c>
      <c r="N19" s="97">
        <f t="shared" si="4"/>
        <v>1517.9013760903154</v>
      </c>
      <c r="O19" s="97">
        <f t="shared" si="4"/>
        <v>1315.9396611743482</v>
      </c>
      <c r="P19" s="97">
        <f t="shared" si="4"/>
        <v>0</v>
      </c>
      <c r="Q19" s="97">
        <f t="shared" si="4"/>
        <v>0</v>
      </c>
      <c r="R19" s="97">
        <f t="shared" si="4"/>
        <v>0</v>
      </c>
      <c r="S19" s="97">
        <f t="shared" si="4"/>
        <v>0</v>
      </c>
      <c r="T19" s="125"/>
      <c r="U19" s="103"/>
    </row>
    <row r="20" spans="1:35" hidden="1" x14ac:dyDescent="0.4">
      <c r="A20" s="141" t="str">
        <f t="shared" si="8"/>
        <v>Expiring 2021 CPAS</v>
      </c>
      <c r="B20" s="143"/>
      <c r="C20" s="144"/>
      <c r="D20" s="144"/>
      <c r="E20" s="97">
        <f t="shared" si="6"/>
        <v>2.8038086089190983</v>
      </c>
      <c r="F20" s="97">
        <f t="shared" si="3"/>
        <v>0</v>
      </c>
      <c r="G20" s="97">
        <f t="shared" si="3"/>
        <v>0</v>
      </c>
      <c r="H20" s="97">
        <f t="shared" si="7"/>
        <v>2.8038086089190983</v>
      </c>
      <c r="I20" s="97">
        <f t="shared" si="4"/>
        <v>0</v>
      </c>
      <c r="J20" s="97">
        <f t="shared" si="4"/>
        <v>0</v>
      </c>
      <c r="K20" s="97">
        <f t="shared" si="4"/>
        <v>271.35613410237875</v>
      </c>
      <c r="L20" s="97">
        <f t="shared" si="4"/>
        <v>149.44889935890615</v>
      </c>
      <c r="M20" s="97">
        <f t="shared" si="4"/>
        <v>0</v>
      </c>
      <c r="N20" s="97">
        <f t="shared" si="4"/>
        <v>55.340602686308557</v>
      </c>
      <c r="O20" s="97">
        <f t="shared" si="4"/>
        <v>201.96171491596715</v>
      </c>
      <c r="P20" s="97">
        <f t="shared" si="4"/>
        <v>1315.9396611743482</v>
      </c>
      <c r="Q20" s="97">
        <f t="shared" si="4"/>
        <v>0</v>
      </c>
      <c r="R20" s="97">
        <f t="shared" si="4"/>
        <v>0</v>
      </c>
      <c r="S20" s="97">
        <f t="shared" si="4"/>
        <v>0</v>
      </c>
      <c r="T20" s="125"/>
      <c r="U20" s="103"/>
    </row>
    <row r="21" spans="1:35" hidden="1" x14ac:dyDescent="0.4">
      <c r="A21" s="141" t="str">
        <f t="shared" si="8"/>
        <v>Expired 2021 CPAS</v>
      </c>
      <c r="B21" s="143"/>
      <c r="C21" s="144"/>
      <c r="D21" s="144"/>
      <c r="E21" s="97">
        <f t="shared" si="6"/>
        <v>11027.307147505937</v>
      </c>
      <c r="F21" s="97">
        <f t="shared" si="3"/>
        <v>11027.307147505937</v>
      </c>
      <c r="G21" s="97">
        <f t="shared" si="3"/>
        <v>11027.307147505937</v>
      </c>
      <c r="H21" s="97">
        <f t="shared" si="7"/>
        <v>11027.307147505937</v>
      </c>
      <c r="I21" s="97">
        <f t="shared" si="4"/>
        <v>11027.307147505937</v>
      </c>
      <c r="J21" s="97">
        <f t="shared" si="4"/>
        <v>11027.307147505937</v>
      </c>
      <c r="K21" s="97">
        <f t="shared" si="4"/>
        <v>11298.663281608315</v>
      </c>
      <c r="L21" s="97">
        <f t="shared" si="4"/>
        <v>11448.112180967222</v>
      </c>
      <c r="M21" s="97">
        <f t="shared" si="4"/>
        <v>11448.112180967222</v>
      </c>
      <c r="N21" s="97">
        <f t="shared" si="4"/>
        <v>11503.452783653531</v>
      </c>
      <c r="O21" s="97">
        <f t="shared" si="4"/>
        <v>11705.414498569497</v>
      </c>
      <c r="P21" s="97">
        <f t="shared" si="4"/>
        <v>13021.354159743845</v>
      </c>
      <c r="Q21" s="97">
        <f t="shared" si="4"/>
        <v>13021.354159743845</v>
      </c>
      <c r="R21" s="97">
        <f t="shared" si="4"/>
        <v>13021.354159743845</v>
      </c>
      <c r="S21" s="97">
        <f t="shared" si="4"/>
        <v>13021.354159743845</v>
      </c>
      <c r="T21" s="125"/>
      <c r="U21" s="103"/>
    </row>
    <row r="22" spans="1:35" hidden="1" x14ac:dyDescent="0.4">
      <c r="A22" s="99" t="str">
        <f t="shared" si="8"/>
        <v>WAML</v>
      </c>
      <c r="B22" s="102">
        <f t="shared" ref="B22" si="12">B12</f>
        <v>11.60077012000116</v>
      </c>
      <c r="C22" s="125"/>
      <c r="D22" s="125"/>
      <c r="E22" s="125"/>
      <c r="F22" s="125"/>
      <c r="G22" s="125"/>
      <c r="H22" s="125"/>
      <c r="I22" s="125"/>
      <c r="J22" s="125"/>
      <c r="K22" s="125"/>
      <c r="L22" s="125"/>
      <c r="M22" s="125"/>
      <c r="N22" s="125"/>
      <c r="O22" s="125"/>
      <c r="P22" s="125"/>
      <c r="Q22" s="125"/>
      <c r="R22" s="125"/>
      <c r="S22" s="125"/>
      <c r="T22" s="125"/>
      <c r="U22" s="103"/>
      <c r="V22" s="103"/>
      <c r="W22" s="103"/>
      <c r="X22" s="103"/>
      <c r="Y22" s="103"/>
      <c r="Z22" s="103"/>
      <c r="AA22" s="103"/>
      <c r="AB22" s="103"/>
      <c r="AC22" s="103"/>
      <c r="AD22" s="103"/>
      <c r="AE22" s="103"/>
      <c r="AF22" s="103"/>
      <c r="AG22" s="103"/>
      <c r="AH22" s="103"/>
      <c r="AI22" s="103"/>
    </row>
    <row r="23" spans="1:35" collapsed="1" x14ac:dyDescent="0.4">
      <c r="A23" s="125"/>
      <c r="B23" s="125"/>
      <c r="C23" s="125"/>
      <c r="D23" s="125"/>
      <c r="E23" s="125"/>
      <c r="F23" s="125"/>
      <c r="G23" s="125"/>
      <c r="H23" s="125"/>
      <c r="I23" s="125"/>
      <c r="J23" s="125"/>
      <c r="K23" s="125"/>
      <c r="L23" s="125"/>
      <c r="M23" s="125"/>
      <c r="N23" s="125"/>
      <c r="O23" s="125"/>
      <c r="P23" s="125"/>
      <c r="Q23" s="125"/>
      <c r="R23" s="125"/>
      <c r="S23" s="125"/>
      <c r="T23" s="125"/>
    </row>
  </sheetData>
  <mergeCells count="9">
    <mergeCell ref="A14:A15"/>
    <mergeCell ref="B14:B15"/>
    <mergeCell ref="C14:C15"/>
    <mergeCell ref="D14:D15"/>
    <mergeCell ref="AI4:AI5"/>
    <mergeCell ref="A4:A5"/>
    <mergeCell ref="B4:B5"/>
    <mergeCell ref="C4:C5"/>
    <mergeCell ref="D4:D5"/>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D887B-81F6-4F47-B3D9-F56F3251EECA}">
  <dimension ref="A1:AJ19"/>
  <sheetViews>
    <sheetView workbookViewId="0">
      <selection activeCell="AA26" sqref="AA26"/>
    </sheetView>
  </sheetViews>
  <sheetFormatPr defaultColWidth="8.84375" defaultRowHeight="15" x14ac:dyDescent="0.4"/>
  <cols>
    <col min="1" max="1" width="16.765625" style="283" customWidth="1"/>
    <col min="2" max="2" width="6" style="283" customWidth="1"/>
    <col min="3" max="3" width="11.4609375" style="283" customWidth="1"/>
    <col min="4" max="4" width="6.4609375" style="283" customWidth="1"/>
    <col min="5" max="7" width="6.4609375" style="283" hidden="1" customWidth="1"/>
    <col min="8" max="8" width="7.4609375" style="283" customWidth="1"/>
    <col min="9" max="35" width="7.4609375" style="283" bestFit="1" customWidth="1"/>
    <col min="36" max="16384" width="8.84375" style="283"/>
  </cols>
  <sheetData>
    <row r="1" spans="1:36" x14ac:dyDescent="0.4">
      <c r="A1" s="9" t="s">
        <v>391</v>
      </c>
    </row>
    <row r="2" spans="1:36" x14ac:dyDescent="0.4">
      <c r="A2" s="165"/>
    </row>
    <row r="3" spans="1:36" x14ac:dyDescent="0.4">
      <c r="A3" s="111" t="s">
        <v>167</v>
      </c>
    </row>
    <row r="4" spans="1:36" ht="15" customHeight="1" x14ac:dyDescent="0.4">
      <c r="A4" s="616" t="s">
        <v>113</v>
      </c>
      <c r="B4" s="618" t="s">
        <v>0</v>
      </c>
      <c r="C4" s="618" t="s">
        <v>34</v>
      </c>
      <c r="D4" s="621" t="s">
        <v>74</v>
      </c>
      <c r="E4" s="476" t="s">
        <v>76</v>
      </c>
      <c r="F4" s="476"/>
      <c r="G4" s="476"/>
      <c r="H4" s="449" t="s">
        <v>76</v>
      </c>
      <c r="I4" s="450"/>
      <c r="J4" s="450"/>
      <c r="K4" s="450"/>
      <c r="L4" s="450"/>
      <c r="M4" s="450"/>
      <c r="N4" s="450"/>
      <c r="O4" s="450"/>
      <c r="P4" s="450"/>
      <c r="Q4" s="450"/>
      <c r="R4" s="450"/>
      <c r="S4" s="451"/>
      <c r="T4" s="476"/>
      <c r="U4" s="476"/>
      <c r="V4" s="476"/>
      <c r="W4" s="476"/>
      <c r="X4" s="476"/>
      <c r="Y4" s="476"/>
      <c r="Z4" s="476"/>
      <c r="AA4" s="476"/>
      <c r="AB4" s="476"/>
      <c r="AC4" s="476"/>
      <c r="AD4" s="476"/>
      <c r="AE4" s="476"/>
      <c r="AF4" s="476"/>
      <c r="AG4" s="476"/>
      <c r="AH4" s="476"/>
      <c r="AI4" s="476"/>
      <c r="AJ4" s="634" t="s">
        <v>1</v>
      </c>
    </row>
    <row r="5" spans="1:36" x14ac:dyDescent="0.4">
      <c r="A5" s="617"/>
      <c r="B5" s="619"/>
      <c r="C5" s="619"/>
      <c r="D5" s="624"/>
      <c r="E5" s="478">
        <v>2018</v>
      </c>
      <c r="F5" s="478">
        <v>2019</v>
      </c>
      <c r="G5" s="478">
        <v>2020</v>
      </c>
      <c r="H5" s="478">
        <v>2021</v>
      </c>
      <c r="I5" s="478">
        <v>2022</v>
      </c>
      <c r="J5" s="478">
        <v>2023</v>
      </c>
      <c r="K5" s="478">
        <v>2024</v>
      </c>
      <c r="L5" s="478">
        <v>2025</v>
      </c>
      <c r="M5" s="478">
        <v>2026</v>
      </c>
      <c r="N5" s="478">
        <v>2027</v>
      </c>
      <c r="O5" s="478">
        <v>2028</v>
      </c>
      <c r="P5" s="478">
        <v>2029</v>
      </c>
      <c r="Q5" s="478">
        <v>2030</v>
      </c>
      <c r="R5" s="478">
        <v>2031</v>
      </c>
      <c r="S5" s="478">
        <v>2032</v>
      </c>
      <c r="T5" s="478">
        <v>2033</v>
      </c>
      <c r="U5" s="478">
        <v>2034</v>
      </c>
      <c r="V5" s="478">
        <v>2035</v>
      </c>
      <c r="W5" s="478">
        <v>2036</v>
      </c>
      <c r="X5" s="478">
        <v>2037</v>
      </c>
      <c r="Y5" s="478">
        <v>2038</v>
      </c>
      <c r="Z5" s="478">
        <v>2039</v>
      </c>
      <c r="AA5" s="478">
        <v>2040</v>
      </c>
      <c r="AB5" s="478">
        <v>2041</v>
      </c>
      <c r="AC5" s="478">
        <v>2042</v>
      </c>
      <c r="AD5" s="478">
        <v>2043</v>
      </c>
      <c r="AE5" s="478">
        <v>2044</v>
      </c>
      <c r="AF5" s="478">
        <v>2045</v>
      </c>
      <c r="AG5" s="478">
        <v>2046</v>
      </c>
      <c r="AH5" s="478">
        <v>2047</v>
      </c>
      <c r="AI5" s="478">
        <v>2048</v>
      </c>
      <c r="AJ5" s="615"/>
    </row>
    <row r="6" spans="1:36" x14ac:dyDescent="0.4">
      <c r="A6" s="334" t="s">
        <v>169</v>
      </c>
      <c r="B6" s="432">
        <v>11</v>
      </c>
      <c r="C6" s="266">
        <f>C15*29.3/1000</f>
        <v>10844.332230399854</v>
      </c>
      <c r="D6" s="499">
        <v>1</v>
      </c>
      <c r="E6" s="469"/>
      <c r="F6" s="469"/>
      <c r="G6" s="469"/>
      <c r="H6" s="424">
        <f>C6</f>
        <v>10844.332230399854</v>
      </c>
      <c r="I6" s="266">
        <f t="shared" ref="I6:R6" si="0">H6</f>
        <v>10844.332230399854</v>
      </c>
      <c r="J6" s="266">
        <f t="shared" si="0"/>
        <v>10844.332230399854</v>
      </c>
      <c r="K6" s="266">
        <f t="shared" si="0"/>
        <v>10844.332230399854</v>
      </c>
      <c r="L6" s="266">
        <f t="shared" si="0"/>
        <v>10844.332230399854</v>
      </c>
      <c r="M6" s="266">
        <f t="shared" si="0"/>
        <v>10844.332230399854</v>
      </c>
      <c r="N6" s="266">
        <f t="shared" si="0"/>
        <v>10844.332230399854</v>
      </c>
      <c r="O6" s="266">
        <f t="shared" si="0"/>
        <v>10844.332230399854</v>
      </c>
      <c r="P6" s="266">
        <f t="shared" si="0"/>
        <v>10844.332230399854</v>
      </c>
      <c r="Q6" s="266">
        <f t="shared" si="0"/>
        <v>10844.332230399854</v>
      </c>
      <c r="R6" s="266">
        <f t="shared" si="0"/>
        <v>10844.332230399854</v>
      </c>
      <c r="S6" s="266">
        <v>0</v>
      </c>
      <c r="T6" s="266">
        <v>0</v>
      </c>
      <c r="U6" s="266">
        <v>0</v>
      </c>
      <c r="V6" s="266">
        <v>0</v>
      </c>
      <c r="W6" s="266">
        <v>0</v>
      </c>
      <c r="X6" s="266">
        <v>0</v>
      </c>
      <c r="Y6" s="266">
        <v>0</v>
      </c>
      <c r="Z6" s="266">
        <v>0</v>
      </c>
      <c r="AA6" s="266">
        <v>0</v>
      </c>
      <c r="AB6" s="266">
        <v>0</v>
      </c>
      <c r="AC6" s="266">
        <v>0</v>
      </c>
      <c r="AD6" s="266">
        <v>0</v>
      </c>
      <c r="AE6" s="266">
        <v>0</v>
      </c>
      <c r="AF6" s="266">
        <v>0</v>
      </c>
      <c r="AG6" s="266">
        <v>0</v>
      </c>
      <c r="AH6" s="266">
        <v>0</v>
      </c>
      <c r="AI6" s="266">
        <v>0</v>
      </c>
      <c r="AJ6" s="423">
        <f>SUM(E6:AI6)</f>
        <v>119287.65453439842</v>
      </c>
    </row>
    <row r="7" spans="1:36" x14ac:dyDescent="0.4">
      <c r="A7" s="236" t="s">
        <v>243</v>
      </c>
      <c r="B7" s="470"/>
      <c r="C7" s="302">
        <f>SUM(C6:C6)</f>
        <v>10844.332230399854</v>
      </c>
      <c r="D7" s="500">
        <f>H7/C7</f>
        <v>1</v>
      </c>
      <c r="E7" s="471"/>
      <c r="F7" s="471"/>
      <c r="G7" s="472"/>
      <c r="H7" s="263">
        <f t="shared" ref="H7:AJ7" si="1">SUM(H6:H6)</f>
        <v>10844.332230399854</v>
      </c>
      <c r="I7" s="301">
        <f t="shared" si="1"/>
        <v>10844.332230399854</v>
      </c>
      <c r="J7" s="302">
        <f t="shared" si="1"/>
        <v>10844.332230399854</v>
      </c>
      <c r="K7" s="302">
        <f t="shared" si="1"/>
        <v>10844.332230399854</v>
      </c>
      <c r="L7" s="302">
        <f t="shared" si="1"/>
        <v>10844.332230399854</v>
      </c>
      <c r="M7" s="302">
        <f t="shared" si="1"/>
        <v>10844.332230399854</v>
      </c>
      <c r="N7" s="302">
        <f t="shared" si="1"/>
        <v>10844.332230399854</v>
      </c>
      <c r="O7" s="302">
        <f t="shared" si="1"/>
        <v>10844.332230399854</v>
      </c>
      <c r="P7" s="302">
        <f t="shared" si="1"/>
        <v>10844.332230399854</v>
      </c>
      <c r="Q7" s="302">
        <f t="shared" si="1"/>
        <v>10844.332230399854</v>
      </c>
      <c r="R7" s="302">
        <f t="shared" si="1"/>
        <v>10844.332230399854</v>
      </c>
      <c r="S7" s="302">
        <f t="shared" si="1"/>
        <v>0</v>
      </c>
      <c r="T7" s="302">
        <f t="shared" si="1"/>
        <v>0</v>
      </c>
      <c r="U7" s="302">
        <f t="shared" si="1"/>
        <v>0</v>
      </c>
      <c r="V7" s="302">
        <f t="shared" si="1"/>
        <v>0</v>
      </c>
      <c r="W7" s="302">
        <f t="shared" si="1"/>
        <v>0</v>
      </c>
      <c r="X7" s="302">
        <f t="shared" si="1"/>
        <v>0</v>
      </c>
      <c r="Y7" s="302">
        <f t="shared" si="1"/>
        <v>0</v>
      </c>
      <c r="Z7" s="302">
        <f t="shared" si="1"/>
        <v>0</v>
      </c>
      <c r="AA7" s="302">
        <f t="shared" si="1"/>
        <v>0</v>
      </c>
      <c r="AB7" s="302">
        <f t="shared" si="1"/>
        <v>0</v>
      </c>
      <c r="AC7" s="302">
        <f t="shared" si="1"/>
        <v>0</v>
      </c>
      <c r="AD7" s="302">
        <f t="shared" si="1"/>
        <v>0</v>
      </c>
      <c r="AE7" s="302">
        <f t="shared" si="1"/>
        <v>0</v>
      </c>
      <c r="AF7" s="302">
        <f t="shared" si="1"/>
        <v>0</v>
      </c>
      <c r="AG7" s="302">
        <f t="shared" si="1"/>
        <v>0</v>
      </c>
      <c r="AH7" s="302">
        <f t="shared" si="1"/>
        <v>0</v>
      </c>
      <c r="AI7" s="303">
        <f t="shared" si="1"/>
        <v>0</v>
      </c>
      <c r="AJ7" s="304">
        <f t="shared" si="1"/>
        <v>119287.65453439842</v>
      </c>
    </row>
    <row r="8" spans="1:36" x14ac:dyDescent="0.4">
      <c r="A8" s="236" t="s">
        <v>244</v>
      </c>
      <c r="B8" s="473"/>
      <c r="C8" s="474"/>
      <c r="D8" s="474"/>
      <c r="E8" s="471"/>
      <c r="F8" s="471"/>
      <c r="G8" s="472"/>
      <c r="H8" s="263">
        <v>0</v>
      </c>
      <c r="I8" s="301">
        <f t="shared" ref="I8:AI8" si="2">H7-I7</f>
        <v>0</v>
      </c>
      <c r="J8" s="301">
        <f t="shared" si="2"/>
        <v>0</v>
      </c>
      <c r="K8" s="301">
        <f t="shared" si="2"/>
        <v>0</v>
      </c>
      <c r="L8" s="301">
        <f t="shared" si="2"/>
        <v>0</v>
      </c>
      <c r="M8" s="301">
        <f t="shared" si="2"/>
        <v>0</v>
      </c>
      <c r="N8" s="301">
        <f t="shared" si="2"/>
        <v>0</v>
      </c>
      <c r="O8" s="301">
        <f t="shared" si="2"/>
        <v>0</v>
      </c>
      <c r="P8" s="301">
        <f t="shared" si="2"/>
        <v>0</v>
      </c>
      <c r="Q8" s="301">
        <f t="shared" si="2"/>
        <v>0</v>
      </c>
      <c r="R8" s="301">
        <f t="shared" si="2"/>
        <v>0</v>
      </c>
      <c r="S8" s="301">
        <f t="shared" si="2"/>
        <v>10844.332230399854</v>
      </c>
      <c r="T8" s="301">
        <f t="shared" si="2"/>
        <v>0</v>
      </c>
      <c r="U8" s="301">
        <f t="shared" si="2"/>
        <v>0</v>
      </c>
      <c r="V8" s="301">
        <f t="shared" si="2"/>
        <v>0</v>
      </c>
      <c r="W8" s="301">
        <f t="shared" si="2"/>
        <v>0</v>
      </c>
      <c r="X8" s="301">
        <f t="shared" si="2"/>
        <v>0</v>
      </c>
      <c r="Y8" s="301">
        <f t="shared" si="2"/>
        <v>0</v>
      </c>
      <c r="Z8" s="301">
        <f t="shared" si="2"/>
        <v>0</v>
      </c>
      <c r="AA8" s="301">
        <f t="shared" si="2"/>
        <v>0</v>
      </c>
      <c r="AB8" s="301">
        <f t="shared" si="2"/>
        <v>0</v>
      </c>
      <c r="AC8" s="301">
        <f t="shared" si="2"/>
        <v>0</v>
      </c>
      <c r="AD8" s="301">
        <f t="shared" si="2"/>
        <v>0</v>
      </c>
      <c r="AE8" s="301">
        <f t="shared" si="2"/>
        <v>0</v>
      </c>
      <c r="AF8" s="301">
        <f t="shared" si="2"/>
        <v>0</v>
      </c>
      <c r="AG8" s="301">
        <f t="shared" si="2"/>
        <v>0</v>
      </c>
      <c r="AH8" s="301">
        <f t="shared" si="2"/>
        <v>0</v>
      </c>
      <c r="AI8" s="301">
        <f t="shared" si="2"/>
        <v>0</v>
      </c>
      <c r="AJ8" s="429"/>
    </row>
    <row r="9" spans="1:36" x14ac:dyDescent="0.4">
      <c r="A9" s="236" t="s">
        <v>245</v>
      </c>
      <c r="B9" s="473"/>
      <c r="C9" s="474"/>
      <c r="D9" s="474"/>
      <c r="E9" s="471"/>
      <c r="F9" s="471"/>
      <c r="G9" s="472"/>
      <c r="H9" s="263">
        <v>0</v>
      </c>
      <c r="I9" s="306">
        <f t="shared" ref="I9:AI9" si="3">$H7-I7</f>
        <v>0</v>
      </c>
      <c r="J9" s="306">
        <f t="shared" si="3"/>
        <v>0</v>
      </c>
      <c r="K9" s="306">
        <f t="shared" si="3"/>
        <v>0</v>
      </c>
      <c r="L9" s="306">
        <f t="shared" si="3"/>
        <v>0</v>
      </c>
      <c r="M9" s="306">
        <f t="shared" si="3"/>
        <v>0</v>
      </c>
      <c r="N9" s="306">
        <f t="shared" si="3"/>
        <v>0</v>
      </c>
      <c r="O9" s="306">
        <f t="shared" si="3"/>
        <v>0</v>
      </c>
      <c r="P9" s="306">
        <f t="shared" si="3"/>
        <v>0</v>
      </c>
      <c r="Q9" s="306">
        <f t="shared" si="3"/>
        <v>0</v>
      </c>
      <c r="R9" s="306">
        <f t="shared" si="3"/>
        <v>0</v>
      </c>
      <c r="S9" s="306">
        <f t="shared" si="3"/>
        <v>10844.332230399854</v>
      </c>
      <c r="T9" s="306">
        <f t="shared" si="3"/>
        <v>10844.332230399854</v>
      </c>
      <c r="U9" s="306">
        <f t="shared" si="3"/>
        <v>10844.332230399854</v>
      </c>
      <c r="V9" s="306">
        <f t="shared" si="3"/>
        <v>10844.332230399854</v>
      </c>
      <c r="W9" s="306">
        <f t="shared" si="3"/>
        <v>10844.332230399854</v>
      </c>
      <c r="X9" s="306">
        <f t="shared" si="3"/>
        <v>10844.332230399854</v>
      </c>
      <c r="Y9" s="306">
        <f t="shared" si="3"/>
        <v>10844.332230399854</v>
      </c>
      <c r="Z9" s="306">
        <f t="shared" si="3"/>
        <v>10844.332230399854</v>
      </c>
      <c r="AA9" s="306">
        <f t="shared" si="3"/>
        <v>10844.332230399854</v>
      </c>
      <c r="AB9" s="306">
        <f t="shared" si="3"/>
        <v>10844.332230399854</v>
      </c>
      <c r="AC9" s="306">
        <f t="shared" si="3"/>
        <v>10844.332230399854</v>
      </c>
      <c r="AD9" s="306">
        <f t="shared" si="3"/>
        <v>10844.332230399854</v>
      </c>
      <c r="AE9" s="306">
        <f t="shared" si="3"/>
        <v>10844.332230399854</v>
      </c>
      <c r="AF9" s="306">
        <f t="shared" si="3"/>
        <v>10844.332230399854</v>
      </c>
      <c r="AG9" s="306">
        <f t="shared" si="3"/>
        <v>10844.332230399854</v>
      </c>
      <c r="AH9" s="306">
        <f t="shared" si="3"/>
        <v>10844.332230399854</v>
      </c>
      <c r="AI9" s="306">
        <f t="shared" si="3"/>
        <v>10844.332230399854</v>
      </c>
      <c r="AJ9" s="364"/>
    </row>
    <row r="10" spans="1:36" x14ac:dyDescent="0.4">
      <c r="A10" s="247" t="s">
        <v>88</v>
      </c>
      <c r="B10" s="475">
        <f>SUMPRODUCT(B6:B6,C6:C6)/C7</f>
        <v>11</v>
      </c>
      <c r="C10" s="429"/>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row>
    <row r="11" spans="1:36" x14ac:dyDescent="0.4">
      <c r="A11" s="125"/>
      <c r="B11" s="479"/>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row>
    <row r="12" spans="1:36" x14ac:dyDescent="0.4">
      <c r="A12" s="498" t="s">
        <v>168</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row>
    <row r="13" spans="1:36" x14ac:dyDescent="0.4">
      <c r="A13" s="616" t="s">
        <v>113</v>
      </c>
      <c r="B13" s="618" t="s">
        <v>0</v>
      </c>
      <c r="C13" s="618" t="s">
        <v>114</v>
      </c>
      <c r="D13" s="618" t="s">
        <v>74</v>
      </c>
      <c r="E13" s="635" t="s">
        <v>104</v>
      </c>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14" t="s">
        <v>1</v>
      </c>
    </row>
    <row r="14" spans="1:36" x14ac:dyDescent="0.4">
      <c r="A14" s="617"/>
      <c r="B14" s="619"/>
      <c r="C14" s="619"/>
      <c r="D14" s="624"/>
      <c r="E14" s="1">
        <v>2018</v>
      </c>
      <c r="F14" s="1">
        <v>2019</v>
      </c>
      <c r="G14" s="1">
        <v>2020</v>
      </c>
      <c r="H14" s="1">
        <v>2021</v>
      </c>
      <c r="I14" s="1">
        <v>2022</v>
      </c>
      <c r="J14" s="1">
        <v>2023</v>
      </c>
      <c r="K14" s="1">
        <v>2024</v>
      </c>
      <c r="L14" s="1">
        <v>2025</v>
      </c>
      <c r="M14" s="1">
        <v>2026</v>
      </c>
      <c r="N14" s="1">
        <v>2027</v>
      </c>
      <c r="O14" s="1">
        <v>2028</v>
      </c>
      <c r="P14" s="1">
        <v>2029</v>
      </c>
      <c r="Q14" s="1">
        <v>2030</v>
      </c>
      <c r="R14" s="1">
        <v>2031</v>
      </c>
      <c r="S14" s="1">
        <v>2032</v>
      </c>
      <c r="T14" s="1">
        <v>2033</v>
      </c>
      <c r="U14" s="1">
        <v>2034</v>
      </c>
      <c r="V14" s="1">
        <v>2035</v>
      </c>
      <c r="W14" s="1">
        <v>2036</v>
      </c>
      <c r="X14" s="1">
        <v>2037</v>
      </c>
      <c r="Y14" s="1">
        <v>2038</v>
      </c>
      <c r="Z14" s="1">
        <v>2039</v>
      </c>
      <c r="AA14" s="1">
        <v>2040</v>
      </c>
      <c r="AB14" s="1">
        <v>2041</v>
      </c>
      <c r="AC14" s="1">
        <v>2042</v>
      </c>
      <c r="AD14" s="1">
        <v>2043</v>
      </c>
      <c r="AE14" s="1">
        <v>2044</v>
      </c>
      <c r="AF14" s="1">
        <v>2045</v>
      </c>
      <c r="AG14" s="1">
        <v>2046</v>
      </c>
      <c r="AH14" s="1">
        <v>2047</v>
      </c>
      <c r="AI14" s="425">
        <v>2048</v>
      </c>
      <c r="AJ14" s="615"/>
    </row>
    <row r="15" spans="1:36" x14ac:dyDescent="0.4">
      <c r="A15" s="334" t="s">
        <v>169</v>
      </c>
      <c r="B15" s="250">
        <v>11</v>
      </c>
      <c r="C15" s="530">
        <f>'Gas Conversion Notes'!C4</f>
        <v>370113.727999995</v>
      </c>
      <c r="D15" s="499">
        <v>1</v>
      </c>
      <c r="E15" s="234"/>
      <c r="F15" s="234"/>
      <c r="G15" s="234"/>
      <c r="H15" s="424">
        <f>C15</f>
        <v>370113.727999995</v>
      </c>
      <c r="I15" s="266">
        <f t="shared" ref="I15:R15" si="4">H15</f>
        <v>370113.727999995</v>
      </c>
      <c r="J15" s="266">
        <f t="shared" si="4"/>
        <v>370113.727999995</v>
      </c>
      <c r="K15" s="266">
        <f t="shared" si="4"/>
        <v>370113.727999995</v>
      </c>
      <c r="L15" s="266">
        <f t="shared" si="4"/>
        <v>370113.727999995</v>
      </c>
      <c r="M15" s="266">
        <f t="shared" si="4"/>
        <v>370113.727999995</v>
      </c>
      <c r="N15" s="266">
        <f t="shared" si="4"/>
        <v>370113.727999995</v>
      </c>
      <c r="O15" s="266">
        <f t="shared" si="4"/>
        <v>370113.727999995</v>
      </c>
      <c r="P15" s="266">
        <f t="shared" si="4"/>
        <v>370113.727999995</v>
      </c>
      <c r="Q15" s="266">
        <f t="shared" si="4"/>
        <v>370113.727999995</v>
      </c>
      <c r="R15" s="266">
        <f t="shared" si="4"/>
        <v>370113.727999995</v>
      </c>
      <c r="S15" s="266">
        <v>0</v>
      </c>
      <c r="T15" s="266">
        <v>0</v>
      </c>
      <c r="U15" s="266">
        <v>0</v>
      </c>
      <c r="V15" s="266">
        <v>0</v>
      </c>
      <c r="W15" s="266">
        <v>0</v>
      </c>
      <c r="X15" s="266">
        <v>0</v>
      </c>
      <c r="Y15" s="266">
        <v>0</v>
      </c>
      <c r="Z15" s="266">
        <v>0</v>
      </c>
      <c r="AA15" s="266">
        <v>0</v>
      </c>
      <c r="AB15" s="266">
        <v>0</v>
      </c>
      <c r="AC15" s="266">
        <v>0</v>
      </c>
      <c r="AD15" s="266">
        <v>0</v>
      </c>
      <c r="AE15" s="266">
        <v>0</v>
      </c>
      <c r="AF15" s="266">
        <v>0</v>
      </c>
      <c r="AG15" s="266">
        <v>0</v>
      </c>
      <c r="AH15" s="266">
        <v>0</v>
      </c>
      <c r="AI15" s="266">
        <v>0</v>
      </c>
      <c r="AJ15" s="426">
        <f>SUM(E15:AI15)</f>
        <v>4071251.007999945</v>
      </c>
    </row>
    <row r="16" spans="1:36" x14ac:dyDescent="0.4">
      <c r="A16" s="236" t="s">
        <v>296</v>
      </c>
      <c r="B16" s="237"/>
      <c r="C16" s="238">
        <f>SUM(C15:C15)</f>
        <v>370113.727999995</v>
      </c>
      <c r="D16" s="500">
        <f>H16/C16</f>
        <v>1</v>
      </c>
      <c r="E16" s="335"/>
      <c r="F16" s="335"/>
      <c r="G16" s="346"/>
      <c r="H16" s="263">
        <f t="shared" ref="H16:AJ16" si="5">SUM(H15:H15)</f>
        <v>370113.727999995</v>
      </c>
      <c r="I16" s="301">
        <f t="shared" si="5"/>
        <v>370113.727999995</v>
      </c>
      <c r="J16" s="302">
        <f t="shared" si="5"/>
        <v>370113.727999995</v>
      </c>
      <c r="K16" s="302">
        <f t="shared" si="5"/>
        <v>370113.727999995</v>
      </c>
      <c r="L16" s="302">
        <f t="shared" si="5"/>
        <v>370113.727999995</v>
      </c>
      <c r="M16" s="302">
        <f t="shared" si="5"/>
        <v>370113.727999995</v>
      </c>
      <c r="N16" s="302">
        <f t="shared" si="5"/>
        <v>370113.727999995</v>
      </c>
      <c r="O16" s="302">
        <f t="shared" si="5"/>
        <v>370113.727999995</v>
      </c>
      <c r="P16" s="302">
        <f t="shared" si="5"/>
        <v>370113.727999995</v>
      </c>
      <c r="Q16" s="302">
        <f t="shared" si="5"/>
        <v>370113.727999995</v>
      </c>
      <c r="R16" s="302">
        <f t="shared" si="5"/>
        <v>370113.727999995</v>
      </c>
      <c r="S16" s="302">
        <f t="shared" si="5"/>
        <v>0</v>
      </c>
      <c r="T16" s="302">
        <f t="shared" si="5"/>
        <v>0</v>
      </c>
      <c r="U16" s="302">
        <f t="shared" si="5"/>
        <v>0</v>
      </c>
      <c r="V16" s="302">
        <f t="shared" si="5"/>
        <v>0</v>
      </c>
      <c r="W16" s="302">
        <f t="shared" si="5"/>
        <v>0</v>
      </c>
      <c r="X16" s="302">
        <f t="shared" si="5"/>
        <v>0</v>
      </c>
      <c r="Y16" s="302">
        <f t="shared" si="5"/>
        <v>0</v>
      </c>
      <c r="Z16" s="302">
        <f t="shared" si="5"/>
        <v>0</v>
      </c>
      <c r="AA16" s="302">
        <f t="shared" si="5"/>
        <v>0</v>
      </c>
      <c r="AB16" s="302">
        <f t="shared" si="5"/>
        <v>0</v>
      </c>
      <c r="AC16" s="302">
        <f t="shared" si="5"/>
        <v>0</v>
      </c>
      <c r="AD16" s="302">
        <f t="shared" si="5"/>
        <v>0</v>
      </c>
      <c r="AE16" s="302">
        <f t="shared" si="5"/>
        <v>0</v>
      </c>
      <c r="AF16" s="302">
        <f t="shared" si="5"/>
        <v>0</v>
      </c>
      <c r="AG16" s="302">
        <f t="shared" si="5"/>
        <v>0</v>
      </c>
      <c r="AH16" s="302">
        <f t="shared" si="5"/>
        <v>0</v>
      </c>
      <c r="AI16" s="303">
        <f t="shared" si="5"/>
        <v>0</v>
      </c>
      <c r="AJ16" s="304">
        <f t="shared" si="5"/>
        <v>4071251.007999945</v>
      </c>
    </row>
    <row r="17" spans="1:36" x14ac:dyDescent="0.4">
      <c r="A17" s="236" t="s">
        <v>297</v>
      </c>
      <c r="B17" s="243"/>
      <c r="C17" s="244"/>
      <c r="D17" s="244"/>
      <c r="E17" s="335"/>
      <c r="F17" s="335"/>
      <c r="G17" s="346"/>
      <c r="H17" s="263">
        <v>0</v>
      </c>
      <c r="I17" s="301">
        <f t="shared" ref="I17:AI17" si="6">H16-I16</f>
        <v>0</v>
      </c>
      <c r="J17" s="301">
        <f t="shared" si="6"/>
        <v>0</v>
      </c>
      <c r="K17" s="301">
        <f t="shared" si="6"/>
        <v>0</v>
      </c>
      <c r="L17" s="301">
        <f t="shared" si="6"/>
        <v>0</v>
      </c>
      <c r="M17" s="301">
        <f t="shared" si="6"/>
        <v>0</v>
      </c>
      <c r="N17" s="301">
        <f t="shared" si="6"/>
        <v>0</v>
      </c>
      <c r="O17" s="301">
        <f t="shared" si="6"/>
        <v>0</v>
      </c>
      <c r="P17" s="301">
        <f t="shared" si="6"/>
        <v>0</v>
      </c>
      <c r="Q17" s="301">
        <f t="shared" si="6"/>
        <v>0</v>
      </c>
      <c r="R17" s="301">
        <f t="shared" si="6"/>
        <v>0</v>
      </c>
      <c r="S17" s="301">
        <f t="shared" si="6"/>
        <v>370113.727999995</v>
      </c>
      <c r="T17" s="301">
        <f t="shared" si="6"/>
        <v>0</v>
      </c>
      <c r="U17" s="301">
        <f t="shared" si="6"/>
        <v>0</v>
      </c>
      <c r="V17" s="301">
        <f t="shared" si="6"/>
        <v>0</v>
      </c>
      <c r="W17" s="301">
        <f t="shared" si="6"/>
        <v>0</v>
      </c>
      <c r="X17" s="301">
        <f t="shared" si="6"/>
        <v>0</v>
      </c>
      <c r="Y17" s="301">
        <f t="shared" si="6"/>
        <v>0</v>
      </c>
      <c r="Z17" s="301">
        <f t="shared" si="6"/>
        <v>0</v>
      </c>
      <c r="AA17" s="301">
        <f t="shared" si="6"/>
        <v>0</v>
      </c>
      <c r="AB17" s="301">
        <f t="shared" si="6"/>
        <v>0</v>
      </c>
      <c r="AC17" s="301">
        <f t="shared" si="6"/>
        <v>0</v>
      </c>
      <c r="AD17" s="301">
        <f t="shared" si="6"/>
        <v>0</v>
      </c>
      <c r="AE17" s="301">
        <f t="shared" si="6"/>
        <v>0</v>
      </c>
      <c r="AF17" s="301">
        <f t="shared" si="6"/>
        <v>0</v>
      </c>
      <c r="AG17" s="301">
        <f t="shared" si="6"/>
        <v>0</v>
      </c>
      <c r="AH17" s="301">
        <f t="shared" si="6"/>
        <v>0</v>
      </c>
      <c r="AI17" s="301">
        <f t="shared" si="6"/>
        <v>0</v>
      </c>
      <c r="AJ17" s="305"/>
    </row>
    <row r="18" spans="1:36" x14ac:dyDescent="0.4">
      <c r="A18" s="236" t="s">
        <v>298</v>
      </c>
      <c r="B18" s="243"/>
      <c r="C18" s="244"/>
      <c r="D18" s="244"/>
      <c r="E18" s="335"/>
      <c r="F18" s="335"/>
      <c r="G18" s="346"/>
      <c r="H18" s="263">
        <v>0</v>
      </c>
      <c r="I18" s="306">
        <f t="shared" ref="I18:AI18" si="7">$H16-I16</f>
        <v>0</v>
      </c>
      <c r="J18" s="306">
        <f t="shared" si="7"/>
        <v>0</v>
      </c>
      <c r="K18" s="306">
        <f t="shared" si="7"/>
        <v>0</v>
      </c>
      <c r="L18" s="306">
        <f t="shared" si="7"/>
        <v>0</v>
      </c>
      <c r="M18" s="306">
        <f t="shared" si="7"/>
        <v>0</v>
      </c>
      <c r="N18" s="306">
        <f t="shared" si="7"/>
        <v>0</v>
      </c>
      <c r="O18" s="306">
        <f t="shared" si="7"/>
        <v>0</v>
      </c>
      <c r="P18" s="306">
        <f t="shared" si="7"/>
        <v>0</v>
      </c>
      <c r="Q18" s="306">
        <f t="shared" si="7"/>
        <v>0</v>
      </c>
      <c r="R18" s="306">
        <f t="shared" si="7"/>
        <v>0</v>
      </c>
      <c r="S18" s="306">
        <f t="shared" si="7"/>
        <v>370113.727999995</v>
      </c>
      <c r="T18" s="306">
        <f t="shared" si="7"/>
        <v>370113.727999995</v>
      </c>
      <c r="U18" s="306">
        <f t="shared" si="7"/>
        <v>370113.727999995</v>
      </c>
      <c r="V18" s="306">
        <f t="shared" si="7"/>
        <v>370113.727999995</v>
      </c>
      <c r="W18" s="306">
        <f t="shared" si="7"/>
        <v>370113.727999995</v>
      </c>
      <c r="X18" s="306">
        <f t="shared" si="7"/>
        <v>370113.727999995</v>
      </c>
      <c r="Y18" s="306">
        <f t="shared" si="7"/>
        <v>370113.727999995</v>
      </c>
      <c r="Z18" s="306">
        <f t="shared" si="7"/>
        <v>370113.727999995</v>
      </c>
      <c r="AA18" s="306">
        <f t="shared" si="7"/>
        <v>370113.727999995</v>
      </c>
      <c r="AB18" s="306">
        <f t="shared" si="7"/>
        <v>370113.727999995</v>
      </c>
      <c r="AC18" s="306">
        <f t="shared" si="7"/>
        <v>370113.727999995</v>
      </c>
      <c r="AD18" s="306">
        <f t="shared" si="7"/>
        <v>370113.727999995</v>
      </c>
      <c r="AE18" s="306">
        <f t="shared" si="7"/>
        <v>370113.727999995</v>
      </c>
      <c r="AF18" s="306">
        <f t="shared" si="7"/>
        <v>370113.727999995</v>
      </c>
      <c r="AG18" s="306">
        <f t="shared" si="7"/>
        <v>370113.727999995</v>
      </c>
      <c r="AH18" s="306">
        <f t="shared" si="7"/>
        <v>370113.727999995</v>
      </c>
      <c r="AI18" s="306">
        <f t="shared" si="7"/>
        <v>370113.727999995</v>
      </c>
      <c r="AJ18" s="307"/>
    </row>
    <row r="19" spans="1:36" collapsed="1" x14ac:dyDescent="0.4">
      <c r="A19" s="125"/>
      <c r="B19" s="125"/>
      <c r="C19" s="125"/>
      <c r="D19" s="125"/>
      <c r="E19" s="125"/>
      <c r="F19" s="125"/>
      <c r="G19" s="125"/>
      <c r="H19" s="125"/>
      <c r="I19" s="125"/>
      <c r="J19" s="125"/>
      <c r="K19" s="125"/>
      <c r="L19" s="125"/>
      <c r="M19" s="125"/>
      <c r="N19" s="125"/>
      <c r="O19" s="125"/>
      <c r="P19" s="125"/>
      <c r="Q19" s="125"/>
      <c r="R19" s="125"/>
      <c r="S19" s="125"/>
      <c r="T19" s="125"/>
    </row>
  </sheetData>
  <mergeCells count="11">
    <mergeCell ref="AJ13:AJ14"/>
    <mergeCell ref="AJ4:AJ5"/>
    <mergeCell ref="A13:A14"/>
    <mergeCell ref="B13:B14"/>
    <mergeCell ref="C13:C14"/>
    <mergeCell ref="D13:D14"/>
    <mergeCell ref="E13:AI13"/>
    <mergeCell ref="A4:A5"/>
    <mergeCell ref="B4:B5"/>
    <mergeCell ref="C4:C5"/>
    <mergeCell ref="D4:D5"/>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0253A-A950-4848-B037-D25CEA1ACC10}">
  <dimension ref="A1:AJ14"/>
  <sheetViews>
    <sheetView workbookViewId="0">
      <selection activeCell="L16" sqref="L16"/>
    </sheetView>
  </sheetViews>
  <sheetFormatPr defaultColWidth="8.84375" defaultRowHeight="15" x14ac:dyDescent="0.4"/>
  <cols>
    <col min="1" max="1" width="21.4609375" style="442" bestFit="1" customWidth="1"/>
    <col min="2" max="2" width="5.53515625" style="283" bestFit="1" customWidth="1"/>
    <col min="3" max="3" width="11.53515625" style="283" customWidth="1"/>
    <col min="4" max="4" width="6.53515625" style="283" bestFit="1" customWidth="1"/>
    <col min="5" max="7" width="9.84375" style="283" hidden="1" customWidth="1"/>
    <col min="8" max="36" width="9.84375" style="283" customWidth="1"/>
    <col min="37" max="16384" width="8.84375" style="283"/>
  </cols>
  <sheetData>
    <row r="1" spans="1:36" x14ac:dyDescent="0.4">
      <c r="A1" s="436" t="s">
        <v>316</v>
      </c>
    </row>
    <row r="2" spans="1:36" x14ac:dyDescent="0.4">
      <c r="A2" s="437"/>
    </row>
    <row r="3" spans="1:36" x14ac:dyDescent="0.4">
      <c r="A3" s="616" t="s">
        <v>112</v>
      </c>
      <c r="B3" s="618" t="s">
        <v>88</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180</v>
      </c>
      <c r="B5" s="438">
        <f>'IQ - MF'!B28</f>
        <v>11.518523227722335</v>
      </c>
      <c r="C5" s="439">
        <f>'IQ - MF'!C25</f>
        <v>3777.2931045494006</v>
      </c>
      <c r="D5" s="251">
        <f>'IQ - MF'!D25</f>
        <v>1</v>
      </c>
      <c r="E5" s="234"/>
      <c r="F5" s="234"/>
      <c r="G5" s="234"/>
      <c r="H5" s="266">
        <f>'IQ - MF'!H25</f>
        <v>3777.2931045494006</v>
      </c>
      <c r="I5" s="266">
        <f>'IQ - MF'!I25</f>
        <v>3777.2931045494006</v>
      </c>
      <c r="J5" s="266">
        <f>'IQ - MF'!J25</f>
        <v>3777.2931045494006</v>
      </c>
      <c r="K5" s="266">
        <f>'IQ - MF'!K25</f>
        <v>3777.2931045494006</v>
      </c>
      <c r="L5" s="266">
        <f>'IQ - MF'!L25</f>
        <v>3679.8914170794005</v>
      </c>
      <c r="M5" s="266">
        <f>'IQ - MF'!M25</f>
        <v>3679.8914170794005</v>
      </c>
      <c r="N5" s="266">
        <f>'IQ - MF'!N25</f>
        <v>3649.1156304318029</v>
      </c>
      <c r="O5" s="266">
        <f>'IQ - MF'!O25</f>
        <v>3365.9960905905923</v>
      </c>
      <c r="P5" s="266">
        <f>'IQ - MF'!P25</f>
        <v>3347.8067932305917</v>
      </c>
      <c r="Q5" s="266">
        <f>'IQ - MF'!Q25</f>
        <v>3347.8067932305917</v>
      </c>
      <c r="R5" s="266">
        <f>'IQ - MF'!R25</f>
        <v>1981.4481221369492</v>
      </c>
      <c r="S5" s="266">
        <f>'IQ - MF'!S25</f>
        <v>874.56466421617961</v>
      </c>
      <c r="T5" s="266">
        <f>'IQ - MF'!T25</f>
        <v>866.25001765715535</v>
      </c>
      <c r="U5" s="266">
        <f>'IQ - MF'!U25</f>
        <v>866.25001765715535</v>
      </c>
      <c r="V5" s="266">
        <f>'IQ - MF'!V25</f>
        <v>866.25001765715535</v>
      </c>
      <c r="W5" s="266">
        <f>'IQ - MF'!W25</f>
        <v>104.48685316702097</v>
      </c>
      <c r="X5" s="266">
        <f>'IQ - MF'!X25</f>
        <v>104.48685316702097</v>
      </c>
      <c r="Y5" s="266">
        <f>'IQ - MF'!Y25</f>
        <v>104.48685316702097</v>
      </c>
      <c r="Z5" s="266">
        <f>'IQ - MF'!Z25</f>
        <v>104.48685316702097</v>
      </c>
      <c r="AA5" s="266">
        <f>'IQ - MF'!AA25</f>
        <v>104.48685316702097</v>
      </c>
      <c r="AB5" s="266">
        <f>'IQ - MF'!AB25</f>
        <v>0</v>
      </c>
      <c r="AC5" s="266">
        <f>'IQ - MF'!AC25</f>
        <v>0</v>
      </c>
      <c r="AD5" s="266">
        <f>'IQ - MF'!AD25</f>
        <v>0</v>
      </c>
      <c r="AE5" s="266">
        <f>'IQ - MF'!AE25</f>
        <v>0</v>
      </c>
      <c r="AF5" s="266">
        <f>'IQ - MF'!AF25</f>
        <v>0</v>
      </c>
      <c r="AG5" s="266">
        <f>'IQ - MF'!AG25</f>
        <v>0</v>
      </c>
      <c r="AH5" s="266">
        <f>'IQ - MF'!AH25</f>
        <v>0</v>
      </c>
      <c r="AI5" s="266">
        <f>'IQ - MF'!AI25</f>
        <v>0</v>
      </c>
      <c r="AJ5" s="423">
        <f t="shared" ref="AJ5:AJ7" si="0">SUM(E5:AI5)</f>
        <v>42156.877664999694</v>
      </c>
    </row>
    <row r="6" spans="1:36" x14ac:dyDescent="0.4">
      <c r="A6" s="338" t="s">
        <v>55</v>
      </c>
      <c r="B6" s="438">
        <f>PH!B20</f>
        <v>12.575495440920671</v>
      </c>
      <c r="C6" s="439">
        <f>PH!C17</f>
        <v>807.59973440682541</v>
      </c>
      <c r="D6" s="251">
        <f>PH!D17</f>
        <v>1</v>
      </c>
      <c r="E6" s="234"/>
      <c r="F6" s="234"/>
      <c r="G6" s="234"/>
      <c r="H6" s="266">
        <f>PH!H17</f>
        <v>807.59973440682541</v>
      </c>
      <c r="I6" s="266">
        <f>PH!I17</f>
        <v>807.59973440682541</v>
      </c>
      <c r="J6" s="266">
        <f>PH!J17</f>
        <v>807.59973440682541</v>
      </c>
      <c r="K6" s="266">
        <f>PH!K17</f>
        <v>807.59973440682541</v>
      </c>
      <c r="L6" s="266">
        <f>PH!L17</f>
        <v>739.37289677682543</v>
      </c>
      <c r="M6" s="266">
        <f>PH!M17</f>
        <v>739.37289677682543</v>
      </c>
      <c r="N6" s="266">
        <f>PH!N17</f>
        <v>723.04308908451776</v>
      </c>
      <c r="O6" s="266">
        <f>PH!O17</f>
        <v>663.96109169092324</v>
      </c>
      <c r="P6" s="266">
        <f>PH!P17</f>
        <v>663.96109169092324</v>
      </c>
      <c r="Q6" s="266">
        <f>PH!Q17</f>
        <v>663.96109169092324</v>
      </c>
      <c r="R6" s="266">
        <f>PH!R17</f>
        <v>401.95331483095708</v>
      </c>
      <c r="S6" s="266">
        <f>PH!S17</f>
        <v>359.57240849925836</v>
      </c>
      <c r="T6" s="266">
        <f>PH!T17</f>
        <v>326.56212278497264</v>
      </c>
      <c r="U6" s="266">
        <f>PH!U17</f>
        <v>326.56212278497264</v>
      </c>
      <c r="V6" s="266">
        <f>PH!V17</f>
        <v>326.56212278497264</v>
      </c>
      <c r="W6" s="266">
        <f>PH!W17</f>
        <v>65.042380781369758</v>
      </c>
      <c r="X6" s="266">
        <f>PH!X17</f>
        <v>65.042380781369758</v>
      </c>
      <c r="Y6" s="266">
        <f>PH!Y17</f>
        <v>65.042380781369758</v>
      </c>
      <c r="Z6" s="266">
        <f>PH!Z17</f>
        <v>65.042380781369758</v>
      </c>
      <c r="AA6" s="266">
        <f>PH!AA17</f>
        <v>65.042380781369758</v>
      </c>
      <c r="AB6" s="266">
        <f>PH!AB17</f>
        <v>0</v>
      </c>
      <c r="AC6" s="266">
        <f>PH!AC17</f>
        <v>0</v>
      </c>
      <c r="AD6" s="266">
        <f>PH!AD17</f>
        <v>0</v>
      </c>
      <c r="AE6" s="266">
        <f>PH!AE17</f>
        <v>0</v>
      </c>
      <c r="AF6" s="266">
        <f>PH!AF17</f>
        <v>0</v>
      </c>
      <c r="AG6" s="266">
        <f>PH!AG17</f>
        <v>0</v>
      </c>
      <c r="AH6" s="266">
        <f>PH!AH17</f>
        <v>0</v>
      </c>
      <c r="AI6" s="266">
        <f>PH!AI17</f>
        <v>0</v>
      </c>
      <c r="AJ6" s="423">
        <f t="shared" si="0"/>
        <v>9490.4950909302224</v>
      </c>
    </row>
    <row r="7" spans="1:36" x14ac:dyDescent="0.4">
      <c r="A7" s="338" t="s">
        <v>179</v>
      </c>
      <c r="B7" s="438">
        <f>'MF MR'!B20</f>
        <v>10.890316953117937</v>
      </c>
      <c r="C7" s="439">
        <f>'MF MR'!C17</f>
        <v>1375.2713531729914</v>
      </c>
      <c r="D7" s="251">
        <f>'MF MR'!D17</f>
        <v>0.90642864714449722</v>
      </c>
      <c r="E7" s="234"/>
      <c r="F7" s="234"/>
      <c r="G7" s="234"/>
      <c r="H7" s="266">
        <f>'MF MR'!H17</f>
        <v>1246.5853521131767</v>
      </c>
      <c r="I7" s="266">
        <f>'MF MR'!I17</f>
        <v>1246.5853521131767</v>
      </c>
      <c r="J7" s="266">
        <f>'MF MR'!J17</f>
        <v>1246.5853521131767</v>
      </c>
      <c r="K7" s="266">
        <f>'MF MR'!K17</f>
        <v>1246.5853521131767</v>
      </c>
      <c r="L7" s="266">
        <f>'MF MR'!L17</f>
        <v>1148.823657682781</v>
      </c>
      <c r="M7" s="266">
        <f>'MF MR'!M17</f>
        <v>1148.823657682781</v>
      </c>
      <c r="N7" s="266">
        <f>'MF MR'!N17</f>
        <v>1146.366057682781</v>
      </c>
      <c r="O7" s="266">
        <f>'MF MR'!O17</f>
        <v>1118.3854896827811</v>
      </c>
      <c r="P7" s="266">
        <f>'MF MR'!P17</f>
        <v>1118.3854896827811</v>
      </c>
      <c r="Q7" s="266">
        <f>'MF MR'!Q17</f>
        <v>1118.3854896827811</v>
      </c>
      <c r="R7" s="266">
        <f>'MF MR'!R17</f>
        <v>862.30107627785469</v>
      </c>
      <c r="S7" s="266">
        <f>'MF MR'!S17</f>
        <v>55.410068519675299</v>
      </c>
      <c r="T7" s="266">
        <f>'MF MR'!T17</f>
        <v>55.410068519675299</v>
      </c>
      <c r="U7" s="266">
        <f>'MF MR'!U17</f>
        <v>55.410068519675299</v>
      </c>
      <c r="V7" s="266">
        <f>'MF MR'!V17</f>
        <v>55.410068519675299</v>
      </c>
      <c r="W7" s="266">
        <f>'MF MR'!W17</f>
        <v>6.3973657297398532</v>
      </c>
      <c r="X7" s="266">
        <f>'MF MR'!X17</f>
        <v>6.3973657297398532</v>
      </c>
      <c r="Y7" s="266">
        <f>'MF MR'!Y17</f>
        <v>6.3973657297398532</v>
      </c>
      <c r="Z7" s="266">
        <f>'MF MR'!Z17</f>
        <v>6.3973657297398532</v>
      </c>
      <c r="AA7" s="266">
        <f>'MF MR'!AA17</f>
        <v>6.3973657297398532</v>
      </c>
      <c r="AB7" s="266">
        <f>'MF MR'!AB17</f>
        <v>0</v>
      </c>
      <c r="AC7" s="266">
        <f>'MF MR'!AC17</f>
        <v>0</v>
      </c>
      <c r="AD7" s="266">
        <f>'MF MR'!AD17</f>
        <v>0</v>
      </c>
      <c r="AE7" s="266">
        <f>'MF MR'!AE17</f>
        <v>0</v>
      </c>
      <c r="AF7" s="266">
        <f>'MF MR'!AF17</f>
        <v>0</v>
      </c>
      <c r="AG7" s="266">
        <f>'MF MR'!AG17</f>
        <v>0</v>
      </c>
      <c r="AH7" s="266">
        <f>'MF MR'!AH17</f>
        <v>0</v>
      </c>
      <c r="AI7" s="266">
        <f>'MF MR'!AI17</f>
        <v>0</v>
      </c>
      <c r="AJ7" s="423">
        <f t="shared" si="0"/>
        <v>12901.439429554646</v>
      </c>
    </row>
    <row r="8" spans="1:36" x14ac:dyDescent="0.4">
      <c r="A8" s="440" t="s">
        <v>243</v>
      </c>
      <c r="B8" s="237"/>
      <c r="C8" s="238">
        <f>SUM(C5:C7)</f>
        <v>5960.1641921292176</v>
      </c>
      <c r="D8" s="239">
        <f>H8/C8</f>
        <v>0.97840898389514952</v>
      </c>
      <c r="E8" s="335"/>
      <c r="F8" s="335"/>
      <c r="G8" s="346"/>
      <c r="H8" s="263">
        <f t="shared" ref="H8:AJ8" si="1">SUM(H5:H7)</f>
        <v>5831.4781910694028</v>
      </c>
      <c r="I8" s="301">
        <f t="shared" si="1"/>
        <v>5831.4781910694028</v>
      </c>
      <c r="J8" s="302">
        <f t="shared" si="1"/>
        <v>5831.4781910694028</v>
      </c>
      <c r="K8" s="302">
        <f t="shared" si="1"/>
        <v>5831.4781910694028</v>
      </c>
      <c r="L8" s="302">
        <f t="shared" si="1"/>
        <v>5568.0879715390074</v>
      </c>
      <c r="M8" s="302">
        <f t="shared" si="1"/>
        <v>5568.0879715390074</v>
      </c>
      <c r="N8" s="302">
        <f t="shared" si="1"/>
        <v>5518.5247771991017</v>
      </c>
      <c r="O8" s="302">
        <f t="shared" si="1"/>
        <v>5148.3426719642966</v>
      </c>
      <c r="P8" s="302">
        <f t="shared" si="1"/>
        <v>5130.153374604296</v>
      </c>
      <c r="Q8" s="302">
        <f t="shared" si="1"/>
        <v>5130.153374604296</v>
      </c>
      <c r="R8" s="302">
        <f t="shared" si="1"/>
        <v>3245.7025132457611</v>
      </c>
      <c r="S8" s="302">
        <f t="shared" si="1"/>
        <v>1289.5471412351135</v>
      </c>
      <c r="T8" s="302">
        <f t="shared" si="1"/>
        <v>1248.2222089618035</v>
      </c>
      <c r="U8" s="302">
        <f t="shared" si="1"/>
        <v>1248.2222089618035</v>
      </c>
      <c r="V8" s="302">
        <f t="shared" si="1"/>
        <v>1248.2222089618035</v>
      </c>
      <c r="W8" s="302">
        <f t="shared" si="1"/>
        <v>175.92659967813057</v>
      </c>
      <c r="X8" s="302">
        <f t="shared" si="1"/>
        <v>175.92659967813057</v>
      </c>
      <c r="Y8" s="302">
        <f t="shared" si="1"/>
        <v>175.92659967813057</v>
      </c>
      <c r="Z8" s="302">
        <f t="shared" si="1"/>
        <v>175.92659967813057</v>
      </c>
      <c r="AA8" s="302">
        <f t="shared" si="1"/>
        <v>175.92659967813057</v>
      </c>
      <c r="AB8" s="302">
        <f t="shared" si="1"/>
        <v>0</v>
      </c>
      <c r="AC8" s="302">
        <f t="shared" si="1"/>
        <v>0</v>
      </c>
      <c r="AD8" s="302">
        <f t="shared" si="1"/>
        <v>0</v>
      </c>
      <c r="AE8" s="302">
        <f t="shared" si="1"/>
        <v>0</v>
      </c>
      <c r="AF8" s="302">
        <f t="shared" si="1"/>
        <v>0</v>
      </c>
      <c r="AG8" s="302">
        <f t="shared" si="1"/>
        <v>0</v>
      </c>
      <c r="AH8" s="302">
        <f t="shared" si="1"/>
        <v>0</v>
      </c>
      <c r="AI8" s="303">
        <f t="shared" si="1"/>
        <v>0</v>
      </c>
      <c r="AJ8" s="304">
        <f t="shared" si="1"/>
        <v>64548.812185484559</v>
      </c>
    </row>
    <row r="9" spans="1:36" x14ac:dyDescent="0.4">
      <c r="A9" s="440" t="s">
        <v>244</v>
      </c>
      <c r="B9" s="243"/>
      <c r="C9" s="244"/>
      <c r="D9" s="244"/>
      <c r="E9" s="335"/>
      <c r="F9" s="335"/>
      <c r="G9" s="346"/>
      <c r="H9" s="263">
        <v>0</v>
      </c>
      <c r="I9" s="301">
        <f>H8-I8</f>
        <v>0</v>
      </c>
      <c r="J9" s="301">
        <f t="shared" ref="J9:AI9" si="2">I8-J8</f>
        <v>0</v>
      </c>
      <c r="K9" s="301">
        <f t="shared" si="2"/>
        <v>0</v>
      </c>
      <c r="L9" s="301">
        <f t="shared" si="2"/>
        <v>263.39021953039537</v>
      </c>
      <c r="M9" s="301">
        <f t="shared" si="2"/>
        <v>0</v>
      </c>
      <c r="N9" s="301">
        <f t="shared" si="2"/>
        <v>49.563194339905749</v>
      </c>
      <c r="O9" s="301">
        <f t="shared" si="2"/>
        <v>370.18210523480502</v>
      </c>
      <c r="P9" s="301">
        <f t="shared" si="2"/>
        <v>18.189297360000637</v>
      </c>
      <c r="Q9" s="301">
        <f t="shared" si="2"/>
        <v>0</v>
      </c>
      <c r="R9" s="301">
        <f t="shared" si="2"/>
        <v>1884.4508613585349</v>
      </c>
      <c r="S9" s="301">
        <f t="shared" si="2"/>
        <v>1956.1553720106476</v>
      </c>
      <c r="T9" s="301">
        <f t="shared" si="2"/>
        <v>41.324932273309969</v>
      </c>
      <c r="U9" s="301">
        <f t="shared" si="2"/>
        <v>0</v>
      </c>
      <c r="V9" s="301">
        <f t="shared" si="2"/>
        <v>0</v>
      </c>
      <c r="W9" s="301">
        <f t="shared" si="2"/>
        <v>1072.295609283673</v>
      </c>
      <c r="X9" s="301">
        <f t="shared" si="2"/>
        <v>0</v>
      </c>
      <c r="Y9" s="301">
        <f t="shared" si="2"/>
        <v>0</v>
      </c>
      <c r="Z9" s="301">
        <f t="shared" si="2"/>
        <v>0</v>
      </c>
      <c r="AA9" s="301">
        <f t="shared" si="2"/>
        <v>0</v>
      </c>
      <c r="AB9" s="301">
        <f t="shared" si="2"/>
        <v>175.92659967813057</v>
      </c>
      <c r="AC9" s="301">
        <f t="shared" si="2"/>
        <v>0</v>
      </c>
      <c r="AD9" s="301">
        <f t="shared" si="2"/>
        <v>0</v>
      </c>
      <c r="AE9" s="301">
        <f t="shared" si="2"/>
        <v>0</v>
      </c>
      <c r="AF9" s="301">
        <f t="shared" si="2"/>
        <v>0</v>
      </c>
      <c r="AG9" s="301">
        <f t="shared" si="2"/>
        <v>0</v>
      </c>
      <c r="AH9" s="301">
        <f t="shared" si="2"/>
        <v>0</v>
      </c>
      <c r="AI9" s="301">
        <f t="shared" si="2"/>
        <v>0</v>
      </c>
      <c r="AJ9" s="305"/>
    </row>
    <row r="10" spans="1:36" x14ac:dyDescent="0.4">
      <c r="A10" s="440" t="s">
        <v>245</v>
      </c>
      <c r="B10" s="243"/>
      <c r="C10" s="244"/>
      <c r="D10" s="244"/>
      <c r="E10" s="335"/>
      <c r="F10" s="335"/>
      <c r="G10" s="346"/>
      <c r="H10" s="263">
        <v>0</v>
      </c>
      <c r="I10" s="306">
        <f>$H$8-I8</f>
        <v>0</v>
      </c>
      <c r="J10" s="306">
        <f t="shared" ref="J10:AI10" si="3">$H$8-J8</f>
        <v>0</v>
      </c>
      <c r="K10" s="306">
        <f t="shared" si="3"/>
        <v>0</v>
      </c>
      <c r="L10" s="306">
        <f t="shared" si="3"/>
        <v>263.39021953039537</v>
      </c>
      <c r="M10" s="306">
        <f t="shared" si="3"/>
        <v>263.39021953039537</v>
      </c>
      <c r="N10" s="306">
        <f t="shared" si="3"/>
        <v>312.95341387030112</v>
      </c>
      <c r="O10" s="306">
        <f t="shared" si="3"/>
        <v>683.13551910510614</v>
      </c>
      <c r="P10" s="306">
        <f t="shared" si="3"/>
        <v>701.32481646510678</v>
      </c>
      <c r="Q10" s="306">
        <f t="shared" si="3"/>
        <v>701.32481646510678</v>
      </c>
      <c r="R10" s="306">
        <f t="shared" si="3"/>
        <v>2585.7756778236417</v>
      </c>
      <c r="S10" s="306">
        <f t="shared" si="3"/>
        <v>4541.9310498342893</v>
      </c>
      <c r="T10" s="306">
        <f t="shared" si="3"/>
        <v>4583.2559821075993</v>
      </c>
      <c r="U10" s="306">
        <f t="shared" si="3"/>
        <v>4583.2559821075993</v>
      </c>
      <c r="V10" s="306">
        <f t="shared" si="3"/>
        <v>4583.2559821075993</v>
      </c>
      <c r="W10" s="306">
        <f t="shared" si="3"/>
        <v>5655.5515913912723</v>
      </c>
      <c r="X10" s="306">
        <f t="shared" si="3"/>
        <v>5655.5515913912723</v>
      </c>
      <c r="Y10" s="306">
        <f t="shared" si="3"/>
        <v>5655.5515913912723</v>
      </c>
      <c r="Z10" s="306">
        <f t="shared" si="3"/>
        <v>5655.5515913912723</v>
      </c>
      <c r="AA10" s="306">
        <f t="shared" si="3"/>
        <v>5655.5515913912723</v>
      </c>
      <c r="AB10" s="306">
        <f t="shared" si="3"/>
        <v>5831.4781910694028</v>
      </c>
      <c r="AC10" s="306">
        <f t="shared" si="3"/>
        <v>5831.4781910694028</v>
      </c>
      <c r="AD10" s="306">
        <f t="shared" si="3"/>
        <v>5831.4781910694028</v>
      </c>
      <c r="AE10" s="306">
        <f t="shared" si="3"/>
        <v>5831.4781910694028</v>
      </c>
      <c r="AF10" s="306">
        <f t="shared" si="3"/>
        <v>5831.4781910694028</v>
      </c>
      <c r="AG10" s="306">
        <f t="shared" si="3"/>
        <v>5831.4781910694028</v>
      </c>
      <c r="AH10" s="306">
        <f t="shared" si="3"/>
        <v>5831.4781910694028</v>
      </c>
      <c r="AI10" s="306">
        <f t="shared" si="3"/>
        <v>5831.4781910694028</v>
      </c>
      <c r="AJ10" s="307"/>
    </row>
    <row r="11" spans="1:36" x14ac:dyDescent="0.4">
      <c r="A11" s="441" t="s">
        <v>88</v>
      </c>
      <c r="B11" s="248">
        <f>SUMPRODUCT(B5:B7,C5:C7)/C8</f>
        <v>11.516787769711589</v>
      </c>
      <c r="C11" s="245"/>
    </row>
    <row r="12" spans="1:36" x14ac:dyDescent="0.4">
      <c r="B12" s="336"/>
    </row>
    <row r="13" spans="1:36" x14ac:dyDescent="0.4">
      <c r="A13" s="606" t="s">
        <v>2</v>
      </c>
      <c r="B13" s="607"/>
      <c r="C13" s="607"/>
      <c r="D13" s="607"/>
    </row>
    <row r="14" spans="1:36" ht="84" customHeight="1" x14ac:dyDescent="0.4">
      <c r="A14" s="625" t="s">
        <v>317</v>
      </c>
      <c r="B14" s="626"/>
      <c r="C14" s="626"/>
      <c r="D14" s="627"/>
    </row>
  </sheetData>
  <mergeCells count="8">
    <mergeCell ref="E3:AI3"/>
    <mergeCell ref="AJ3:AJ4"/>
    <mergeCell ref="A13:D13"/>
    <mergeCell ref="A14:D14"/>
    <mergeCell ref="A3:A4"/>
    <mergeCell ref="B3:B4"/>
    <mergeCell ref="C3:C4"/>
    <mergeCell ref="D3: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A10CE-0922-4340-96C6-8DB95BF78F8E}">
  <sheetPr>
    <tabColor theme="5"/>
  </sheetPr>
  <dimension ref="A1"/>
  <sheetViews>
    <sheetView workbookViewId="0"/>
  </sheetViews>
  <sheetFormatPr defaultRowHeight="15" x14ac:dyDescent="0.4"/>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35170-EC60-4ED1-97D7-59B546B6804A}">
  <dimension ref="A1:AJ38"/>
  <sheetViews>
    <sheetView workbookViewId="0">
      <selection activeCell="AG45" sqref="AG45"/>
    </sheetView>
  </sheetViews>
  <sheetFormatPr defaultColWidth="8.84375" defaultRowHeight="15" x14ac:dyDescent="0.4"/>
  <cols>
    <col min="1" max="1" width="23.3046875" style="283" customWidth="1"/>
    <col min="2" max="2" width="6.07421875" style="283" customWidth="1"/>
    <col min="3" max="3" width="11.53515625" style="283" customWidth="1"/>
    <col min="4" max="4" width="6.53515625" style="283" bestFit="1" customWidth="1"/>
    <col min="5" max="7" width="9.84375" style="283" hidden="1" customWidth="1"/>
    <col min="8" max="29" width="6.765625" style="283" customWidth="1"/>
    <col min="30" max="36" width="9.84375" style="283" customWidth="1"/>
    <col min="37" max="16384" width="8.84375" style="283"/>
  </cols>
  <sheetData>
    <row r="1" spans="1:36" x14ac:dyDescent="0.4">
      <c r="A1" s="111" t="s">
        <v>507</v>
      </c>
    </row>
    <row r="2" spans="1:36" x14ac:dyDescent="0.4">
      <c r="A2" s="111"/>
    </row>
    <row r="3" spans="1:36" ht="15.75" customHeight="1" x14ac:dyDescent="0.4">
      <c r="A3" s="616" t="s">
        <v>253</v>
      </c>
      <c r="B3" s="618" t="s">
        <v>0</v>
      </c>
      <c r="C3" s="618" t="s">
        <v>34</v>
      </c>
      <c r="D3" s="618" t="s">
        <v>74</v>
      </c>
      <c r="E3" s="540" t="s">
        <v>76</v>
      </c>
      <c r="F3" s="232"/>
      <c r="G3" s="232"/>
      <c r="H3" s="543"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311</v>
      </c>
      <c r="B5" s="250">
        <v>18</v>
      </c>
      <c r="C5" s="235">
        <v>720.19047586044746</v>
      </c>
      <c r="D5" s="446">
        <v>0.80000000000000082</v>
      </c>
      <c r="E5" s="234"/>
      <c r="F5" s="234"/>
      <c r="G5" s="234"/>
      <c r="H5" s="266">
        <v>576.15238068835856</v>
      </c>
      <c r="I5" s="266">
        <v>576.15238068835856</v>
      </c>
      <c r="J5" s="266">
        <v>576.15238068835856</v>
      </c>
      <c r="K5" s="266">
        <v>576.15238068835856</v>
      </c>
      <c r="L5" s="266">
        <v>576.15238068835856</v>
      </c>
      <c r="M5" s="266">
        <v>576.15238068835856</v>
      </c>
      <c r="N5" s="266">
        <v>576.15238068835856</v>
      </c>
      <c r="O5" s="266">
        <v>576.15238068835856</v>
      </c>
      <c r="P5" s="266">
        <v>576.15238068835856</v>
      </c>
      <c r="Q5" s="266">
        <v>576.15238068835856</v>
      </c>
      <c r="R5" s="266">
        <v>576.15238068835856</v>
      </c>
      <c r="S5" s="266">
        <v>576.15238068835856</v>
      </c>
      <c r="T5" s="266">
        <v>576.15238068835856</v>
      </c>
      <c r="U5" s="266">
        <v>576.15238068835856</v>
      </c>
      <c r="V5" s="266">
        <v>576.15238068835856</v>
      </c>
      <c r="W5" s="266">
        <v>576.15238068835856</v>
      </c>
      <c r="X5" s="266">
        <v>576.15238068835856</v>
      </c>
      <c r="Y5" s="266">
        <v>576.15238068835856</v>
      </c>
      <c r="Z5" s="266">
        <v>0</v>
      </c>
      <c r="AA5" s="266">
        <v>0</v>
      </c>
      <c r="AB5" s="266">
        <v>0</v>
      </c>
      <c r="AC5" s="266">
        <v>0</v>
      </c>
      <c r="AD5" s="266">
        <v>0</v>
      </c>
      <c r="AE5" s="266">
        <v>0</v>
      </c>
      <c r="AF5" s="266">
        <v>0</v>
      </c>
      <c r="AG5" s="266">
        <v>0</v>
      </c>
      <c r="AH5" s="266">
        <v>0</v>
      </c>
      <c r="AI5" s="266">
        <v>0</v>
      </c>
      <c r="AJ5" s="423">
        <f>SUM(E5:AI5)</f>
        <v>10370.742852390455</v>
      </c>
    </row>
    <row r="6" spans="1:36" x14ac:dyDescent="0.4">
      <c r="A6" s="338" t="s">
        <v>312</v>
      </c>
      <c r="B6" s="250">
        <v>16</v>
      </c>
      <c r="C6" s="235">
        <v>679.46697899893832</v>
      </c>
      <c r="D6" s="446">
        <v>0.80000000000000082</v>
      </c>
      <c r="E6" s="234"/>
      <c r="F6" s="234"/>
      <c r="G6" s="234"/>
      <c r="H6" s="266">
        <v>543.57358319915124</v>
      </c>
      <c r="I6" s="266">
        <v>543.57358319915124</v>
      </c>
      <c r="J6" s="266">
        <v>543.57358319915124</v>
      </c>
      <c r="K6" s="266">
        <v>543.57358319915124</v>
      </c>
      <c r="L6" s="266">
        <v>543.57358319915124</v>
      </c>
      <c r="M6" s="266">
        <v>543.57358319915124</v>
      </c>
      <c r="N6" s="266">
        <v>543.57358319915124</v>
      </c>
      <c r="O6" s="266">
        <v>543.57358319915124</v>
      </c>
      <c r="P6" s="266">
        <v>543.57358319915124</v>
      </c>
      <c r="Q6" s="266">
        <v>543.57358319915124</v>
      </c>
      <c r="R6" s="266">
        <v>543.57358319915124</v>
      </c>
      <c r="S6" s="266">
        <v>543.57358319915124</v>
      </c>
      <c r="T6" s="266">
        <v>543.57358319915124</v>
      </c>
      <c r="U6" s="266">
        <v>543.57358319915124</v>
      </c>
      <c r="V6" s="266">
        <v>543.57358319915124</v>
      </c>
      <c r="W6" s="266">
        <v>543.57358319915124</v>
      </c>
      <c r="X6" s="266">
        <v>0</v>
      </c>
      <c r="Y6" s="266">
        <v>0</v>
      </c>
      <c r="Z6" s="266">
        <v>0</v>
      </c>
      <c r="AA6" s="266">
        <v>0</v>
      </c>
      <c r="AB6" s="266">
        <v>0</v>
      </c>
      <c r="AC6" s="266">
        <v>0</v>
      </c>
      <c r="AD6" s="266">
        <v>0</v>
      </c>
      <c r="AE6" s="266">
        <v>0</v>
      </c>
      <c r="AF6" s="266">
        <v>0</v>
      </c>
      <c r="AG6" s="266">
        <v>0</v>
      </c>
      <c r="AH6" s="266">
        <v>0</v>
      </c>
      <c r="AI6" s="266">
        <v>0</v>
      </c>
      <c r="AJ6" s="423">
        <f>SUM(E6:AI6)</f>
        <v>8697.1773311864217</v>
      </c>
    </row>
    <row r="7" spans="1:36" x14ac:dyDescent="0.4">
      <c r="A7" s="338" t="s">
        <v>587</v>
      </c>
      <c r="B7" s="250">
        <v>15</v>
      </c>
      <c r="C7" s="235">
        <v>608.0174413302708</v>
      </c>
      <c r="D7" s="446">
        <v>0.79999999999999949</v>
      </c>
      <c r="E7" s="234"/>
      <c r="F7" s="234"/>
      <c r="G7" s="234"/>
      <c r="H7" s="266">
        <v>486.41395306421634</v>
      </c>
      <c r="I7" s="266">
        <v>486.41395306421634</v>
      </c>
      <c r="J7" s="266">
        <v>486.41395306421634</v>
      </c>
      <c r="K7" s="266">
        <v>486.41395306421634</v>
      </c>
      <c r="L7" s="266">
        <v>486.41395306421634</v>
      </c>
      <c r="M7" s="266">
        <v>486.41395306421634</v>
      </c>
      <c r="N7" s="266">
        <v>486.41395306421634</v>
      </c>
      <c r="O7" s="266">
        <v>486.41395306421634</v>
      </c>
      <c r="P7" s="266">
        <v>486.41395306421634</v>
      </c>
      <c r="Q7" s="266">
        <v>486.41395306421634</v>
      </c>
      <c r="R7" s="266">
        <v>486.41395306421634</v>
      </c>
      <c r="S7" s="266">
        <v>486.41395306421634</v>
      </c>
      <c r="T7" s="266">
        <v>486.41395306421634</v>
      </c>
      <c r="U7" s="266">
        <v>486.41395306421634</v>
      </c>
      <c r="V7" s="266">
        <v>486.41395306421634</v>
      </c>
      <c r="W7" s="266">
        <v>0</v>
      </c>
      <c r="X7" s="266">
        <v>0</v>
      </c>
      <c r="Y7" s="266">
        <v>0</v>
      </c>
      <c r="Z7" s="266">
        <v>0</v>
      </c>
      <c r="AA7" s="266">
        <v>0</v>
      </c>
      <c r="AB7" s="266">
        <v>0</v>
      </c>
      <c r="AC7" s="266">
        <v>0</v>
      </c>
      <c r="AD7" s="266">
        <v>0</v>
      </c>
      <c r="AE7" s="266">
        <v>0</v>
      </c>
      <c r="AF7" s="266">
        <v>0</v>
      </c>
      <c r="AG7" s="266">
        <v>0</v>
      </c>
      <c r="AH7" s="266">
        <v>0</v>
      </c>
      <c r="AI7" s="266">
        <v>0</v>
      </c>
      <c r="AJ7" s="423">
        <f>SUM(E7:AI7)</f>
        <v>7296.2092959632437</v>
      </c>
    </row>
    <row r="8" spans="1:36" x14ac:dyDescent="0.4">
      <c r="A8" s="338" t="s">
        <v>313</v>
      </c>
      <c r="B8" s="250">
        <v>15</v>
      </c>
      <c r="C8" s="235">
        <v>384.23670885449263</v>
      </c>
      <c r="D8" s="446">
        <v>0.80000000000000027</v>
      </c>
      <c r="E8" s="337"/>
      <c r="F8" s="337"/>
      <c r="G8" s="337"/>
      <c r="H8" s="266">
        <v>307.38936708359421</v>
      </c>
      <c r="I8" s="266">
        <v>307.38936708359421</v>
      </c>
      <c r="J8" s="266">
        <v>307.38936708359421</v>
      </c>
      <c r="K8" s="266">
        <v>307.38936708359421</v>
      </c>
      <c r="L8" s="266">
        <v>307.38936708359421</v>
      </c>
      <c r="M8" s="266">
        <v>307.38936708359421</v>
      </c>
      <c r="N8" s="266">
        <v>307.38936708359421</v>
      </c>
      <c r="O8" s="266">
        <v>307.38936708359421</v>
      </c>
      <c r="P8" s="266">
        <v>307.38936708359421</v>
      </c>
      <c r="Q8" s="266">
        <v>307.38936708359421</v>
      </c>
      <c r="R8" s="266">
        <v>305.31655393650288</v>
      </c>
      <c r="S8" s="266">
        <v>305.31655393650288</v>
      </c>
      <c r="T8" s="266">
        <v>305.31655393650288</v>
      </c>
      <c r="U8" s="266">
        <v>305.31655393650288</v>
      </c>
      <c r="V8" s="266">
        <v>305.31655393650288</v>
      </c>
      <c r="W8" s="266">
        <v>0</v>
      </c>
      <c r="X8" s="266">
        <v>0</v>
      </c>
      <c r="Y8" s="266">
        <v>0</v>
      </c>
      <c r="Z8" s="266">
        <v>0</v>
      </c>
      <c r="AA8" s="266">
        <v>0</v>
      </c>
      <c r="AB8" s="266">
        <v>0</v>
      </c>
      <c r="AC8" s="266">
        <v>0</v>
      </c>
      <c r="AD8" s="266">
        <v>0</v>
      </c>
      <c r="AE8" s="266">
        <v>0</v>
      </c>
      <c r="AF8" s="266">
        <v>0</v>
      </c>
      <c r="AG8" s="266">
        <v>0</v>
      </c>
      <c r="AH8" s="266">
        <v>0</v>
      </c>
      <c r="AI8" s="266">
        <v>0</v>
      </c>
      <c r="AJ8" s="423">
        <f t="shared" ref="AJ8:AJ13" si="0">SUM(E8:AI8)</f>
        <v>4600.476440518456</v>
      </c>
    </row>
    <row r="9" spans="1:36" x14ac:dyDescent="0.4">
      <c r="A9" s="338" t="s">
        <v>592</v>
      </c>
      <c r="B9" s="250">
        <v>18</v>
      </c>
      <c r="C9" s="235">
        <v>322.88279390704474</v>
      </c>
      <c r="D9" s="446">
        <v>0.82199999999999873</v>
      </c>
      <c r="E9" s="337"/>
      <c r="F9" s="337"/>
      <c r="G9" s="337"/>
      <c r="H9" s="266">
        <v>265.40965659159036</v>
      </c>
      <c r="I9" s="266">
        <v>265.40965659159036</v>
      </c>
      <c r="J9" s="266">
        <v>265.40965659159036</v>
      </c>
      <c r="K9" s="266">
        <v>265.40965659159036</v>
      </c>
      <c r="L9" s="266">
        <v>265.40965659159036</v>
      </c>
      <c r="M9" s="266">
        <v>265.40965659159036</v>
      </c>
      <c r="N9" s="266">
        <v>265.40965659159036</v>
      </c>
      <c r="O9" s="266">
        <v>265.40965659159036</v>
      </c>
      <c r="P9" s="266">
        <v>265.40965659159036</v>
      </c>
      <c r="Q9" s="266">
        <v>265.40965659159036</v>
      </c>
      <c r="R9" s="266">
        <v>265.40965659159036</v>
      </c>
      <c r="S9" s="266">
        <v>265.40965659159036</v>
      </c>
      <c r="T9" s="266">
        <v>265.40965659159036</v>
      </c>
      <c r="U9" s="266">
        <v>265.40965659159036</v>
      </c>
      <c r="V9" s="266">
        <v>265.40965659159036</v>
      </c>
      <c r="W9" s="266">
        <v>265.40965659159036</v>
      </c>
      <c r="X9" s="266">
        <v>265.40965659159036</v>
      </c>
      <c r="Y9" s="266">
        <v>265.40965659159036</v>
      </c>
      <c r="Z9" s="266">
        <v>0</v>
      </c>
      <c r="AA9" s="266">
        <v>0</v>
      </c>
      <c r="AB9" s="266">
        <v>0</v>
      </c>
      <c r="AC9" s="266">
        <v>0</v>
      </c>
      <c r="AD9" s="266">
        <v>0</v>
      </c>
      <c r="AE9" s="266">
        <v>0</v>
      </c>
      <c r="AF9" s="266">
        <v>0</v>
      </c>
      <c r="AG9" s="266">
        <v>0</v>
      </c>
      <c r="AH9" s="266">
        <v>0</v>
      </c>
      <c r="AI9" s="266">
        <v>0</v>
      </c>
      <c r="AJ9" s="423">
        <f t="shared" si="0"/>
        <v>4777.3738186486262</v>
      </c>
    </row>
    <row r="10" spans="1:36" x14ac:dyDescent="0.4">
      <c r="A10" s="338" t="s">
        <v>593</v>
      </c>
      <c r="B10" s="250">
        <v>16</v>
      </c>
      <c r="C10" s="235">
        <v>142.11074379711735</v>
      </c>
      <c r="D10" s="446">
        <v>0.82199999999999984</v>
      </c>
      <c r="E10" s="337"/>
      <c r="F10" s="337"/>
      <c r="G10" s="337"/>
      <c r="H10" s="266">
        <v>116.81503140123044</v>
      </c>
      <c r="I10" s="266">
        <v>116.81503140123044</v>
      </c>
      <c r="J10" s="266">
        <v>116.81503140123044</v>
      </c>
      <c r="K10" s="266">
        <v>116.81503140123044</v>
      </c>
      <c r="L10" s="266">
        <v>116.81503140123044</v>
      </c>
      <c r="M10" s="266">
        <v>116.81503140123044</v>
      </c>
      <c r="N10" s="266">
        <v>116.81503140123044</v>
      </c>
      <c r="O10" s="266">
        <v>116.81503140123044</v>
      </c>
      <c r="P10" s="266">
        <v>116.81503140123044</v>
      </c>
      <c r="Q10" s="266">
        <v>116.81503140123044</v>
      </c>
      <c r="R10" s="266">
        <v>116.81503140123044</v>
      </c>
      <c r="S10" s="266">
        <v>116.81503140123044</v>
      </c>
      <c r="T10" s="266">
        <v>116.81503140123044</v>
      </c>
      <c r="U10" s="266">
        <v>116.81503140123044</v>
      </c>
      <c r="V10" s="266">
        <v>116.81503140123044</v>
      </c>
      <c r="W10" s="266">
        <v>116.81503140123044</v>
      </c>
      <c r="X10" s="266">
        <v>0</v>
      </c>
      <c r="Y10" s="266">
        <v>0</v>
      </c>
      <c r="Z10" s="266">
        <v>0</v>
      </c>
      <c r="AA10" s="266">
        <v>0</v>
      </c>
      <c r="AB10" s="266">
        <v>0</v>
      </c>
      <c r="AC10" s="266">
        <v>0</v>
      </c>
      <c r="AD10" s="266">
        <v>0</v>
      </c>
      <c r="AE10" s="266">
        <v>0</v>
      </c>
      <c r="AF10" s="266">
        <v>0</v>
      </c>
      <c r="AG10" s="266">
        <v>0</v>
      </c>
      <c r="AH10" s="266">
        <v>0</v>
      </c>
      <c r="AI10" s="266">
        <v>0</v>
      </c>
      <c r="AJ10" s="423">
        <f t="shared" si="0"/>
        <v>1869.0405024196878</v>
      </c>
    </row>
    <row r="11" spans="1:36" x14ac:dyDescent="0.4">
      <c r="A11" s="338" t="s">
        <v>314</v>
      </c>
      <c r="B11" s="250">
        <v>11</v>
      </c>
      <c r="C11" s="235">
        <v>139.93079540475543</v>
      </c>
      <c r="D11" s="446">
        <v>0.83538569662456041</v>
      </c>
      <c r="E11" s="337"/>
      <c r="F11" s="337"/>
      <c r="G11" s="337"/>
      <c r="H11" s="266">
        <v>116.89618499843046</v>
      </c>
      <c r="I11" s="266">
        <v>116.89618499843046</v>
      </c>
      <c r="J11" s="266">
        <v>116.89618499843046</v>
      </c>
      <c r="K11" s="266">
        <v>116.89618499843046</v>
      </c>
      <c r="L11" s="266">
        <v>116.89618499843046</v>
      </c>
      <c r="M11" s="266">
        <v>116.89618499843046</v>
      </c>
      <c r="N11" s="266">
        <v>116.89618499843046</v>
      </c>
      <c r="O11" s="266">
        <v>116.89618499843046</v>
      </c>
      <c r="P11" s="266">
        <v>116.89618499843046</v>
      </c>
      <c r="Q11" s="266">
        <v>116.89618499843046</v>
      </c>
      <c r="R11" s="266">
        <v>116.89618499843046</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423">
        <f t="shared" si="0"/>
        <v>1285.8580349827353</v>
      </c>
    </row>
    <row r="12" spans="1:36" x14ac:dyDescent="0.4">
      <c r="A12" s="338" t="s">
        <v>594</v>
      </c>
      <c r="B12" s="250">
        <v>11</v>
      </c>
      <c r="C12" s="235">
        <v>117.30004268339502</v>
      </c>
      <c r="D12" s="446">
        <v>0.86273401662690541</v>
      </c>
      <c r="E12" s="337"/>
      <c r="F12" s="337"/>
      <c r="G12" s="337"/>
      <c r="H12" s="266">
        <v>101.19873697475283</v>
      </c>
      <c r="I12" s="266">
        <v>101.19873697475283</v>
      </c>
      <c r="J12" s="266">
        <v>101.19873697475283</v>
      </c>
      <c r="K12" s="266">
        <v>101.19873697475283</v>
      </c>
      <c r="L12" s="266">
        <v>101.19873697475283</v>
      </c>
      <c r="M12" s="266">
        <v>101.19873697475283</v>
      </c>
      <c r="N12" s="266">
        <v>101.19873697475283</v>
      </c>
      <c r="O12" s="266">
        <v>101.19873697475283</v>
      </c>
      <c r="P12" s="266">
        <v>101.19873697475283</v>
      </c>
      <c r="Q12" s="266">
        <v>101.19873697475283</v>
      </c>
      <c r="R12" s="266">
        <v>101.19873697475283</v>
      </c>
      <c r="S12" s="266">
        <v>0</v>
      </c>
      <c r="T12" s="266">
        <v>0</v>
      </c>
      <c r="U12" s="266">
        <v>0</v>
      </c>
      <c r="V12" s="266">
        <v>0</v>
      </c>
      <c r="W12" s="266">
        <v>0</v>
      </c>
      <c r="X12" s="266">
        <v>0</v>
      </c>
      <c r="Y12" s="266">
        <v>0</v>
      </c>
      <c r="Z12" s="266">
        <v>0</v>
      </c>
      <c r="AA12" s="266">
        <v>0</v>
      </c>
      <c r="AB12" s="266">
        <v>0</v>
      </c>
      <c r="AC12" s="266">
        <v>0</v>
      </c>
      <c r="AD12" s="266">
        <v>0</v>
      </c>
      <c r="AE12" s="266">
        <v>0</v>
      </c>
      <c r="AF12" s="266">
        <v>0</v>
      </c>
      <c r="AG12" s="266">
        <v>0</v>
      </c>
      <c r="AH12" s="266">
        <v>0</v>
      </c>
      <c r="AI12" s="266">
        <v>0</v>
      </c>
      <c r="AJ12" s="423">
        <f t="shared" si="0"/>
        <v>1113.1861067222812</v>
      </c>
    </row>
    <row r="13" spans="1:36" x14ac:dyDescent="0.4">
      <c r="A13" s="338" t="s">
        <v>595</v>
      </c>
      <c r="B13" s="250">
        <v>15</v>
      </c>
      <c r="C13" s="235">
        <v>55.085851947075895</v>
      </c>
      <c r="D13" s="446">
        <v>0.82199999999999962</v>
      </c>
      <c r="E13" s="337"/>
      <c r="F13" s="337"/>
      <c r="G13" s="337"/>
      <c r="H13" s="266">
        <v>45.280570300496365</v>
      </c>
      <c r="I13" s="266">
        <v>45.280570300496365</v>
      </c>
      <c r="J13" s="266">
        <v>45.280570300496365</v>
      </c>
      <c r="K13" s="266">
        <v>45.280570300496365</v>
      </c>
      <c r="L13" s="266">
        <v>45.280570300496365</v>
      </c>
      <c r="M13" s="266">
        <v>45.280570300496365</v>
      </c>
      <c r="N13" s="266">
        <v>45.280570300496365</v>
      </c>
      <c r="O13" s="266">
        <v>45.280570300496365</v>
      </c>
      <c r="P13" s="266">
        <v>45.280570300496365</v>
      </c>
      <c r="Q13" s="266">
        <v>45.280570300496365</v>
      </c>
      <c r="R13" s="266">
        <v>45.280570300496365</v>
      </c>
      <c r="S13" s="266">
        <v>45.280570300496365</v>
      </c>
      <c r="T13" s="266">
        <v>45.280570300496365</v>
      </c>
      <c r="U13" s="266">
        <v>45.280570300496365</v>
      </c>
      <c r="V13" s="266">
        <v>45.280570300496365</v>
      </c>
      <c r="W13" s="266">
        <v>0</v>
      </c>
      <c r="X13" s="266">
        <v>0</v>
      </c>
      <c r="Y13" s="266">
        <v>0</v>
      </c>
      <c r="Z13" s="266">
        <v>0</v>
      </c>
      <c r="AA13" s="266">
        <v>0</v>
      </c>
      <c r="AB13" s="266">
        <v>0</v>
      </c>
      <c r="AC13" s="266">
        <v>0</v>
      </c>
      <c r="AD13" s="266">
        <v>0</v>
      </c>
      <c r="AE13" s="266">
        <v>0</v>
      </c>
      <c r="AF13" s="266">
        <v>0</v>
      </c>
      <c r="AG13" s="266">
        <v>0</v>
      </c>
      <c r="AH13" s="266">
        <v>0</v>
      </c>
      <c r="AI13" s="266">
        <v>0</v>
      </c>
      <c r="AJ13" s="423">
        <f t="shared" si="0"/>
        <v>679.20855450744557</v>
      </c>
    </row>
    <row r="14" spans="1:36" x14ac:dyDescent="0.4">
      <c r="A14" s="338" t="s">
        <v>596</v>
      </c>
      <c r="B14" s="250">
        <v>18</v>
      </c>
      <c r="C14" s="235">
        <v>2.224044906728055</v>
      </c>
      <c r="D14" s="446">
        <v>0.74199999999999999</v>
      </c>
      <c r="E14" s="337"/>
      <c r="F14" s="337"/>
      <c r="G14" s="337"/>
      <c r="H14" s="424">
        <v>1.6502413207922169</v>
      </c>
      <c r="I14" s="266">
        <v>1.6502413207922169</v>
      </c>
      <c r="J14" s="266">
        <v>1.6502413207922169</v>
      </c>
      <c r="K14" s="266">
        <v>1.6502413207922169</v>
      </c>
      <c r="L14" s="266">
        <v>1.6502413207922169</v>
      </c>
      <c r="M14" s="266">
        <v>1.6502413207922169</v>
      </c>
      <c r="N14" s="266">
        <v>0.42443363615195667</v>
      </c>
      <c r="O14" s="266">
        <v>0.42443363615195667</v>
      </c>
      <c r="P14" s="266">
        <v>0.42443363615195667</v>
      </c>
      <c r="Q14" s="266">
        <v>0.42443363615195667</v>
      </c>
      <c r="R14" s="266">
        <v>0.42443363615195667</v>
      </c>
      <c r="S14" s="266">
        <v>0.42443363615195667</v>
      </c>
      <c r="T14" s="266">
        <v>0.42443363615195667</v>
      </c>
      <c r="U14" s="266">
        <v>0.42443363615195667</v>
      </c>
      <c r="V14" s="266">
        <v>0.42443363615195667</v>
      </c>
      <c r="W14" s="266">
        <v>0.42443363615195667</v>
      </c>
      <c r="X14" s="266">
        <v>0.42443363615195667</v>
      </c>
      <c r="Y14" s="266">
        <v>0.42443363615195667</v>
      </c>
      <c r="Z14" s="266">
        <v>0</v>
      </c>
      <c r="AA14" s="266">
        <v>0</v>
      </c>
      <c r="AB14" s="266">
        <v>0</v>
      </c>
      <c r="AC14" s="266">
        <v>0</v>
      </c>
      <c r="AD14" s="266">
        <v>0</v>
      </c>
      <c r="AE14" s="266">
        <v>0</v>
      </c>
      <c r="AF14" s="266">
        <v>0</v>
      </c>
      <c r="AG14" s="266">
        <v>0</v>
      </c>
      <c r="AH14" s="266">
        <v>0</v>
      </c>
      <c r="AI14" s="266">
        <v>0</v>
      </c>
      <c r="AJ14" s="423">
        <f>SUM(E14:AI14)</f>
        <v>14.994651558576779</v>
      </c>
    </row>
    <row r="15" spans="1:36" x14ac:dyDescent="0.4">
      <c r="A15" s="236" t="s">
        <v>243</v>
      </c>
      <c r="B15" s="237"/>
      <c r="C15" s="238">
        <f>SUM(C5:C14)</f>
        <v>3171.4458776902652</v>
      </c>
      <c r="D15" s="447">
        <f>H15/C15</f>
        <v>0.80744865414118483</v>
      </c>
      <c r="E15" s="335"/>
      <c r="F15" s="335"/>
      <c r="G15" s="346"/>
      <c r="H15" s="263">
        <f>SUM(H5:H14)</f>
        <v>2560.7797056226132</v>
      </c>
      <c r="I15" s="301">
        <f t="shared" ref="I15:AI15" si="1">SUM(I5:I14)</f>
        <v>2560.7797056226132</v>
      </c>
      <c r="J15" s="302">
        <f t="shared" si="1"/>
        <v>2560.7797056226132</v>
      </c>
      <c r="K15" s="302">
        <f t="shared" si="1"/>
        <v>2560.7797056226132</v>
      </c>
      <c r="L15" s="302">
        <f t="shared" si="1"/>
        <v>2560.7797056226132</v>
      </c>
      <c r="M15" s="302">
        <f t="shared" si="1"/>
        <v>2560.7797056226132</v>
      </c>
      <c r="N15" s="302">
        <f t="shared" si="1"/>
        <v>2559.553897937973</v>
      </c>
      <c r="O15" s="302">
        <f t="shared" si="1"/>
        <v>2559.553897937973</v>
      </c>
      <c r="P15" s="302">
        <f t="shared" si="1"/>
        <v>2559.553897937973</v>
      </c>
      <c r="Q15" s="302">
        <f t="shared" si="1"/>
        <v>2559.553897937973</v>
      </c>
      <c r="R15" s="302">
        <f t="shared" si="1"/>
        <v>2557.4810847908821</v>
      </c>
      <c r="S15" s="302">
        <f t="shared" si="1"/>
        <v>2339.3861628176987</v>
      </c>
      <c r="T15" s="302">
        <f t="shared" si="1"/>
        <v>2339.3861628176987</v>
      </c>
      <c r="U15" s="302">
        <f t="shared" si="1"/>
        <v>2339.3861628176987</v>
      </c>
      <c r="V15" s="302">
        <f t="shared" si="1"/>
        <v>2339.3861628176987</v>
      </c>
      <c r="W15" s="302">
        <f t="shared" si="1"/>
        <v>1502.3750855164826</v>
      </c>
      <c r="X15" s="302">
        <f t="shared" si="1"/>
        <v>841.98647091610098</v>
      </c>
      <c r="Y15" s="302">
        <f t="shared" si="1"/>
        <v>841.98647091610098</v>
      </c>
      <c r="Z15" s="302">
        <f t="shared" si="1"/>
        <v>0</v>
      </c>
      <c r="AA15" s="302">
        <f t="shared" si="1"/>
        <v>0</v>
      </c>
      <c r="AB15" s="302">
        <f t="shared" si="1"/>
        <v>0</v>
      </c>
      <c r="AC15" s="302">
        <f t="shared" si="1"/>
        <v>0</v>
      </c>
      <c r="AD15" s="302">
        <f t="shared" si="1"/>
        <v>0</v>
      </c>
      <c r="AE15" s="302">
        <f t="shared" si="1"/>
        <v>0</v>
      </c>
      <c r="AF15" s="302">
        <f t="shared" si="1"/>
        <v>0</v>
      </c>
      <c r="AG15" s="302">
        <f t="shared" si="1"/>
        <v>0</v>
      </c>
      <c r="AH15" s="302">
        <f t="shared" si="1"/>
        <v>0</v>
      </c>
      <c r="AI15" s="303">
        <f t="shared" si="1"/>
        <v>0</v>
      </c>
      <c r="AJ15" s="304">
        <f>SUM(AJ5:AJ14)</f>
        <v>40704.267588897921</v>
      </c>
    </row>
    <row r="16" spans="1:36" x14ac:dyDescent="0.4">
      <c r="A16" s="236" t="s">
        <v>244</v>
      </c>
      <c r="B16" s="243"/>
      <c r="C16" s="244"/>
      <c r="D16" s="244"/>
      <c r="E16" s="335"/>
      <c r="F16" s="335"/>
      <c r="G16" s="346"/>
      <c r="H16" s="263">
        <v>0</v>
      </c>
      <c r="I16" s="301">
        <f>H15-I15</f>
        <v>0</v>
      </c>
      <c r="J16" s="301">
        <f t="shared" ref="J16:AI16" si="2">I15-J15</f>
        <v>0</v>
      </c>
      <c r="K16" s="301">
        <f t="shared" si="2"/>
        <v>0</v>
      </c>
      <c r="L16" s="301">
        <f t="shared" si="2"/>
        <v>0</v>
      </c>
      <c r="M16" s="301">
        <f t="shared" si="2"/>
        <v>0</v>
      </c>
      <c r="N16" s="301">
        <f t="shared" si="2"/>
        <v>1.2258076846401309</v>
      </c>
      <c r="O16" s="301">
        <f t="shared" si="2"/>
        <v>0</v>
      </c>
      <c r="P16" s="301">
        <f t="shared" si="2"/>
        <v>0</v>
      </c>
      <c r="Q16" s="301">
        <f t="shared" si="2"/>
        <v>0</v>
      </c>
      <c r="R16" s="301">
        <f t="shared" si="2"/>
        <v>2.072813147090983</v>
      </c>
      <c r="S16" s="301">
        <f t="shared" si="2"/>
        <v>218.09492197318332</v>
      </c>
      <c r="T16" s="301">
        <f t="shared" si="2"/>
        <v>0</v>
      </c>
      <c r="U16" s="301">
        <f t="shared" si="2"/>
        <v>0</v>
      </c>
      <c r="V16" s="301">
        <f t="shared" si="2"/>
        <v>0</v>
      </c>
      <c r="W16" s="301">
        <f t="shared" si="2"/>
        <v>837.01107730121612</v>
      </c>
      <c r="X16" s="301">
        <f t="shared" si="2"/>
        <v>660.38861460038163</v>
      </c>
      <c r="Y16" s="301">
        <f t="shared" si="2"/>
        <v>0</v>
      </c>
      <c r="Z16" s="301">
        <f t="shared" si="2"/>
        <v>841.98647091610098</v>
      </c>
      <c r="AA16" s="301">
        <f t="shared" si="2"/>
        <v>0</v>
      </c>
      <c r="AB16" s="301">
        <f t="shared" si="2"/>
        <v>0</v>
      </c>
      <c r="AC16" s="301">
        <f t="shared" si="2"/>
        <v>0</v>
      </c>
      <c r="AD16" s="301">
        <f t="shared" si="2"/>
        <v>0</v>
      </c>
      <c r="AE16" s="301">
        <f t="shared" si="2"/>
        <v>0</v>
      </c>
      <c r="AF16" s="301">
        <f t="shared" si="2"/>
        <v>0</v>
      </c>
      <c r="AG16" s="301">
        <f t="shared" si="2"/>
        <v>0</v>
      </c>
      <c r="AH16" s="301">
        <f t="shared" si="2"/>
        <v>0</v>
      </c>
      <c r="AI16" s="301">
        <f t="shared" si="2"/>
        <v>0</v>
      </c>
      <c r="AJ16" s="305"/>
    </row>
    <row r="17" spans="1:36" x14ac:dyDescent="0.4">
      <c r="A17" s="236" t="s">
        <v>245</v>
      </c>
      <c r="B17" s="243"/>
      <c r="C17" s="244"/>
      <c r="D17" s="244"/>
      <c r="E17" s="335"/>
      <c r="F17" s="335"/>
      <c r="G17" s="346"/>
      <c r="H17" s="263">
        <v>0</v>
      </c>
      <c r="I17" s="306">
        <f>$H$15-I15</f>
        <v>0</v>
      </c>
      <c r="J17" s="306">
        <f t="shared" ref="J17:AI17" si="3">$H$15-J15</f>
        <v>0</v>
      </c>
      <c r="K17" s="306">
        <f t="shared" si="3"/>
        <v>0</v>
      </c>
      <c r="L17" s="306">
        <f t="shared" si="3"/>
        <v>0</v>
      </c>
      <c r="M17" s="306">
        <f t="shared" si="3"/>
        <v>0</v>
      </c>
      <c r="N17" s="306">
        <f t="shared" si="3"/>
        <v>1.2258076846401309</v>
      </c>
      <c r="O17" s="306">
        <f t="shared" si="3"/>
        <v>1.2258076846401309</v>
      </c>
      <c r="P17" s="306">
        <f t="shared" si="3"/>
        <v>1.2258076846401309</v>
      </c>
      <c r="Q17" s="306">
        <f t="shared" si="3"/>
        <v>1.2258076846401309</v>
      </c>
      <c r="R17" s="306">
        <f t="shared" si="3"/>
        <v>3.2986208317311139</v>
      </c>
      <c r="S17" s="306">
        <f t="shared" si="3"/>
        <v>221.39354280491443</v>
      </c>
      <c r="T17" s="306">
        <f t="shared" si="3"/>
        <v>221.39354280491443</v>
      </c>
      <c r="U17" s="306">
        <f t="shared" si="3"/>
        <v>221.39354280491443</v>
      </c>
      <c r="V17" s="306">
        <f t="shared" si="3"/>
        <v>221.39354280491443</v>
      </c>
      <c r="W17" s="306">
        <f t="shared" si="3"/>
        <v>1058.4046201061306</v>
      </c>
      <c r="X17" s="306">
        <f t="shared" si="3"/>
        <v>1718.7932347065121</v>
      </c>
      <c r="Y17" s="306">
        <f t="shared" si="3"/>
        <v>1718.7932347065121</v>
      </c>
      <c r="Z17" s="306">
        <f t="shared" si="3"/>
        <v>2560.7797056226132</v>
      </c>
      <c r="AA17" s="306">
        <f t="shared" si="3"/>
        <v>2560.7797056226132</v>
      </c>
      <c r="AB17" s="306">
        <f t="shared" si="3"/>
        <v>2560.7797056226132</v>
      </c>
      <c r="AC17" s="306">
        <f t="shared" si="3"/>
        <v>2560.7797056226132</v>
      </c>
      <c r="AD17" s="306">
        <f t="shared" si="3"/>
        <v>2560.7797056226132</v>
      </c>
      <c r="AE17" s="306">
        <f t="shared" si="3"/>
        <v>2560.7797056226132</v>
      </c>
      <c r="AF17" s="306">
        <f t="shared" si="3"/>
        <v>2560.7797056226132</v>
      </c>
      <c r="AG17" s="306">
        <f t="shared" si="3"/>
        <v>2560.7797056226132</v>
      </c>
      <c r="AH17" s="306">
        <f t="shared" si="3"/>
        <v>2560.7797056226132</v>
      </c>
      <c r="AI17" s="306">
        <f t="shared" si="3"/>
        <v>2560.7797056226132</v>
      </c>
      <c r="AJ17" s="307"/>
    </row>
    <row r="18" spans="1:36" x14ac:dyDescent="0.4">
      <c r="A18" s="247" t="s">
        <v>88</v>
      </c>
      <c r="B18" s="248">
        <f>SUMPRODUCT(B5:B14,C5:C14)/C15</f>
        <v>15.923410465575705</v>
      </c>
      <c r="C18" s="249"/>
      <c r="D18" s="125"/>
      <c r="E18" s="125"/>
      <c r="F18" s="125"/>
      <c r="G18" s="125"/>
      <c r="H18" s="125"/>
      <c r="I18" s="125"/>
      <c r="J18" s="125"/>
      <c r="K18" s="125"/>
      <c r="L18" s="125"/>
      <c r="M18" s="125"/>
      <c r="N18" s="125"/>
      <c r="O18" s="125"/>
      <c r="P18" s="125"/>
      <c r="Q18" s="125"/>
      <c r="R18" s="125"/>
      <c r="S18" s="125"/>
    </row>
    <row r="19" spans="1:36" hidden="1" x14ac:dyDescent="0.4">
      <c r="A19" s="498"/>
      <c r="B19" s="125"/>
      <c r="C19" s="125"/>
      <c r="D19" s="125"/>
      <c r="E19" s="125"/>
      <c r="F19" s="125"/>
      <c r="G19" s="125"/>
      <c r="H19" s="125"/>
      <c r="I19" s="125"/>
      <c r="J19" s="125"/>
      <c r="K19" s="125"/>
      <c r="L19" s="125"/>
      <c r="M19" s="125"/>
      <c r="N19" s="125"/>
      <c r="O19" s="125"/>
      <c r="P19" s="125"/>
      <c r="Q19" s="125"/>
      <c r="R19" s="125"/>
      <c r="S19" s="125"/>
    </row>
    <row r="20" spans="1:36" ht="15.75" hidden="1" customHeight="1" x14ac:dyDescent="0.4">
      <c r="A20" s="616" t="s">
        <v>253</v>
      </c>
      <c r="B20" s="618" t="s">
        <v>0</v>
      </c>
      <c r="C20" s="618" t="s">
        <v>34</v>
      </c>
      <c r="D20" s="618" t="s">
        <v>74</v>
      </c>
      <c r="E20" s="540" t="s">
        <v>76</v>
      </c>
      <c r="F20" s="232"/>
      <c r="G20" s="232"/>
      <c r="H20" s="543" t="s">
        <v>76</v>
      </c>
      <c r="I20" s="232"/>
      <c r="J20" s="232"/>
      <c r="K20" s="232"/>
      <c r="L20" s="232"/>
      <c r="M20" s="232"/>
      <c r="N20" s="232"/>
      <c r="O20" s="232"/>
      <c r="P20" s="232"/>
      <c r="Q20" s="552"/>
      <c r="R20" s="125"/>
      <c r="S20" s="125"/>
    </row>
    <row r="21" spans="1:36" hidden="1" x14ac:dyDescent="0.4">
      <c r="A21" s="617"/>
      <c r="B21" s="619"/>
      <c r="C21" s="619"/>
      <c r="D21" s="624"/>
      <c r="E21" s="1">
        <v>2018</v>
      </c>
      <c r="F21" s="1">
        <v>2019</v>
      </c>
      <c r="G21" s="1">
        <v>2020</v>
      </c>
      <c r="H21" s="1">
        <f>R4</f>
        <v>2031</v>
      </c>
      <c r="I21" s="1">
        <f t="shared" ref="I21:P21" si="4">S4</f>
        <v>2032</v>
      </c>
      <c r="J21" s="1">
        <f t="shared" si="4"/>
        <v>2033</v>
      </c>
      <c r="K21" s="1">
        <f t="shared" si="4"/>
        <v>2034</v>
      </c>
      <c r="L21" s="1">
        <f t="shared" si="4"/>
        <v>2035</v>
      </c>
      <c r="M21" s="1">
        <f t="shared" si="4"/>
        <v>2036</v>
      </c>
      <c r="N21" s="1">
        <f t="shared" si="4"/>
        <v>2037</v>
      </c>
      <c r="O21" s="1">
        <f t="shared" si="4"/>
        <v>2038</v>
      </c>
      <c r="P21" s="1">
        <f t="shared" si="4"/>
        <v>2039</v>
      </c>
      <c r="Q21" s="478">
        <f>AA4</f>
        <v>2040</v>
      </c>
      <c r="R21" s="125"/>
      <c r="S21" s="125"/>
    </row>
    <row r="22" spans="1:36" hidden="1" x14ac:dyDescent="0.4">
      <c r="A22" s="338" t="str">
        <f>A5</f>
        <v>CAC Midstream</v>
      </c>
      <c r="B22" s="528">
        <f t="shared" ref="B22:D22" si="5">B5</f>
        <v>18</v>
      </c>
      <c r="C22" s="530">
        <f t="shared" si="5"/>
        <v>720.19047586044746</v>
      </c>
      <c r="D22" s="446">
        <f t="shared" si="5"/>
        <v>0.80000000000000082</v>
      </c>
      <c r="E22" s="234"/>
      <c r="F22" s="234"/>
      <c r="G22" s="234"/>
      <c r="H22" s="266">
        <f t="shared" ref="H22:H34" si="6">R5</f>
        <v>576.15238068835856</v>
      </c>
      <c r="I22" s="266">
        <f t="shared" ref="I22:I34" si="7">S5</f>
        <v>576.15238068835856</v>
      </c>
      <c r="J22" s="266">
        <f t="shared" ref="J22:J34" si="8">T5</f>
        <v>576.15238068835856</v>
      </c>
      <c r="K22" s="266">
        <f t="shared" ref="K22:K34" si="9">U5</f>
        <v>576.15238068835856</v>
      </c>
      <c r="L22" s="266">
        <f t="shared" ref="L22:L34" si="10">V5</f>
        <v>576.15238068835856</v>
      </c>
      <c r="M22" s="266">
        <f t="shared" ref="M22:M34" si="11">W5</f>
        <v>576.15238068835856</v>
      </c>
      <c r="N22" s="266">
        <f t="shared" ref="N22:N34" si="12">X5</f>
        <v>576.15238068835856</v>
      </c>
      <c r="O22" s="266">
        <f t="shared" ref="O22:O34" si="13">Y5</f>
        <v>576.15238068835856</v>
      </c>
      <c r="P22" s="266">
        <f t="shared" ref="P22:Q34" si="14">Z5</f>
        <v>0</v>
      </c>
      <c r="Q22" s="266">
        <f t="shared" si="14"/>
        <v>0</v>
      </c>
      <c r="R22" s="125"/>
      <c r="S22" s="125"/>
    </row>
    <row r="23" spans="1:36" hidden="1" x14ac:dyDescent="0.4">
      <c r="A23" s="338" t="str">
        <f t="shared" ref="A23:D23" si="15">A6</f>
        <v>ASHP Midstream</v>
      </c>
      <c r="B23" s="528">
        <f t="shared" si="15"/>
        <v>16</v>
      </c>
      <c r="C23" s="530">
        <f t="shared" si="15"/>
        <v>679.46697899893832</v>
      </c>
      <c r="D23" s="446">
        <f t="shared" si="15"/>
        <v>0.80000000000000082</v>
      </c>
      <c r="E23" s="234"/>
      <c r="F23" s="234"/>
      <c r="G23" s="234"/>
      <c r="H23" s="266">
        <f t="shared" si="6"/>
        <v>543.57358319915124</v>
      </c>
      <c r="I23" s="266">
        <f t="shared" si="7"/>
        <v>543.57358319915124</v>
      </c>
      <c r="J23" s="266">
        <f t="shared" si="8"/>
        <v>543.57358319915124</v>
      </c>
      <c r="K23" s="266">
        <f t="shared" si="9"/>
        <v>543.57358319915124</v>
      </c>
      <c r="L23" s="266">
        <f t="shared" si="10"/>
        <v>543.57358319915124</v>
      </c>
      <c r="M23" s="266">
        <f t="shared" si="11"/>
        <v>543.57358319915124</v>
      </c>
      <c r="N23" s="266">
        <f t="shared" si="12"/>
        <v>0</v>
      </c>
      <c r="O23" s="266">
        <f t="shared" si="13"/>
        <v>0</v>
      </c>
      <c r="P23" s="266">
        <f t="shared" si="14"/>
        <v>0</v>
      </c>
      <c r="Q23" s="266">
        <f t="shared" ref="Q23:Q34" si="16">AA6</f>
        <v>0</v>
      </c>
      <c r="R23" s="125"/>
      <c r="S23" s="125"/>
    </row>
    <row r="24" spans="1:36" hidden="1" x14ac:dyDescent="0.4">
      <c r="A24" s="338" t="str">
        <f t="shared" ref="A24:D24" si="17">A7</f>
        <v>Ductless MiniSplit HP Midstream</v>
      </c>
      <c r="B24" s="528">
        <f t="shared" si="17"/>
        <v>15</v>
      </c>
      <c r="C24" s="530">
        <f t="shared" si="17"/>
        <v>608.0174413302708</v>
      </c>
      <c r="D24" s="446">
        <f t="shared" si="17"/>
        <v>0.79999999999999949</v>
      </c>
      <c r="E24" s="234"/>
      <c r="F24" s="234"/>
      <c r="G24" s="234"/>
      <c r="H24" s="266">
        <f t="shared" si="6"/>
        <v>486.41395306421634</v>
      </c>
      <c r="I24" s="266">
        <f t="shared" si="7"/>
        <v>486.41395306421634</v>
      </c>
      <c r="J24" s="266">
        <f t="shared" si="8"/>
        <v>486.41395306421634</v>
      </c>
      <c r="K24" s="266">
        <f t="shared" si="9"/>
        <v>486.41395306421634</v>
      </c>
      <c r="L24" s="266">
        <f t="shared" si="10"/>
        <v>486.41395306421634</v>
      </c>
      <c r="M24" s="266">
        <f t="shared" si="11"/>
        <v>0</v>
      </c>
      <c r="N24" s="266">
        <f t="shared" si="12"/>
        <v>0</v>
      </c>
      <c r="O24" s="266">
        <f t="shared" si="13"/>
        <v>0</v>
      </c>
      <c r="P24" s="266">
        <f t="shared" si="14"/>
        <v>0</v>
      </c>
      <c r="Q24" s="266">
        <f t="shared" si="16"/>
        <v>0</v>
      </c>
      <c r="R24" s="125"/>
      <c r="S24" s="125"/>
    </row>
    <row r="25" spans="1:36" hidden="1" x14ac:dyDescent="0.4">
      <c r="A25" s="338" t="str">
        <f t="shared" ref="A25:D25" si="18">A8</f>
        <v>Heat Pump Water Heater Midstream</v>
      </c>
      <c r="B25" s="528">
        <f t="shared" si="18"/>
        <v>15</v>
      </c>
      <c r="C25" s="530">
        <f t="shared" si="18"/>
        <v>384.23670885449263</v>
      </c>
      <c r="D25" s="446">
        <f t="shared" si="18"/>
        <v>0.80000000000000027</v>
      </c>
      <c r="E25" s="337"/>
      <c r="F25" s="337"/>
      <c r="G25" s="337"/>
      <c r="H25" s="266">
        <f t="shared" si="6"/>
        <v>305.31655393650288</v>
      </c>
      <c r="I25" s="266">
        <f t="shared" si="7"/>
        <v>305.31655393650288</v>
      </c>
      <c r="J25" s="266">
        <f t="shared" si="8"/>
        <v>305.31655393650288</v>
      </c>
      <c r="K25" s="266">
        <f t="shared" si="9"/>
        <v>305.31655393650288</v>
      </c>
      <c r="L25" s="266">
        <f t="shared" si="10"/>
        <v>305.31655393650288</v>
      </c>
      <c r="M25" s="266">
        <f t="shared" si="11"/>
        <v>0</v>
      </c>
      <c r="N25" s="266">
        <f t="shared" si="12"/>
        <v>0</v>
      </c>
      <c r="O25" s="266">
        <f t="shared" si="13"/>
        <v>0</v>
      </c>
      <c r="P25" s="266">
        <f t="shared" si="14"/>
        <v>0</v>
      </c>
      <c r="Q25" s="266">
        <f t="shared" si="16"/>
        <v>0</v>
      </c>
      <c r="R25" s="125"/>
      <c r="S25" s="125"/>
    </row>
    <row r="26" spans="1:36" hidden="1" x14ac:dyDescent="0.4">
      <c r="A26" s="338" t="str">
        <f t="shared" ref="A26:D26" si="19">A9</f>
        <v>CAC Downstream</v>
      </c>
      <c r="B26" s="528">
        <f t="shared" si="19"/>
        <v>18</v>
      </c>
      <c r="C26" s="530">
        <f t="shared" si="19"/>
        <v>322.88279390704474</v>
      </c>
      <c r="D26" s="446">
        <f t="shared" si="19"/>
        <v>0.82199999999999873</v>
      </c>
      <c r="E26" s="337"/>
      <c r="F26" s="337"/>
      <c r="G26" s="337"/>
      <c r="H26" s="266">
        <f t="shared" si="6"/>
        <v>265.40965659159036</v>
      </c>
      <c r="I26" s="266">
        <f t="shared" si="7"/>
        <v>265.40965659159036</v>
      </c>
      <c r="J26" s="266">
        <f t="shared" si="8"/>
        <v>265.40965659159036</v>
      </c>
      <c r="K26" s="266">
        <f t="shared" si="9"/>
        <v>265.40965659159036</v>
      </c>
      <c r="L26" s="266">
        <f t="shared" si="10"/>
        <v>265.40965659159036</v>
      </c>
      <c r="M26" s="266">
        <f t="shared" si="11"/>
        <v>265.40965659159036</v>
      </c>
      <c r="N26" s="266">
        <f t="shared" si="12"/>
        <v>265.40965659159036</v>
      </c>
      <c r="O26" s="266">
        <f t="shared" si="13"/>
        <v>265.40965659159036</v>
      </c>
      <c r="P26" s="266">
        <f t="shared" si="14"/>
        <v>0</v>
      </c>
      <c r="Q26" s="266">
        <f t="shared" si="16"/>
        <v>0</v>
      </c>
      <c r="R26" s="125"/>
      <c r="S26" s="125"/>
    </row>
    <row r="27" spans="1:36" hidden="1" x14ac:dyDescent="0.4">
      <c r="A27" s="338" t="str">
        <f t="shared" ref="A27:D27" si="20">A10</f>
        <v>ASHP Downstream</v>
      </c>
      <c r="B27" s="528">
        <f t="shared" si="20"/>
        <v>16</v>
      </c>
      <c r="C27" s="530">
        <f t="shared" si="20"/>
        <v>142.11074379711735</v>
      </c>
      <c r="D27" s="446">
        <f t="shared" si="20"/>
        <v>0.82199999999999984</v>
      </c>
      <c r="E27" s="337"/>
      <c r="F27" s="337"/>
      <c r="G27" s="337"/>
      <c r="H27" s="266">
        <f t="shared" si="6"/>
        <v>116.81503140123044</v>
      </c>
      <c r="I27" s="266">
        <f t="shared" si="7"/>
        <v>116.81503140123044</v>
      </c>
      <c r="J27" s="266">
        <f t="shared" si="8"/>
        <v>116.81503140123044</v>
      </c>
      <c r="K27" s="266">
        <f t="shared" si="9"/>
        <v>116.81503140123044</v>
      </c>
      <c r="L27" s="266">
        <f t="shared" si="10"/>
        <v>116.81503140123044</v>
      </c>
      <c r="M27" s="266">
        <f t="shared" si="11"/>
        <v>116.81503140123044</v>
      </c>
      <c r="N27" s="266">
        <f t="shared" si="12"/>
        <v>0</v>
      </c>
      <c r="O27" s="266">
        <f t="shared" si="13"/>
        <v>0</v>
      </c>
      <c r="P27" s="266">
        <f t="shared" si="14"/>
        <v>0</v>
      </c>
      <c r="Q27" s="266">
        <f t="shared" si="16"/>
        <v>0</v>
      </c>
      <c r="R27" s="125"/>
      <c r="S27" s="125"/>
    </row>
    <row r="28" spans="1:36" hidden="1" x14ac:dyDescent="0.4">
      <c r="A28" s="338" t="str">
        <f t="shared" ref="A28:D28" si="21">A11</f>
        <v>Advanced Thermostat Midstream</v>
      </c>
      <c r="B28" s="528">
        <f t="shared" si="21"/>
        <v>11</v>
      </c>
      <c r="C28" s="530">
        <f t="shared" si="21"/>
        <v>139.93079540475543</v>
      </c>
      <c r="D28" s="446">
        <f t="shared" si="21"/>
        <v>0.83538569662456041</v>
      </c>
      <c r="E28" s="337"/>
      <c r="F28" s="337"/>
      <c r="G28" s="337"/>
      <c r="H28" s="266">
        <f t="shared" si="6"/>
        <v>116.89618499843046</v>
      </c>
      <c r="I28" s="266">
        <f t="shared" si="7"/>
        <v>0</v>
      </c>
      <c r="J28" s="266">
        <f t="shared" si="8"/>
        <v>0</v>
      </c>
      <c r="K28" s="266">
        <f t="shared" si="9"/>
        <v>0</v>
      </c>
      <c r="L28" s="266">
        <f t="shared" si="10"/>
        <v>0</v>
      </c>
      <c r="M28" s="266">
        <f t="shared" si="11"/>
        <v>0</v>
      </c>
      <c r="N28" s="266">
        <f t="shared" si="12"/>
        <v>0</v>
      </c>
      <c r="O28" s="266">
        <f t="shared" si="13"/>
        <v>0</v>
      </c>
      <c r="P28" s="266">
        <f t="shared" si="14"/>
        <v>0</v>
      </c>
      <c r="Q28" s="266">
        <f t="shared" si="16"/>
        <v>0</v>
      </c>
      <c r="R28" s="125"/>
      <c r="S28" s="125"/>
    </row>
    <row r="29" spans="1:36" hidden="1" x14ac:dyDescent="0.4">
      <c r="A29" s="338" t="str">
        <f t="shared" ref="A29:D29" si="22">A12</f>
        <v>Advanced Thermostat Downstream</v>
      </c>
      <c r="B29" s="528">
        <f t="shared" si="22"/>
        <v>11</v>
      </c>
      <c r="C29" s="530">
        <f t="shared" si="22"/>
        <v>117.30004268339502</v>
      </c>
      <c r="D29" s="446">
        <f t="shared" si="22"/>
        <v>0.86273401662690541</v>
      </c>
      <c r="E29" s="337"/>
      <c r="F29" s="337"/>
      <c r="G29" s="337"/>
      <c r="H29" s="266">
        <f t="shared" si="6"/>
        <v>101.19873697475283</v>
      </c>
      <c r="I29" s="266">
        <f t="shared" si="7"/>
        <v>0</v>
      </c>
      <c r="J29" s="266">
        <f t="shared" si="8"/>
        <v>0</v>
      </c>
      <c r="K29" s="266">
        <f t="shared" si="9"/>
        <v>0</v>
      </c>
      <c r="L29" s="266">
        <f t="shared" si="10"/>
        <v>0</v>
      </c>
      <c r="M29" s="266">
        <f t="shared" si="11"/>
        <v>0</v>
      </c>
      <c r="N29" s="266">
        <f t="shared" si="12"/>
        <v>0</v>
      </c>
      <c r="O29" s="266">
        <f t="shared" si="13"/>
        <v>0</v>
      </c>
      <c r="P29" s="266">
        <f t="shared" si="14"/>
        <v>0</v>
      </c>
      <c r="Q29" s="266">
        <f t="shared" si="16"/>
        <v>0</v>
      </c>
      <c r="R29" s="125"/>
      <c r="S29" s="125"/>
    </row>
    <row r="30" spans="1:36" hidden="1" x14ac:dyDescent="0.4">
      <c r="A30" s="338" t="str">
        <f t="shared" ref="A30:D30" si="23">A13</f>
        <v>Ductless MiniSplit HP Downstream</v>
      </c>
      <c r="B30" s="528">
        <f t="shared" si="23"/>
        <v>15</v>
      </c>
      <c r="C30" s="530">
        <f t="shared" si="23"/>
        <v>55.085851947075895</v>
      </c>
      <c r="D30" s="446">
        <f t="shared" si="23"/>
        <v>0.82199999999999962</v>
      </c>
      <c r="E30" s="337"/>
      <c r="F30" s="337"/>
      <c r="G30" s="337"/>
      <c r="H30" s="266">
        <f t="shared" si="6"/>
        <v>45.280570300496365</v>
      </c>
      <c r="I30" s="266">
        <f t="shared" si="7"/>
        <v>45.280570300496365</v>
      </c>
      <c r="J30" s="266">
        <f t="shared" si="8"/>
        <v>45.280570300496365</v>
      </c>
      <c r="K30" s="266">
        <f t="shared" si="9"/>
        <v>45.280570300496365</v>
      </c>
      <c r="L30" s="266">
        <f t="shared" si="10"/>
        <v>45.280570300496365</v>
      </c>
      <c r="M30" s="266">
        <f t="shared" si="11"/>
        <v>0</v>
      </c>
      <c r="N30" s="266">
        <f t="shared" si="12"/>
        <v>0</v>
      </c>
      <c r="O30" s="266">
        <f t="shared" si="13"/>
        <v>0</v>
      </c>
      <c r="P30" s="266">
        <f t="shared" si="14"/>
        <v>0</v>
      </c>
      <c r="Q30" s="266">
        <f t="shared" si="16"/>
        <v>0</v>
      </c>
      <c r="R30" s="125"/>
      <c r="S30" s="125"/>
    </row>
    <row r="31" spans="1:36" hidden="1" x14ac:dyDescent="0.4">
      <c r="A31" s="338" t="str">
        <f t="shared" ref="A31:D31" si="24">A14</f>
        <v>CAC ER Downstream</v>
      </c>
      <c r="B31" s="528">
        <f t="shared" si="24"/>
        <v>18</v>
      </c>
      <c r="C31" s="530">
        <f t="shared" si="24"/>
        <v>2.224044906728055</v>
      </c>
      <c r="D31" s="446">
        <f t="shared" si="24"/>
        <v>0.74199999999999999</v>
      </c>
      <c r="E31" s="337"/>
      <c r="F31" s="337"/>
      <c r="G31" s="337"/>
      <c r="H31" s="424">
        <f t="shared" si="6"/>
        <v>0.42443363615195667</v>
      </c>
      <c r="I31" s="266">
        <f t="shared" si="7"/>
        <v>0.42443363615195667</v>
      </c>
      <c r="J31" s="266">
        <f t="shared" si="8"/>
        <v>0.42443363615195667</v>
      </c>
      <c r="K31" s="266">
        <f t="shared" si="9"/>
        <v>0.42443363615195667</v>
      </c>
      <c r="L31" s="266">
        <f t="shared" si="10"/>
        <v>0.42443363615195667</v>
      </c>
      <c r="M31" s="266">
        <f t="shared" si="11"/>
        <v>0.42443363615195667</v>
      </c>
      <c r="N31" s="266">
        <f t="shared" si="12"/>
        <v>0.42443363615195667</v>
      </c>
      <c r="O31" s="266">
        <f t="shared" si="13"/>
        <v>0.42443363615195667</v>
      </c>
      <c r="P31" s="266">
        <f t="shared" si="14"/>
        <v>0</v>
      </c>
      <c r="Q31" s="266">
        <f t="shared" si="16"/>
        <v>0</v>
      </c>
      <c r="R31" s="125"/>
      <c r="S31" s="125"/>
    </row>
    <row r="32" spans="1:36" hidden="1" x14ac:dyDescent="0.4">
      <c r="A32" s="236" t="s">
        <v>243</v>
      </c>
      <c r="B32" s="237"/>
      <c r="C32" s="238">
        <f>C15</f>
        <v>3171.4458776902652</v>
      </c>
      <c r="D32" s="447">
        <f>D15</f>
        <v>0.80744865414118483</v>
      </c>
      <c r="E32" s="335"/>
      <c r="F32" s="335"/>
      <c r="G32" s="346"/>
      <c r="H32" s="263">
        <f t="shared" si="6"/>
        <v>2557.4810847908821</v>
      </c>
      <c r="I32" s="301">
        <f t="shared" si="7"/>
        <v>2339.3861628176987</v>
      </c>
      <c r="J32" s="302">
        <f t="shared" si="8"/>
        <v>2339.3861628176987</v>
      </c>
      <c r="K32" s="302">
        <f t="shared" si="9"/>
        <v>2339.3861628176987</v>
      </c>
      <c r="L32" s="302">
        <f t="shared" si="10"/>
        <v>2339.3861628176987</v>
      </c>
      <c r="M32" s="302">
        <f t="shared" si="11"/>
        <v>1502.3750855164826</v>
      </c>
      <c r="N32" s="302">
        <f t="shared" si="12"/>
        <v>841.98647091610098</v>
      </c>
      <c r="O32" s="302">
        <f t="shared" si="13"/>
        <v>841.98647091610098</v>
      </c>
      <c r="P32" s="302">
        <f t="shared" si="14"/>
        <v>0</v>
      </c>
      <c r="Q32" s="302">
        <f t="shared" si="16"/>
        <v>0</v>
      </c>
      <c r="R32" s="125"/>
      <c r="S32" s="125"/>
    </row>
    <row r="33" spans="1:20" hidden="1" x14ac:dyDescent="0.4">
      <c r="A33" s="236" t="s">
        <v>244</v>
      </c>
      <c r="B33" s="243"/>
      <c r="C33" s="244"/>
      <c r="D33" s="244"/>
      <c r="E33" s="335"/>
      <c r="F33" s="335"/>
      <c r="G33" s="346"/>
      <c r="H33" s="263">
        <f t="shared" si="6"/>
        <v>2.072813147090983</v>
      </c>
      <c r="I33" s="301">
        <f t="shared" si="7"/>
        <v>218.09492197318332</v>
      </c>
      <c r="J33" s="301">
        <f t="shared" si="8"/>
        <v>0</v>
      </c>
      <c r="K33" s="301">
        <f t="shared" si="9"/>
        <v>0</v>
      </c>
      <c r="L33" s="301">
        <f t="shared" si="10"/>
        <v>0</v>
      </c>
      <c r="M33" s="301">
        <f t="shared" si="11"/>
        <v>837.01107730121612</v>
      </c>
      <c r="N33" s="301">
        <f t="shared" si="12"/>
        <v>660.38861460038163</v>
      </c>
      <c r="O33" s="301">
        <f t="shared" si="13"/>
        <v>0</v>
      </c>
      <c r="P33" s="301">
        <f t="shared" si="14"/>
        <v>841.98647091610098</v>
      </c>
      <c r="Q33" s="301">
        <f t="shared" si="16"/>
        <v>0</v>
      </c>
      <c r="R33" s="125"/>
      <c r="S33" s="125"/>
    </row>
    <row r="34" spans="1:20" hidden="1" x14ac:dyDescent="0.4">
      <c r="A34" s="236" t="s">
        <v>245</v>
      </c>
      <c r="B34" s="243"/>
      <c r="C34" s="244"/>
      <c r="D34" s="244"/>
      <c r="E34" s="335"/>
      <c r="F34" s="335"/>
      <c r="G34" s="346"/>
      <c r="H34" s="263">
        <f t="shared" si="6"/>
        <v>3.2986208317311139</v>
      </c>
      <c r="I34" s="306">
        <f t="shared" si="7"/>
        <v>221.39354280491443</v>
      </c>
      <c r="J34" s="306">
        <f t="shared" si="8"/>
        <v>221.39354280491443</v>
      </c>
      <c r="K34" s="306">
        <f t="shared" si="9"/>
        <v>221.39354280491443</v>
      </c>
      <c r="L34" s="306">
        <f t="shared" si="10"/>
        <v>221.39354280491443</v>
      </c>
      <c r="M34" s="306">
        <f t="shared" si="11"/>
        <v>1058.4046201061306</v>
      </c>
      <c r="N34" s="306">
        <f t="shared" si="12"/>
        <v>1718.7932347065121</v>
      </c>
      <c r="O34" s="306">
        <f t="shared" si="13"/>
        <v>1718.7932347065121</v>
      </c>
      <c r="P34" s="306">
        <f t="shared" si="14"/>
        <v>2560.7797056226132</v>
      </c>
      <c r="Q34" s="306">
        <f t="shared" si="16"/>
        <v>2560.7797056226132</v>
      </c>
      <c r="R34" s="125"/>
      <c r="S34" s="125"/>
    </row>
    <row r="35" spans="1:20" hidden="1" x14ac:dyDescent="0.4">
      <c r="A35" s="247" t="s">
        <v>88</v>
      </c>
      <c r="B35" s="248">
        <f>B18</f>
        <v>15.923410465575705</v>
      </c>
      <c r="C35" s="249"/>
      <c r="D35" s="125"/>
      <c r="E35" s="125"/>
      <c r="F35" s="125"/>
      <c r="G35" s="125"/>
      <c r="H35" s="125"/>
      <c r="I35" s="125"/>
      <c r="J35" s="125"/>
      <c r="K35" s="125"/>
      <c r="L35" s="125"/>
      <c r="M35" s="125"/>
      <c r="N35" s="125"/>
      <c r="O35" s="125"/>
      <c r="P35" s="125"/>
      <c r="Q35" s="125"/>
      <c r="R35" s="125"/>
      <c r="S35" s="125"/>
      <c r="T35" s="125"/>
    </row>
    <row r="36" spans="1:20" x14ac:dyDescent="0.4">
      <c r="A36" s="125"/>
      <c r="B36" s="479"/>
      <c r="C36" s="125"/>
      <c r="D36" s="125"/>
      <c r="E36" s="125"/>
      <c r="F36" s="125"/>
      <c r="G36" s="125"/>
      <c r="H36" s="125"/>
      <c r="I36" s="125"/>
      <c r="J36" s="125"/>
      <c r="K36" s="125"/>
      <c r="L36" s="125"/>
      <c r="M36" s="125"/>
      <c r="N36" s="125"/>
      <c r="O36" s="125"/>
      <c r="P36" s="125"/>
      <c r="Q36" s="125"/>
      <c r="R36" s="125"/>
      <c r="S36" s="125"/>
      <c r="T36" s="125"/>
    </row>
    <row r="37" spans="1:20" x14ac:dyDescent="0.4">
      <c r="A37" s="606" t="s">
        <v>2</v>
      </c>
      <c r="B37" s="607"/>
      <c r="C37" s="607"/>
      <c r="D37" s="607"/>
      <c r="R37" s="125"/>
      <c r="S37" s="125"/>
    </row>
    <row r="38" spans="1:20" ht="57" customHeight="1" x14ac:dyDescent="0.4">
      <c r="A38" s="625" t="s">
        <v>315</v>
      </c>
      <c r="B38" s="626"/>
      <c r="C38" s="626"/>
      <c r="D38" s="627"/>
      <c r="R38" s="125"/>
      <c r="S38" s="125"/>
    </row>
  </sheetData>
  <mergeCells count="11">
    <mergeCell ref="AJ3:AJ4"/>
    <mergeCell ref="A37:D37"/>
    <mergeCell ref="A38:D38"/>
    <mergeCell ref="A3:A4"/>
    <mergeCell ref="B3:B4"/>
    <mergeCell ref="C3:C4"/>
    <mergeCell ref="D3:D4"/>
    <mergeCell ref="A20:A21"/>
    <mergeCell ref="B20:B21"/>
    <mergeCell ref="C20:C21"/>
    <mergeCell ref="D20:D21"/>
  </mergeCells>
  <pageMargins left="0.7" right="0.7" top="0.75" bottom="0.75" header="0.3" footer="0.3"/>
  <pageSetup orientation="portrait" horizontalDpi="1200" verticalDpi="1200" r:id="rId1"/>
  <ignoredErrors>
    <ignoredError sqref="H15:AI17"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A108-0532-4DF9-818B-D4F03A25BD12}">
  <dimension ref="A1:AJ21"/>
  <sheetViews>
    <sheetView workbookViewId="0">
      <selection activeCell="O21" sqref="O21"/>
    </sheetView>
  </sheetViews>
  <sheetFormatPr defaultColWidth="8.84375" defaultRowHeight="15" x14ac:dyDescent="0.4"/>
  <cols>
    <col min="1" max="1" width="29.23046875" style="283" customWidth="1"/>
    <col min="2" max="2" width="8.69140625" style="283" bestFit="1" customWidth="1"/>
    <col min="3" max="3" width="12" style="283" customWidth="1"/>
    <col min="4" max="4" width="6.53515625" style="283" bestFit="1" customWidth="1"/>
    <col min="5" max="7" width="9.84375" style="283" hidden="1" customWidth="1"/>
    <col min="8" max="36" width="9.84375" style="283" customWidth="1"/>
    <col min="37" max="16384" width="8.84375" style="283"/>
  </cols>
  <sheetData>
    <row r="1" spans="1:36" x14ac:dyDescent="0.4">
      <c r="A1" s="111" t="s">
        <v>508</v>
      </c>
    </row>
    <row r="2" spans="1:36" x14ac:dyDescent="0.4">
      <c r="A2" s="165"/>
    </row>
    <row r="3" spans="1:36" ht="15.75" customHeight="1" x14ac:dyDescent="0.4">
      <c r="A3" s="616" t="s">
        <v>253</v>
      </c>
      <c r="B3" s="618" t="s">
        <v>0</v>
      </c>
      <c r="C3" s="618" t="s">
        <v>34</v>
      </c>
      <c r="D3" s="618" t="s">
        <v>74</v>
      </c>
      <c r="E3" s="540" t="s">
        <v>76</v>
      </c>
      <c r="F3" s="232"/>
      <c r="G3" s="232"/>
      <c r="H3" s="584"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60</v>
      </c>
      <c r="B5" s="250">
        <v>20</v>
      </c>
      <c r="C5" s="235">
        <v>22.220801298478722</v>
      </c>
      <c r="D5" s="251">
        <v>0.89676849208431209</v>
      </c>
      <c r="E5" s="235"/>
      <c r="F5" s="235"/>
      <c r="G5" s="235"/>
      <c r="H5" s="266">
        <v>19.926914473341888</v>
      </c>
      <c r="I5" s="266">
        <v>19.926914473341888</v>
      </c>
      <c r="J5" s="266">
        <v>19.926914473341888</v>
      </c>
      <c r="K5" s="266">
        <v>19.926914473341888</v>
      </c>
      <c r="L5" s="266">
        <v>19.926914473341888</v>
      </c>
      <c r="M5" s="266">
        <v>19.926914473341888</v>
      </c>
      <c r="N5" s="266">
        <v>19.926914473341888</v>
      </c>
      <c r="O5" s="266">
        <v>19.926914473341888</v>
      </c>
      <c r="P5" s="266">
        <v>19.926914473341888</v>
      </c>
      <c r="Q5" s="266">
        <v>19.926914473341888</v>
      </c>
      <c r="R5" s="266">
        <v>18.452187560236073</v>
      </c>
      <c r="S5" s="266">
        <v>18.452187560236073</v>
      </c>
      <c r="T5" s="266">
        <v>18.452187560236073</v>
      </c>
      <c r="U5" s="266">
        <v>18.452187560236073</v>
      </c>
      <c r="V5" s="266">
        <v>18.452187560236073</v>
      </c>
      <c r="W5" s="266">
        <v>18.452187560236073</v>
      </c>
      <c r="X5" s="266">
        <v>18.452187560236073</v>
      </c>
      <c r="Y5" s="266">
        <v>18.452187560236073</v>
      </c>
      <c r="Z5" s="266">
        <v>18.452187560236073</v>
      </c>
      <c r="AA5" s="266">
        <v>18.452187560236073</v>
      </c>
      <c r="AB5" s="266">
        <v>0</v>
      </c>
      <c r="AC5" s="266">
        <v>0</v>
      </c>
      <c r="AD5" s="266">
        <v>0</v>
      </c>
      <c r="AE5" s="266">
        <v>0</v>
      </c>
      <c r="AF5" s="266">
        <v>0</v>
      </c>
      <c r="AG5" s="266">
        <v>0</v>
      </c>
      <c r="AH5" s="266">
        <v>0</v>
      </c>
      <c r="AI5" s="266">
        <v>0</v>
      </c>
      <c r="AJ5" s="423">
        <f t="shared" ref="AJ5:AJ14" si="0">SUM(E5:AI5)</f>
        <v>383.79102033577982</v>
      </c>
    </row>
    <row r="6" spans="1:36" x14ac:dyDescent="0.4">
      <c r="A6" s="338" t="s">
        <v>59</v>
      </c>
      <c r="B6" s="250">
        <v>20</v>
      </c>
      <c r="C6" s="235">
        <v>16.293380407363724</v>
      </c>
      <c r="D6" s="251">
        <v>0.8</v>
      </c>
      <c r="E6" s="234"/>
      <c r="F6" s="234"/>
      <c r="G6" s="234"/>
      <c r="H6" s="266">
        <v>13.03470432589098</v>
      </c>
      <c r="I6" s="266">
        <v>13.03470432589098</v>
      </c>
      <c r="J6" s="266">
        <v>13.03470432589098</v>
      </c>
      <c r="K6" s="266">
        <v>13.03470432589098</v>
      </c>
      <c r="L6" s="266">
        <v>13.03470432589098</v>
      </c>
      <c r="M6" s="266">
        <v>13.03470432589098</v>
      </c>
      <c r="N6" s="266">
        <v>13.03470432589098</v>
      </c>
      <c r="O6" s="266">
        <v>13.03470432589098</v>
      </c>
      <c r="P6" s="266">
        <v>13.03470432589098</v>
      </c>
      <c r="Q6" s="266">
        <v>13.03470432589098</v>
      </c>
      <c r="R6" s="266">
        <v>12.0595725382206</v>
      </c>
      <c r="S6" s="266">
        <v>12.0595725382206</v>
      </c>
      <c r="T6" s="266">
        <v>12.0595725382206</v>
      </c>
      <c r="U6" s="266">
        <v>12.0595725382206</v>
      </c>
      <c r="V6" s="266">
        <v>12.0595725382206</v>
      </c>
      <c r="W6" s="266">
        <v>12.0595725382206</v>
      </c>
      <c r="X6" s="266">
        <v>12.0595725382206</v>
      </c>
      <c r="Y6" s="266">
        <v>12.0595725382206</v>
      </c>
      <c r="Z6" s="266">
        <v>12.0595725382206</v>
      </c>
      <c r="AA6" s="266">
        <v>12.0595725382206</v>
      </c>
      <c r="AB6" s="266">
        <v>0</v>
      </c>
      <c r="AC6" s="266">
        <v>0</v>
      </c>
      <c r="AD6" s="266">
        <v>0</v>
      </c>
      <c r="AE6" s="266">
        <v>0</v>
      </c>
      <c r="AF6" s="266">
        <v>0</v>
      </c>
      <c r="AG6" s="266">
        <v>0</v>
      </c>
      <c r="AH6" s="266">
        <v>0</v>
      </c>
      <c r="AI6" s="266">
        <v>0</v>
      </c>
      <c r="AJ6" s="423">
        <f t="shared" si="0"/>
        <v>250.94276864111589</v>
      </c>
    </row>
    <row r="7" spans="1:36" x14ac:dyDescent="0.4">
      <c r="A7" s="338" t="s">
        <v>108</v>
      </c>
      <c r="B7" s="250">
        <v>20</v>
      </c>
      <c r="C7" s="235">
        <v>8.0196277628113748</v>
      </c>
      <c r="D7" s="251">
        <v>0.79999999999999993</v>
      </c>
      <c r="E7" s="234"/>
      <c r="F7" s="234"/>
      <c r="G7" s="234"/>
      <c r="H7" s="266">
        <v>6.4157022102490995</v>
      </c>
      <c r="I7" s="266">
        <v>6.4157022102490995</v>
      </c>
      <c r="J7" s="266">
        <v>6.4157022102490995</v>
      </c>
      <c r="K7" s="266">
        <v>6.4157022102490995</v>
      </c>
      <c r="L7" s="266">
        <v>6.4157022102490995</v>
      </c>
      <c r="M7" s="266">
        <v>6.4157022102490995</v>
      </c>
      <c r="N7" s="266">
        <v>6.4157022102490995</v>
      </c>
      <c r="O7" s="266">
        <v>6.4157022102490995</v>
      </c>
      <c r="P7" s="266">
        <v>6.4157022102490995</v>
      </c>
      <c r="Q7" s="266">
        <v>6.4157022102490995</v>
      </c>
      <c r="R7" s="266">
        <v>5.804422273419819</v>
      </c>
      <c r="S7" s="266">
        <v>5.804422273419819</v>
      </c>
      <c r="T7" s="266">
        <v>5.804422273419819</v>
      </c>
      <c r="U7" s="266">
        <v>5.804422273419819</v>
      </c>
      <c r="V7" s="266">
        <v>5.804422273419819</v>
      </c>
      <c r="W7" s="266">
        <v>5.804422273419819</v>
      </c>
      <c r="X7" s="266">
        <v>5.804422273419819</v>
      </c>
      <c r="Y7" s="266">
        <v>5.804422273419819</v>
      </c>
      <c r="Z7" s="266">
        <v>5.804422273419819</v>
      </c>
      <c r="AA7" s="266">
        <v>5.804422273419819</v>
      </c>
      <c r="AB7" s="266">
        <v>0</v>
      </c>
      <c r="AC7" s="266">
        <v>0</v>
      </c>
      <c r="AD7" s="266">
        <v>0</v>
      </c>
      <c r="AE7" s="266">
        <v>0</v>
      </c>
      <c r="AF7" s="266">
        <v>0</v>
      </c>
      <c r="AG7" s="266">
        <v>0</v>
      </c>
      <c r="AH7" s="266">
        <v>0</v>
      </c>
      <c r="AI7" s="266">
        <v>0</v>
      </c>
      <c r="AJ7" s="423">
        <f t="shared" si="0"/>
        <v>122.20124483668917</v>
      </c>
    </row>
    <row r="8" spans="1:36" x14ac:dyDescent="0.4">
      <c r="A8" s="338" t="s">
        <v>125</v>
      </c>
      <c r="B8" s="250">
        <v>19</v>
      </c>
      <c r="C8" s="235">
        <v>9.1849632352941217</v>
      </c>
      <c r="D8" s="251">
        <v>0.79999999999999927</v>
      </c>
      <c r="E8" s="234"/>
      <c r="F8" s="234"/>
      <c r="G8" s="234"/>
      <c r="H8" s="266">
        <v>7.3479705882352908</v>
      </c>
      <c r="I8" s="266">
        <v>7.3479705882352908</v>
      </c>
      <c r="J8" s="266">
        <v>7.3479705882352908</v>
      </c>
      <c r="K8" s="266">
        <v>7.3479705882352908</v>
      </c>
      <c r="L8" s="266">
        <v>7.3479705882352908</v>
      </c>
      <c r="M8" s="266">
        <v>7.3479705882352908</v>
      </c>
      <c r="N8" s="266">
        <v>7.3479705882352908</v>
      </c>
      <c r="O8" s="266">
        <v>7.3479705882352908</v>
      </c>
      <c r="P8" s="266">
        <v>7.3479705882352908</v>
      </c>
      <c r="Q8" s="266">
        <v>7.3479705882352908</v>
      </c>
      <c r="R8" s="266">
        <v>7.3479705882352908</v>
      </c>
      <c r="S8" s="266">
        <v>7.3479705882352908</v>
      </c>
      <c r="T8" s="266">
        <v>7.3479705882352908</v>
      </c>
      <c r="U8" s="266">
        <v>7.3479705882352908</v>
      </c>
      <c r="V8" s="266">
        <v>7.3479705882352908</v>
      </c>
      <c r="W8" s="266">
        <v>7.3479705882352908</v>
      </c>
      <c r="X8" s="266">
        <v>7.3479705882352908</v>
      </c>
      <c r="Y8" s="266">
        <v>7.3479705882352908</v>
      </c>
      <c r="Z8" s="266">
        <v>7.3479705882352908</v>
      </c>
      <c r="AA8" s="266">
        <v>0</v>
      </c>
      <c r="AB8" s="266">
        <v>0</v>
      </c>
      <c r="AC8" s="266">
        <v>0</v>
      </c>
      <c r="AD8" s="266">
        <v>0</v>
      </c>
      <c r="AE8" s="266">
        <v>0</v>
      </c>
      <c r="AF8" s="266">
        <v>0</v>
      </c>
      <c r="AG8" s="266">
        <v>0</v>
      </c>
      <c r="AH8" s="266">
        <v>0</v>
      </c>
      <c r="AI8" s="266">
        <v>0</v>
      </c>
      <c r="AJ8" s="423">
        <f t="shared" si="0"/>
        <v>139.61144117647046</v>
      </c>
    </row>
    <row r="9" spans="1:36" x14ac:dyDescent="0.4">
      <c r="A9" s="338" t="s">
        <v>127</v>
      </c>
      <c r="B9" s="250">
        <v>20</v>
      </c>
      <c r="C9" s="235">
        <v>2.9579586767824946</v>
      </c>
      <c r="D9" s="251">
        <v>0.79999999999999982</v>
      </c>
      <c r="E9" s="234"/>
      <c r="F9" s="234"/>
      <c r="G9" s="234"/>
      <c r="H9" s="266">
        <v>2.3663669414259951</v>
      </c>
      <c r="I9" s="266">
        <v>2.3663669414259951</v>
      </c>
      <c r="J9" s="266">
        <v>2.3663669414259951</v>
      </c>
      <c r="K9" s="266">
        <v>2.3663669414259951</v>
      </c>
      <c r="L9" s="266">
        <v>2.3663669414259951</v>
      </c>
      <c r="M9" s="266">
        <v>2.3663669414259951</v>
      </c>
      <c r="N9" s="266">
        <v>2.3663669414259951</v>
      </c>
      <c r="O9" s="266">
        <v>2.3663669414259951</v>
      </c>
      <c r="P9" s="266">
        <v>2.3663669414259951</v>
      </c>
      <c r="Q9" s="266">
        <v>2.3663669414259951</v>
      </c>
      <c r="R9" s="266">
        <v>2.1928470731629424</v>
      </c>
      <c r="S9" s="266">
        <v>2.1928470731629424</v>
      </c>
      <c r="T9" s="266">
        <v>2.1928470731629424</v>
      </c>
      <c r="U9" s="266">
        <v>2.1928470731629424</v>
      </c>
      <c r="V9" s="266">
        <v>2.1928470731629424</v>
      </c>
      <c r="W9" s="266">
        <v>2.1928470731629424</v>
      </c>
      <c r="X9" s="266">
        <v>2.1928470731629424</v>
      </c>
      <c r="Y9" s="266">
        <v>2.1928470731629424</v>
      </c>
      <c r="Z9" s="266">
        <v>2.1928470731629424</v>
      </c>
      <c r="AA9" s="266">
        <v>2.1928470731629424</v>
      </c>
      <c r="AB9" s="266">
        <v>0</v>
      </c>
      <c r="AC9" s="266">
        <v>0</v>
      </c>
      <c r="AD9" s="266">
        <v>0</v>
      </c>
      <c r="AE9" s="266">
        <v>0</v>
      </c>
      <c r="AF9" s="266">
        <v>0</v>
      </c>
      <c r="AG9" s="266">
        <v>0</v>
      </c>
      <c r="AH9" s="266">
        <v>0</v>
      </c>
      <c r="AI9" s="266">
        <v>0</v>
      </c>
      <c r="AJ9" s="423">
        <f t="shared" si="0"/>
        <v>45.592140145889381</v>
      </c>
    </row>
    <row r="10" spans="1:36" x14ac:dyDescent="0.4">
      <c r="A10" s="338" t="s">
        <v>292</v>
      </c>
      <c r="B10" s="250">
        <v>20</v>
      </c>
      <c r="C10" s="235">
        <v>6.0237952157009147</v>
      </c>
      <c r="D10" s="251">
        <v>0.80000000000000016</v>
      </c>
      <c r="E10" s="234"/>
      <c r="F10" s="234"/>
      <c r="G10" s="234"/>
      <c r="H10" s="266">
        <v>4.8190361725607325</v>
      </c>
      <c r="I10" s="266">
        <v>4.8190361725607325</v>
      </c>
      <c r="J10" s="266">
        <v>4.8190361725607325</v>
      </c>
      <c r="K10" s="266">
        <v>4.8190361725607325</v>
      </c>
      <c r="L10" s="266">
        <v>4.8190361725607325</v>
      </c>
      <c r="M10" s="266">
        <v>4.8190361725607325</v>
      </c>
      <c r="N10" s="266">
        <v>4.8190361725607325</v>
      </c>
      <c r="O10" s="266">
        <v>4.8190361725607325</v>
      </c>
      <c r="P10" s="266">
        <v>4.8190361725607325</v>
      </c>
      <c r="Q10" s="266">
        <v>4.8190361725607325</v>
      </c>
      <c r="R10" s="266">
        <v>4.5643893106448736</v>
      </c>
      <c r="S10" s="266">
        <v>4.5643893106448736</v>
      </c>
      <c r="T10" s="266">
        <v>4.5643893106448736</v>
      </c>
      <c r="U10" s="266">
        <v>4.5643893106448736</v>
      </c>
      <c r="V10" s="266">
        <v>4.5643893106448736</v>
      </c>
      <c r="W10" s="266">
        <v>4.5643893106448736</v>
      </c>
      <c r="X10" s="266">
        <v>4.5643893106448736</v>
      </c>
      <c r="Y10" s="266">
        <v>4.5643893106448736</v>
      </c>
      <c r="Z10" s="266">
        <v>4.5643893106448736</v>
      </c>
      <c r="AA10" s="266">
        <v>4.5643893106448736</v>
      </c>
      <c r="AB10" s="266">
        <v>0</v>
      </c>
      <c r="AC10" s="266">
        <v>0</v>
      </c>
      <c r="AD10" s="266">
        <v>0</v>
      </c>
      <c r="AE10" s="266">
        <v>0</v>
      </c>
      <c r="AF10" s="266">
        <v>0</v>
      </c>
      <c r="AG10" s="266">
        <v>0</v>
      </c>
      <c r="AH10" s="266">
        <v>0</v>
      </c>
      <c r="AI10" s="266">
        <v>0</v>
      </c>
      <c r="AJ10" s="423">
        <f t="shared" si="0"/>
        <v>93.834254832056018</v>
      </c>
    </row>
    <row r="11" spans="1:36" x14ac:dyDescent="0.4">
      <c r="A11" s="338" t="s">
        <v>33</v>
      </c>
      <c r="B11" s="250">
        <v>11</v>
      </c>
      <c r="C11" s="235">
        <v>4.1296212272110973</v>
      </c>
      <c r="D11" s="251">
        <v>0.85565116879864678</v>
      </c>
      <c r="E11" s="234"/>
      <c r="F11" s="234"/>
      <c r="G11" s="234"/>
      <c r="H11" s="266">
        <v>3.5335152297588777</v>
      </c>
      <c r="I11" s="266">
        <v>3.5335152297588777</v>
      </c>
      <c r="J11" s="266">
        <v>3.5335152297588777</v>
      </c>
      <c r="K11" s="266">
        <v>3.5335152297588777</v>
      </c>
      <c r="L11" s="266">
        <v>3.5335152297588777</v>
      </c>
      <c r="M11" s="266">
        <v>3.5335152297588777</v>
      </c>
      <c r="N11" s="266">
        <v>3.5335152297588777</v>
      </c>
      <c r="O11" s="266">
        <v>3.5335152297588777</v>
      </c>
      <c r="P11" s="266">
        <v>3.5335152297588777</v>
      </c>
      <c r="Q11" s="266">
        <v>3.5335152297588777</v>
      </c>
      <c r="R11" s="266">
        <v>3.5335152297588777</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423">
        <f t="shared" si="0"/>
        <v>38.868667527347647</v>
      </c>
    </row>
    <row r="12" spans="1:36" x14ac:dyDescent="0.4">
      <c r="A12" s="338" t="s">
        <v>126</v>
      </c>
      <c r="B12" s="250">
        <v>20</v>
      </c>
      <c r="C12" s="235">
        <v>0.89938766943049542</v>
      </c>
      <c r="D12" s="251">
        <v>0.80000000000000016</v>
      </c>
      <c r="E12" s="234"/>
      <c r="F12" s="234"/>
      <c r="G12" s="234"/>
      <c r="H12" s="266">
        <v>0.71951013554439647</v>
      </c>
      <c r="I12" s="266">
        <v>0.71951013554439647</v>
      </c>
      <c r="J12" s="266">
        <v>0.71951013554439647</v>
      </c>
      <c r="K12" s="266">
        <v>0.71951013554439647</v>
      </c>
      <c r="L12" s="266">
        <v>0.71951013554439647</v>
      </c>
      <c r="M12" s="266">
        <v>0.71951013554439647</v>
      </c>
      <c r="N12" s="266">
        <v>0.71951013554439647</v>
      </c>
      <c r="O12" s="266">
        <v>0.71951013554439647</v>
      </c>
      <c r="P12" s="266">
        <v>0.71951013554439647</v>
      </c>
      <c r="Q12" s="266">
        <v>0.71951013554439647</v>
      </c>
      <c r="R12" s="266">
        <v>0.67828963008294185</v>
      </c>
      <c r="S12" s="266">
        <v>0.67828963008294185</v>
      </c>
      <c r="T12" s="266">
        <v>0.67828963008294185</v>
      </c>
      <c r="U12" s="266">
        <v>0.67828963008294185</v>
      </c>
      <c r="V12" s="266">
        <v>0.67828963008294185</v>
      </c>
      <c r="W12" s="266">
        <v>0.67828963008294185</v>
      </c>
      <c r="X12" s="266">
        <v>0.67828963008294185</v>
      </c>
      <c r="Y12" s="266">
        <v>0.67828963008294185</v>
      </c>
      <c r="Z12" s="266">
        <v>0.67828963008294185</v>
      </c>
      <c r="AA12" s="266">
        <v>0.67828963008294185</v>
      </c>
      <c r="AB12" s="266">
        <v>0</v>
      </c>
      <c r="AC12" s="266">
        <v>0</v>
      </c>
      <c r="AD12" s="266">
        <v>0</v>
      </c>
      <c r="AE12" s="266">
        <v>0</v>
      </c>
      <c r="AF12" s="266">
        <v>0</v>
      </c>
      <c r="AG12" s="266">
        <v>0</v>
      </c>
      <c r="AH12" s="266">
        <v>0</v>
      </c>
      <c r="AI12" s="266">
        <v>0</v>
      </c>
      <c r="AJ12" s="423">
        <f t="shared" si="0"/>
        <v>13.977997656273384</v>
      </c>
    </row>
    <row r="13" spans="1:36" x14ac:dyDescent="0.4">
      <c r="A13" s="338" t="s">
        <v>293</v>
      </c>
      <c r="B13" s="250">
        <v>11</v>
      </c>
      <c r="C13" s="235">
        <v>49.475599982703486</v>
      </c>
      <c r="D13" s="251">
        <v>0.84320155100084848</v>
      </c>
      <c r="E13" s="234"/>
      <c r="F13" s="234"/>
      <c r="G13" s="234"/>
      <c r="H13" s="266">
        <v>41.717902642113131</v>
      </c>
      <c r="I13" s="266">
        <v>41.717902642113131</v>
      </c>
      <c r="J13" s="266">
        <v>41.717902642113131</v>
      </c>
      <c r="K13" s="266">
        <v>41.717902642113131</v>
      </c>
      <c r="L13" s="266">
        <v>41.717902642113131</v>
      </c>
      <c r="M13" s="266">
        <v>41.717902642113131</v>
      </c>
      <c r="N13" s="266">
        <v>41.717902642113131</v>
      </c>
      <c r="O13" s="266">
        <v>41.717902642113131</v>
      </c>
      <c r="P13" s="266">
        <v>41.717902642113131</v>
      </c>
      <c r="Q13" s="266">
        <v>41.717902642113131</v>
      </c>
      <c r="R13" s="266">
        <v>41.717902642113131</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423">
        <f t="shared" si="0"/>
        <v>458.89692906324444</v>
      </c>
    </row>
    <row r="14" spans="1:36" x14ac:dyDescent="0.4">
      <c r="A14" s="338" t="s">
        <v>294</v>
      </c>
      <c r="B14" s="250">
        <v>8</v>
      </c>
      <c r="C14" s="235">
        <v>15.665784749999998</v>
      </c>
      <c r="D14" s="251">
        <v>0.8</v>
      </c>
      <c r="E14" s="234"/>
      <c r="F14" s="234"/>
      <c r="G14" s="234"/>
      <c r="H14" s="266">
        <v>12.5326278</v>
      </c>
      <c r="I14" s="266">
        <v>12.5326278</v>
      </c>
      <c r="J14" s="266">
        <v>12.5326278</v>
      </c>
      <c r="K14" s="266">
        <v>12.5326278</v>
      </c>
      <c r="L14" s="266">
        <v>4.7623985639999997</v>
      </c>
      <c r="M14" s="266">
        <v>4.7623985639999997</v>
      </c>
      <c r="N14" s="266">
        <v>4.7623985639999997</v>
      </c>
      <c r="O14" s="266">
        <v>4.7623985639999997</v>
      </c>
      <c r="P14" s="266">
        <v>0</v>
      </c>
      <c r="Q14" s="266">
        <v>0</v>
      </c>
      <c r="R14" s="266">
        <v>0</v>
      </c>
      <c r="S14" s="266">
        <v>0</v>
      </c>
      <c r="T14" s="266">
        <v>0</v>
      </c>
      <c r="U14" s="266">
        <v>0</v>
      </c>
      <c r="V14" s="266">
        <v>0</v>
      </c>
      <c r="W14" s="266">
        <v>0</v>
      </c>
      <c r="X14" s="266">
        <v>0</v>
      </c>
      <c r="Y14" s="266">
        <v>0</v>
      </c>
      <c r="Z14" s="266">
        <v>0</v>
      </c>
      <c r="AA14" s="266">
        <v>0</v>
      </c>
      <c r="AB14" s="266">
        <v>0</v>
      </c>
      <c r="AC14" s="266">
        <v>0</v>
      </c>
      <c r="AD14" s="266">
        <v>0</v>
      </c>
      <c r="AE14" s="266">
        <v>0</v>
      </c>
      <c r="AF14" s="266">
        <v>0</v>
      </c>
      <c r="AG14" s="266">
        <v>0</v>
      </c>
      <c r="AH14" s="266">
        <v>0</v>
      </c>
      <c r="AI14" s="266">
        <v>0</v>
      </c>
      <c r="AJ14" s="423">
        <f t="shared" si="0"/>
        <v>69.180105455999993</v>
      </c>
    </row>
    <row r="15" spans="1:36" x14ac:dyDescent="0.4">
      <c r="A15" s="236" t="s">
        <v>243</v>
      </c>
      <c r="B15" s="237"/>
      <c r="C15" s="238">
        <f>SUM(C5:C14)</f>
        <v>134.87092022577644</v>
      </c>
      <c r="D15" s="239">
        <f>H15/C15</f>
        <v>0.83349509539148114</v>
      </c>
      <c r="E15" s="335"/>
      <c r="F15" s="335"/>
      <c r="G15" s="346"/>
      <c r="H15" s="263">
        <f t="shared" ref="H15:AJ15" si="1">SUM(H5:H14)</f>
        <v>112.41425051912039</v>
      </c>
      <c r="I15" s="301">
        <f t="shared" si="1"/>
        <v>112.41425051912039</v>
      </c>
      <c r="J15" s="302">
        <f t="shared" si="1"/>
        <v>112.41425051912039</v>
      </c>
      <c r="K15" s="302">
        <f t="shared" si="1"/>
        <v>112.41425051912039</v>
      </c>
      <c r="L15" s="302">
        <f t="shared" si="1"/>
        <v>104.64402128312038</v>
      </c>
      <c r="M15" s="302">
        <f t="shared" si="1"/>
        <v>104.64402128312038</v>
      </c>
      <c r="N15" s="302">
        <f t="shared" si="1"/>
        <v>104.64402128312038</v>
      </c>
      <c r="O15" s="302">
        <f t="shared" si="1"/>
        <v>104.64402128312038</v>
      </c>
      <c r="P15" s="302">
        <f t="shared" si="1"/>
        <v>99.881622719120386</v>
      </c>
      <c r="Q15" s="302">
        <f t="shared" si="1"/>
        <v>99.881622719120386</v>
      </c>
      <c r="R15" s="302">
        <f t="shared" si="1"/>
        <v>96.351096845874551</v>
      </c>
      <c r="S15" s="302">
        <f t="shared" si="1"/>
        <v>51.099678974002543</v>
      </c>
      <c r="T15" s="302">
        <f t="shared" si="1"/>
        <v>51.099678974002543</v>
      </c>
      <c r="U15" s="302">
        <f t="shared" si="1"/>
        <v>51.099678974002543</v>
      </c>
      <c r="V15" s="302">
        <f t="shared" si="1"/>
        <v>51.099678974002543</v>
      </c>
      <c r="W15" s="302">
        <f t="shared" si="1"/>
        <v>51.099678974002543</v>
      </c>
      <c r="X15" s="302">
        <f t="shared" si="1"/>
        <v>51.099678974002543</v>
      </c>
      <c r="Y15" s="302">
        <f t="shared" si="1"/>
        <v>51.099678974002543</v>
      </c>
      <c r="Z15" s="302">
        <f t="shared" si="1"/>
        <v>51.099678974002543</v>
      </c>
      <c r="AA15" s="302">
        <f t="shared" si="1"/>
        <v>43.751708385767259</v>
      </c>
      <c r="AB15" s="302">
        <f t="shared" si="1"/>
        <v>0</v>
      </c>
      <c r="AC15" s="302">
        <f t="shared" si="1"/>
        <v>0</v>
      </c>
      <c r="AD15" s="302">
        <f t="shared" si="1"/>
        <v>0</v>
      </c>
      <c r="AE15" s="302">
        <f t="shared" si="1"/>
        <v>0</v>
      </c>
      <c r="AF15" s="302">
        <f t="shared" si="1"/>
        <v>0</v>
      </c>
      <c r="AG15" s="302">
        <f t="shared" si="1"/>
        <v>0</v>
      </c>
      <c r="AH15" s="302">
        <f t="shared" si="1"/>
        <v>0</v>
      </c>
      <c r="AI15" s="303">
        <f t="shared" si="1"/>
        <v>0</v>
      </c>
      <c r="AJ15" s="304">
        <f t="shared" si="1"/>
        <v>1616.8965696708665</v>
      </c>
    </row>
    <row r="16" spans="1:36" x14ac:dyDescent="0.4">
      <c r="A16" s="236" t="s">
        <v>244</v>
      </c>
      <c r="B16" s="243"/>
      <c r="C16" s="244"/>
      <c r="D16" s="244"/>
      <c r="E16" s="335"/>
      <c r="F16" s="335"/>
      <c r="G16" s="346"/>
      <c r="H16" s="263">
        <v>0</v>
      </c>
      <c r="I16" s="301">
        <f>H15-I15</f>
        <v>0</v>
      </c>
      <c r="J16" s="301">
        <f t="shared" ref="J16:AI16" si="2">I15-J15</f>
        <v>0</v>
      </c>
      <c r="K16" s="301">
        <f t="shared" si="2"/>
        <v>0</v>
      </c>
      <c r="L16" s="301">
        <f t="shared" si="2"/>
        <v>7.7702292360000058</v>
      </c>
      <c r="M16" s="301">
        <f t="shared" si="2"/>
        <v>0</v>
      </c>
      <c r="N16" s="301">
        <f t="shared" si="2"/>
        <v>0</v>
      </c>
      <c r="O16" s="301">
        <f t="shared" si="2"/>
        <v>0</v>
      </c>
      <c r="P16" s="301">
        <f t="shared" si="2"/>
        <v>4.7623985639999944</v>
      </c>
      <c r="Q16" s="301">
        <f t="shared" si="2"/>
        <v>0</v>
      </c>
      <c r="R16" s="301">
        <f t="shared" si="2"/>
        <v>3.5305258732458356</v>
      </c>
      <c r="S16" s="301">
        <f t="shared" si="2"/>
        <v>45.251417871872007</v>
      </c>
      <c r="T16" s="301">
        <f t="shared" si="2"/>
        <v>0</v>
      </c>
      <c r="U16" s="301">
        <f t="shared" si="2"/>
        <v>0</v>
      </c>
      <c r="V16" s="301">
        <f t="shared" si="2"/>
        <v>0</v>
      </c>
      <c r="W16" s="301">
        <f t="shared" si="2"/>
        <v>0</v>
      </c>
      <c r="X16" s="301">
        <f t="shared" si="2"/>
        <v>0</v>
      </c>
      <c r="Y16" s="301">
        <f t="shared" si="2"/>
        <v>0</v>
      </c>
      <c r="Z16" s="301">
        <f t="shared" si="2"/>
        <v>0</v>
      </c>
      <c r="AA16" s="301">
        <f t="shared" si="2"/>
        <v>7.3479705882352846</v>
      </c>
      <c r="AB16" s="301">
        <f t="shared" si="2"/>
        <v>43.751708385767259</v>
      </c>
      <c r="AC16" s="301">
        <f t="shared" si="2"/>
        <v>0</v>
      </c>
      <c r="AD16" s="301">
        <f t="shared" si="2"/>
        <v>0</v>
      </c>
      <c r="AE16" s="301">
        <f t="shared" si="2"/>
        <v>0</v>
      </c>
      <c r="AF16" s="301">
        <f t="shared" si="2"/>
        <v>0</v>
      </c>
      <c r="AG16" s="301">
        <f t="shared" si="2"/>
        <v>0</v>
      </c>
      <c r="AH16" s="301">
        <f t="shared" si="2"/>
        <v>0</v>
      </c>
      <c r="AI16" s="301">
        <f t="shared" si="2"/>
        <v>0</v>
      </c>
      <c r="AJ16" s="305"/>
    </row>
    <row r="17" spans="1:36" x14ac:dyDescent="0.4">
      <c r="A17" s="236" t="s">
        <v>245</v>
      </c>
      <c r="B17" s="243"/>
      <c r="C17" s="244"/>
      <c r="D17" s="244"/>
      <c r="E17" s="335"/>
      <c r="F17" s="335"/>
      <c r="G17" s="346"/>
      <c r="H17" s="263">
        <v>0</v>
      </c>
      <c r="I17" s="306">
        <f>$H$15-I15</f>
        <v>0</v>
      </c>
      <c r="J17" s="306">
        <f t="shared" ref="J17:AI17" si="3">$H$15-J15</f>
        <v>0</v>
      </c>
      <c r="K17" s="306">
        <f t="shared" si="3"/>
        <v>0</v>
      </c>
      <c r="L17" s="306">
        <f t="shared" si="3"/>
        <v>7.7702292360000058</v>
      </c>
      <c r="M17" s="306">
        <f t="shared" si="3"/>
        <v>7.7702292360000058</v>
      </c>
      <c r="N17" s="306">
        <f t="shared" si="3"/>
        <v>7.7702292360000058</v>
      </c>
      <c r="O17" s="306">
        <f t="shared" si="3"/>
        <v>7.7702292360000058</v>
      </c>
      <c r="P17" s="306">
        <f t="shared" si="3"/>
        <v>12.5326278</v>
      </c>
      <c r="Q17" s="306">
        <f t="shared" si="3"/>
        <v>12.5326278</v>
      </c>
      <c r="R17" s="306">
        <f t="shared" si="3"/>
        <v>16.063153673245836</v>
      </c>
      <c r="S17" s="306">
        <f t="shared" si="3"/>
        <v>61.314571545117843</v>
      </c>
      <c r="T17" s="306">
        <f t="shared" si="3"/>
        <v>61.314571545117843</v>
      </c>
      <c r="U17" s="306">
        <f t="shared" si="3"/>
        <v>61.314571545117843</v>
      </c>
      <c r="V17" s="306">
        <f t="shared" si="3"/>
        <v>61.314571545117843</v>
      </c>
      <c r="W17" s="306">
        <f t="shared" si="3"/>
        <v>61.314571545117843</v>
      </c>
      <c r="X17" s="306">
        <f t="shared" si="3"/>
        <v>61.314571545117843</v>
      </c>
      <c r="Y17" s="306">
        <f t="shared" si="3"/>
        <v>61.314571545117843</v>
      </c>
      <c r="Z17" s="306">
        <f t="shared" si="3"/>
        <v>61.314571545117843</v>
      </c>
      <c r="AA17" s="306">
        <f t="shared" si="3"/>
        <v>68.662542133353128</v>
      </c>
      <c r="AB17" s="306">
        <f t="shared" si="3"/>
        <v>112.41425051912039</v>
      </c>
      <c r="AC17" s="306">
        <f t="shared" si="3"/>
        <v>112.41425051912039</v>
      </c>
      <c r="AD17" s="306">
        <f t="shared" si="3"/>
        <v>112.41425051912039</v>
      </c>
      <c r="AE17" s="306">
        <f t="shared" si="3"/>
        <v>112.41425051912039</v>
      </c>
      <c r="AF17" s="306">
        <f t="shared" si="3"/>
        <v>112.41425051912039</v>
      </c>
      <c r="AG17" s="306">
        <f t="shared" si="3"/>
        <v>112.41425051912039</v>
      </c>
      <c r="AH17" s="306">
        <f t="shared" si="3"/>
        <v>112.41425051912039</v>
      </c>
      <c r="AI17" s="306">
        <f t="shared" si="3"/>
        <v>112.41425051912039</v>
      </c>
      <c r="AJ17" s="307"/>
    </row>
    <row r="18" spans="1:36" x14ac:dyDescent="0.4">
      <c r="A18" s="247" t="s">
        <v>88</v>
      </c>
      <c r="B18" s="248">
        <f>SUMPRODUCT(B5:B14,C5:C14)/C15</f>
        <v>14.960949550971947</v>
      </c>
      <c r="C18" s="249"/>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row>
    <row r="19" spans="1:36" x14ac:dyDescent="0.4">
      <c r="B19" s="336"/>
    </row>
    <row r="20" spans="1:36" x14ac:dyDescent="0.4">
      <c r="A20" s="606" t="s">
        <v>2</v>
      </c>
      <c r="B20" s="607"/>
      <c r="C20" s="607"/>
      <c r="D20" s="607"/>
    </row>
    <row r="21" spans="1:36" ht="57" customHeight="1" x14ac:dyDescent="0.4">
      <c r="A21" s="625" t="s">
        <v>295</v>
      </c>
      <c r="B21" s="626"/>
      <c r="C21" s="626"/>
      <c r="D21" s="627"/>
    </row>
  </sheetData>
  <mergeCells count="7">
    <mergeCell ref="AJ3:AJ4"/>
    <mergeCell ref="A20:D20"/>
    <mergeCell ref="A21:D21"/>
    <mergeCell ref="A3:A4"/>
    <mergeCell ref="B3:B4"/>
    <mergeCell ref="C3:C4"/>
    <mergeCell ref="D3:D4"/>
  </mergeCell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A1969-D124-43D6-A8EA-040F4550AA32}">
  <dimension ref="A1:AJ12"/>
  <sheetViews>
    <sheetView workbookViewId="0">
      <selection activeCell="B5" sqref="B5:D7"/>
    </sheetView>
  </sheetViews>
  <sheetFormatPr defaultColWidth="8.84375" defaultRowHeight="15" x14ac:dyDescent="0.4"/>
  <cols>
    <col min="1" max="1" width="20.765625" style="283" customWidth="1"/>
    <col min="2" max="2" width="8.69140625" style="283" bestFit="1" customWidth="1"/>
    <col min="3" max="3" width="12" style="283" customWidth="1"/>
    <col min="4" max="4" width="6.53515625" style="283" bestFit="1" customWidth="1"/>
    <col min="5" max="7" width="9.84375" style="283" hidden="1" customWidth="1"/>
    <col min="8" max="36" width="9.84375" style="283" customWidth="1"/>
    <col min="37" max="16384" width="8.84375" style="283"/>
  </cols>
  <sheetData>
    <row r="1" spans="1:36" x14ac:dyDescent="0.4">
      <c r="A1" s="111" t="s">
        <v>509</v>
      </c>
    </row>
    <row r="2" spans="1:36" x14ac:dyDescent="0.4">
      <c r="A2" s="165"/>
    </row>
    <row r="3" spans="1:36" ht="15.75" customHeight="1" x14ac:dyDescent="0.4">
      <c r="A3" s="616" t="s">
        <v>253</v>
      </c>
      <c r="B3" s="618" t="s">
        <v>0</v>
      </c>
      <c r="C3" s="618" t="s">
        <v>34</v>
      </c>
      <c r="D3" s="618" t="s">
        <v>74</v>
      </c>
      <c r="E3" s="540" t="s">
        <v>76</v>
      </c>
      <c r="F3" s="232"/>
      <c r="G3" s="232"/>
      <c r="H3" s="540"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4" t="s">
        <v>54</v>
      </c>
      <c r="B5" s="528">
        <f>AR!B11</f>
        <v>6.4433512449589898</v>
      </c>
      <c r="C5" s="266">
        <f>AR!C8</f>
        <v>5167.1434736042038</v>
      </c>
      <c r="D5" s="598">
        <f>AR!D8</f>
        <v>0.48675195760690632</v>
      </c>
      <c r="E5" s="234"/>
      <c r="F5" s="234"/>
      <c r="G5" s="234"/>
      <c r="H5" s="266">
        <f>AR!H8</f>
        <v>2515.1172010125961</v>
      </c>
      <c r="I5" s="266">
        <f>AR!I8</f>
        <v>2515.1172010125961</v>
      </c>
      <c r="J5" s="266">
        <f>AR!J8</f>
        <v>2515.1172010125961</v>
      </c>
      <c r="K5" s="266">
        <f>AR!K8</f>
        <v>2515.1172010125961</v>
      </c>
      <c r="L5" s="266">
        <f>AR!L8</f>
        <v>2456.5747520330042</v>
      </c>
      <c r="M5" s="266">
        <f>AR!M8</f>
        <v>2456.5747520330042</v>
      </c>
      <c r="N5" s="266">
        <f>AR!N8</f>
        <v>1228.2873760165021</v>
      </c>
      <c r="O5" s="266">
        <f>AR!O8</f>
        <v>0</v>
      </c>
      <c r="P5" s="266">
        <f>AR!P8</f>
        <v>0</v>
      </c>
      <c r="Q5" s="266">
        <f>AR!Q8</f>
        <v>0</v>
      </c>
      <c r="R5" s="266">
        <f>AR!R8</f>
        <v>0</v>
      </c>
      <c r="S5" s="266">
        <f>AR!S8</f>
        <v>0</v>
      </c>
      <c r="T5" s="266">
        <f>AR!T8</f>
        <v>0</v>
      </c>
      <c r="U5" s="266">
        <f>AR!U8</f>
        <v>0</v>
      </c>
      <c r="V5" s="266">
        <f>AR!V8</f>
        <v>0</v>
      </c>
      <c r="W5" s="266">
        <f>AR!W8</f>
        <v>0</v>
      </c>
      <c r="X5" s="266">
        <f>AR!X8</f>
        <v>0</v>
      </c>
      <c r="Y5" s="266">
        <f>AR!Y8</f>
        <v>0</v>
      </c>
      <c r="Z5" s="266">
        <f>AR!Z8</f>
        <v>0</v>
      </c>
      <c r="AA5" s="266">
        <f>AR!AA8</f>
        <v>0</v>
      </c>
      <c r="AB5" s="266">
        <f>AR!AB8</f>
        <v>0</v>
      </c>
      <c r="AC5" s="266">
        <f>AR!AC8</f>
        <v>0</v>
      </c>
      <c r="AD5" s="266">
        <f>AR!AD8</f>
        <v>0</v>
      </c>
      <c r="AE5" s="266">
        <f>AR!AE8</f>
        <v>0</v>
      </c>
      <c r="AF5" s="266">
        <f>AR!AF8</f>
        <v>0</v>
      </c>
      <c r="AG5" s="266">
        <f>AR!AG8</f>
        <v>0</v>
      </c>
      <c r="AH5" s="266">
        <f>AR!AH8</f>
        <v>0</v>
      </c>
      <c r="AI5" s="266">
        <f>AR!AI8</f>
        <v>0</v>
      </c>
      <c r="AJ5" s="423">
        <f>SUM(E5:AI5)</f>
        <v>16201.905684132895</v>
      </c>
    </row>
    <row r="6" spans="1:36" x14ac:dyDescent="0.4">
      <c r="A6" s="593" t="s">
        <v>159</v>
      </c>
      <c r="B6" s="594">
        <f>ARK!B14</f>
        <v>8.9279320826708251</v>
      </c>
      <c r="C6" s="600">
        <f>ARK!C11</f>
        <v>690.60295344391841</v>
      </c>
      <c r="D6" s="601">
        <f>ARK!D11</f>
        <v>0.96055888719272231</v>
      </c>
      <c r="E6" s="234"/>
      <c r="F6" s="234"/>
      <c r="G6" s="591"/>
      <c r="H6" s="266">
        <f>ARK!H11</f>
        <v>663.3648044520977</v>
      </c>
      <c r="I6" s="266">
        <f>ARK!I11</f>
        <v>663.3648044520977</v>
      </c>
      <c r="J6" s="266">
        <f>ARK!J11</f>
        <v>663.3648044520977</v>
      </c>
      <c r="K6" s="266">
        <f>ARK!K11</f>
        <v>663.3648044520977</v>
      </c>
      <c r="L6" s="266">
        <f>ARK!L11</f>
        <v>574.70462948372096</v>
      </c>
      <c r="M6" s="266">
        <f>ARK!M11</f>
        <v>574.70462948372096</v>
      </c>
      <c r="N6" s="266">
        <f>ARK!N11</f>
        <v>574.70462948372096</v>
      </c>
      <c r="O6" s="266">
        <f>ARK!O11</f>
        <v>303.2076461544346</v>
      </c>
      <c r="P6" s="266">
        <f>ARK!P11</f>
        <v>303.2076461544346</v>
      </c>
      <c r="Q6" s="266">
        <f>ARK!Q11</f>
        <v>303.2076461544346</v>
      </c>
      <c r="R6" s="266">
        <f>ARK!R11</f>
        <v>0</v>
      </c>
      <c r="S6" s="266">
        <f>ARK!S11</f>
        <v>0</v>
      </c>
      <c r="T6" s="266">
        <f>ARK!T11</f>
        <v>0</v>
      </c>
      <c r="U6" s="266">
        <f>ARK!U11</f>
        <v>0</v>
      </c>
      <c r="V6" s="266">
        <f>ARK!V11</f>
        <v>0</v>
      </c>
      <c r="W6" s="266">
        <f>ARK!W11</f>
        <v>0</v>
      </c>
      <c r="X6" s="266">
        <f>ARK!X11</f>
        <v>0</v>
      </c>
      <c r="Y6" s="266">
        <f>ARK!Y11</f>
        <v>0</v>
      </c>
      <c r="Z6" s="266">
        <f>ARK!Z11</f>
        <v>0</v>
      </c>
      <c r="AA6" s="266">
        <f>ARK!AA11</f>
        <v>0</v>
      </c>
      <c r="AB6" s="266">
        <f>ARK!AB11</f>
        <v>0</v>
      </c>
      <c r="AC6" s="266">
        <f>ARK!AC11</f>
        <v>0</v>
      </c>
      <c r="AD6" s="266">
        <f>ARK!AD11</f>
        <v>0</v>
      </c>
      <c r="AE6" s="266">
        <f>ARK!AE11</f>
        <v>0</v>
      </c>
      <c r="AF6" s="266">
        <f>ARK!AF11</f>
        <v>0</v>
      </c>
      <c r="AG6" s="266">
        <f>ARK!AG11</f>
        <v>0</v>
      </c>
      <c r="AH6" s="266">
        <f>ARK!AH11</f>
        <v>0</v>
      </c>
      <c r="AI6" s="266">
        <f>ARK!AI11</f>
        <v>0</v>
      </c>
      <c r="AJ6" s="423">
        <f>SUM(E6:AI6)</f>
        <v>5287.1960447228576</v>
      </c>
    </row>
    <row r="7" spans="1:36" x14ac:dyDescent="0.4">
      <c r="A7" s="504" t="s">
        <v>243</v>
      </c>
      <c r="B7" s="592"/>
      <c r="C7" s="595">
        <f>SUM(C5:C6)</f>
        <v>5857.7464270481223</v>
      </c>
      <c r="D7" s="557">
        <f>H7/C7</f>
        <v>0.54261174413219138</v>
      </c>
      <c r="E7" s="435"/>
      <c r="F7" s="335"/>
      <c r="G7" s="346"/>
      <c r="H7" s="263">
        <f t="shared" ref="H7:AJ7" si="0">SUM(H5:H6)</f>
        <v>3178.4820054646939</v>
      </c>
      <c r="I7" s="301">
        <f t="shared" si="0"/>
        <v>3178.4820054646939</v>
      </c>
      <c r="J7" s="301">
        <f t="shared" si="0"/>
        <v>3178.4820054646939</v>
      </c>
      <c r="K7" s="301">
        <f t="shared" si="0"/>
        <v>3178.4820054646939</v>
      </c>
      <c r="L7" s="301">
        <f t="shared" si="0"/>
        <v>3031.2793815167252</v>
      </c>
      <c r="M7" s="301">
        <f t="shared" si="0"/>
        <v>3031.2793815167252</v>
      </c>
      <c r="N7" s="301">
        <f t="shared" si="0"/>
        <v>1802.9920055002231</v>
      </c>
      <c r="O7" s="301">
        <f t="shared" si="0"/>
        <v>303.2076461544346</v>
      </c>
      <c r="P7" s="301">
        <f t="shared" si="0"/>
        <v>303.2076461544346</v>
      </c>
      <c r="Q7" s="301">
        <f t="shared" si="0"/>
        <v>303.2076461544346</v>
      </c>
      <c r="R7" s="301">
        <f t="shared" si="0"/>
        <v>0</v>
      </c>
      <c r="S7" s="301">
        <f t="shared" si="0"/>
        <v>0</v>
      </c>
      <c r="T7" s="301">
        <f t="shared" si="0"/>
        <v>0</v>
      </c>
      <c r="U7" s="301">
        <f t="shared" si="0"/>
        <v>0</v>
      </c>
      <c r="V7" s="301">
        <f t="shared" si="0"/>
        <v>0</v>
      </c>
      <c r="W7" s="301">
        <f t="shared" si="0"/>
        <v>0</v>
      </c>
      <c r="X7" s="301">
        <f t="shared" si="0"/>
        <v>0</v>
      </c>
      <c r="Y7" s="301">
        <f t="shared" si="0"/>
        <v>0</v>
      </c>
      <c r="Z7" s="301">
        <f t="shared" si="0"/>
        <v>0</v>
      </c>
      <c r="AA7" s="301">
        <f t="shared" si="0"/>
        <v>0</v>
      </c>
      <c r="AB7" s="301">
        <f t="shared" si="0"/>
        <v>0</v>
      </c>
      <c r="AC7" s="301">
        <f t="shared" si="0"/>
        <v>0</v>
      </c>
      <c r="AD7" s="301">
        <f t="shared" si="0"/>
        <v>0</v>
      </c>
      <c r="AE7" s="301">
        <f t="shared" si="0"/>
        <v>0</v>
      </c>
      <c r="AF7" s="301">
        <f t="shared" si="0"/>
        <v>0</v>
      </c>
      <c r="AG7" s="301">
        <f t="shared" si="0"/>
        <v>0</v>
      </c>
      <c r="AH7" s="301">
        <f t="shared" si="0"/>
        <v>0</v>
      </c>
      <c r="AI7" s="301">
        <f t="shared" si="0"/>
        <v>0</v>
      </c>
      <c r="AJ7" s="304">
        <f t="shared" si="0"/>
        <v>21489.101728855752</v>
      </c>
    </row>
    <row r="8" spans="1:36" x14ac:dyDescent="0.4">
      <c r="A8" s="236" t="s">
        <v>244</v>
      </c>
      <c r="B8" s="243"/>
      <c r="C8" s="244"/>
      <c r="D8" s="343"/>
      <c r="E8" s="335"/>
      <c r="F8" s="335"/>
      <c r="G8" s="346"/>
      <c r="H8" s="263">
        <v>0</v>
      </c>
      <c r="I8" s="301">
        <f>H7-I7</f>
        <v>0</v>
      </c>
      <c r="J8" s="301">
        <f>I7-J7</f>
        <v>0</v>
      </c>
      <c r="K8" s="301">
        <f t="shared" ref="K8:AI8" si="1">J7-K7</f>
        <v>0</v>
      </c>
      <c r="L8" s="301">
        <f t="shared" si="1"/>
        <v>147.20262394796873</v>
      </c>
      <c r="M8" s="301">
        <f t="shared" si="1"/>
        <v>0</v>
      </c>
      <c r="N8" s="301">
        <f t="shared" si="1"/>
        <v>1228.2873760165021</v>
      </c>
      <c r="O8" s="301">
        <f t="shared" si="1"/>
        <v>1499.7843593457885</v>
      </c>
      <c r="P8" s="301">
        <f t="shared" si="1"/>
        <v>0</v>
      </c>
      <c r="Q8" s="301">
        <f t="shared" si="1"/>
        <v>0</v>
      </c>
      <c r="R8" s="301">
        <f t="shared" si="1"/>
        <v>303.2076461544346</v>
      </c>
      <c r="S8" s="301">
        <f t="shared" si="1"/>
        <v>0</v>
      </c>
      <c r="T8" s="301">
        <f t="shared" si="1"/>
        <v>0</v>
      </c>
      <c r="U8" s="301">
        <f t="shared" si="1"/>
        <v>0</v>
      </c>
      <c r="V8" s="301">
        <f t="shared" si="1"/>
        <v>0</v>
      </c>
      <c r="W8" s="301">
        <f t="shared" si="1"/>
        <v>0</v>
      </c>
      <c r="X8" s="301">
        <f t="shared" si="1"/>
        <v>0</v>
      </c>
      <c r="Y8" s="301">
        <f t="shared" si="1"/>
        <v>0</v>
      </c>
      <c r="Z8" s="301">
        <f t="shared" si="1"/>
        <v>0</v>
      </c>
      <c r="AA8" s="301">
        <f t="shared" si="1"/>
        <v>0</v>
      </c>
      <c r="AB8" s="301">
        <f t="shared" si="1"/>
        <v>0</v>
      </c>
      <c r="AC8" s="301">
        <f t="shared" si="1"/>
        <v>0</v>
      </c>
      <c r="AD8" s="301">
        <f t="shared" si="1"/>
        <v>0</v>
      </c>
      <c r="AE8" s="301">
        <f t="shared" si="1"/>
        <v>0</v>
      </c>
      <c r="AF8" s="301">
        <f t="shared" si="1"/>
        <v>0</v>
      </c>
      <c r="AG8" s="301">
        <f t="shared" si="1"/>
        <v>0</v>
      </c>
      <c r="AH8" s="301">
        <f t="shared" si="1"/>
        <v>0</v>
      </c>
      <c r="AI8" s="301">
        <f t="shared" si="1"/>
        <v>0</v>
      </c>
      <c r="AJ8" s="305"/>
    </row>
    <row r="9" spans="1:36" x14ac:dyDescent="0.4">
      <c r="A9" s="236" t="s">
        <v>245</v>
      </c>
      <c r="B9" s="243"/>
      <c r="C9" s="244"/>
      <c r="D9" s="244"/>
      <c r="E9" s="335"/>
      <c r="F9" s="335"/>
      <c r="G9" s="346"/>
      <c r="H9" s="263">
        <v>0</v>
      </c>
      <c r="I9" s="306">
        <f>$H$7-I7</f>
        <v>0</v>
      </c>
      <c r="J9" s="306">
        <f t="shared" ref="J9:AI9" si="2">$H$7-J7</f>
        <v>0</v>
      </c>
      <c r="K9" s="306">
        <f t="shared" si="2"/>
        <v>0</v>
      </c>
      <c r="L9" s="306">
        <f t="shared" si="2"/>
        <v>147.20262394796873</v>
      </c>
      <c r="M9" s="306">
        <f t="shared" si="2"/>
        <v>147.20262394796873</v>
      </c>
      <c r="N9" s="306">
        <f t="shared" si="2"/>
        <v>1375.4899999644708</v>
      </c>
      <c r="O9" s="306">
        <f t="shared" si="2"/>
        <v>2875.2743593102591</v>
      </c>
      <c r="P9" s="306">
        <f t="shared" si="2"/>
        <v>2875.2743593102591</v>
      </c>
      <c r="Q9" s="306">
        <f t="shared" si="2"/>
        <v>2875.2743593102591</v>
      </c>
      <c r="R9" s="306">
        <f t="shared" si="2"/>
        <v>3178.4820054646939</v>
      </c>
      <c r="S9" s="306">
        <f t="shared" si="2"/>
        <v>3178.4820054646939</v>
      </c>
      <c r="T9" s="306">
        <f t="shared" si="2"/>
        <v>3178.4820054646939</v>
      </c>
      <c r="U9" s="306">
        <f t="shared" si="2"/>
        <v>3178.4820054646939</v>
      </c>
      <c r="V9" s="306">
        <f t="shared" si="2"/>
        <v>3178.4820054646939</v>
      </c>
      <c r="W9" s="306">
        <f t="shared" si="2"/>
        <v>3178.4820054646939</v>
      </c>
      <c r="X9" s="306">
        <f t="shared" si="2"/>
        <v>3178.4820054646939</v>
      </c>
      <c r="Y9" s="306">
        <f t="shared" si="2"/>
        <v>3178.4820054646939</v>
      </c>
      <c r="Z9" s="306">
        <f t="shared" si="2"/>
        <v>3178.4820054646939</v>
      </c>
      <c r="AA9" s="306">
        <f t="shared" si="2"/>
        <v>3178.4820054646939</v>
      </c>
      <c r="AB9" s="306">
        <f t="shared" si="2"/>
        <v>3178.4820054646939</v>
      </c>
      <c r="AC9" s="306">
        <f t="shared" si="2"/>
        <v>3178.4820054646939</v>
      </c>
      <c r="AD9" s="306">
        <f t="shared" si="2"/>
        <v>3178.4820054646939</v>
      </c>
      <c r="AE9" s="306">
        <f t="shared" si="2"/>
        <v>3178.4820054646939</v>
      </c>
      <c r="AF9" s="306">
        <f t="shared" si="2"/>
        <v>3178.4820054646939</v>
      </c>
      <c r="AG9" s="306">
        <f t="shared" si="2"/>
        <v>3178.4820054646939</v>
      </c>
      <c r="AH9" s="306">
        <f t="shared" si="2"/>
        <v>3178.4820054646939</v>
      </c>
      <c r="AI9" s="306">
        <f t="shared" si="2"/>
        <v>3178.4820054646939</v>
      </c>
      <c r="AJ9" s="307"/>
    </row>
    <row r="10" spans="1:36" x14ac:dyDescent="0.4">
      <c r="A10" s="247" t="s">
        <v>88</v>
      </c>
      <c r="B10" s="248">
        <f>SUMPRODUCT(B5:B6,C5:C6)/C7</f>
        <v>6.7362725733167679</v>
      </c>
      <c r="C10" s="249"/>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row>
    <row r="11" spans="1:36" x14ac:dyDescent="0.4">
      <c r="B11" s="336"/>
    </row>
    <row r="12" spans="1:36" x14ac:dyDescent="0.4">
      <c r="B12" s="579"/>
    </row>
  </sheetData>
  <mergeCells count="5">
    <mergeCell ref="A3:A4"/>
    <mergeCell ref="B3:B4"/>
    <mergeCell ref="C3:C4"/>
    <mergeCell ref="D3:D4"/>
    <mergeCell ref="AJ3:AJ4"/>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0D4A-37D0-468B-8629-5A6D88B2CF77}">
  <dimension ref="A1:AJ10"/>
  <sheetViews>
    <sheetView workbookViewId="0">
      <selection activeCell="D20" sqref="D20"/>
    </sheetView>
  </sheetViews>
  <sheetFormatPr defaultColWidth="8.84375" defaultRowHeight="14.5" x14ac:dyDescent="0.35"/>
  <cols>
    <col min="1" max="1" width="17.765625" style="389" customWidth="1"/>
    <col min="2" max="2" width="8.69140625" style="389" bestFit="1" customWidth="1"/>
    <col min="3" max="3" width="12" style="389" customWidth="1"/>
    <col min="4" max="4" width="6.53515625" style="389" bestFit="1" customWidth="1"/>
    <col min="5" max="7" width="9.84375" style="389" hidden="1" customWidth="1"/>
    <col min="8" max="36" width="9.84375" style="389" customWidth="1"/>
    <col min="37" max="16384" width="8.84375" style="389"/>
  </cols>
  <sheetData>
    <row r="1" spans="1:36" ht="15" x14ac:dyDescent="0.4">
      <c r="A1" s="388" t="s">
        <v>510</v>
      </c>
    </row>
    <row r="2" spans="1:36" x14ac:dyDescent="0.35">
      <c r="A2" s="390"/>
    </row>
    <row r="3" spans="1:36" ht="15" customHeight="1" x14ac:dyDescent="0.35">
      <c r="A3" s="641" t="s">
        <v>112</v>
      </c>
      <c r="B3" s="643" t="s">
        <v>88</v>
      </c>
      <c r="C3" s="643" t="s">
        <v>34</v>
      </c>
      <c r="D3" s="643" t="s">
        <v>74</v>
      </c>
      <c r="E3" s="585" t="s">
        <v>76</v>
      </c>
      <c r="F3" s="586"/>
      <c r="G3" s="586"/>
      <c r="H3" s="587" t="s">
        <v>76</v>
      </c>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639" t="s">
        <v>1</v>
      </c>
    </row>
    <row r="4" spans="1:36" x14ac:dyDescent="0.35">
      <c r="A4" s="642"/>
      <c r="B4" s="644"/>
      <c r="C4" s="644"/>
      <c r="D4" s="645"/>
      <c r="E4" s="391">
        <v>2018</v>
      </c>
      <c r="F4" s="391">
        <v>2019</v>
      </c>
      <c r="G4" s="391">
        <v>2020</v>
      </c>
      <c r="H4" s="391">
        <v>2021</v>
      </c>
      <c r="I4" s="391">
        <v>2022</v>
      </c>
      <c r="J4" s="391">
        <v>2023</v>
      </c>
      <c r="K4" s="391">
        <v>2024</v>
      </c>
      <c r="L4" s="391">
        <v>2025</v>
      </c>
      <c r="M4" s="391">
        <v>2026</v>
      </c>
      <c r="N4" s="391">
        <v>2027</v>
      </c>
      <c r="O4" s="391">
        <v>2028</v>
      </c>
      <c r="P4" s="391">
        <v>2029</v>
      </c>
      <c r="Q4" s="391">
        <v>2030</v>
      </c>
      <c r="R4" s="391">
        <v>2031</v>
      </c>
      <c r="S4" s="391">
        <v>2032</v>
      </c>
      <c r="T4" s="391">
        <v>2033</v>
      </c>
      <c r="U4" s="391">
        <v>2034</v>
      </c>
      <c r="V4" s="391">
        <v>2035</v>
      </c>
      <c r="W4" s="391">
        <v>2036</v>
      </c>
      <c r="X4" s="391">
        <v>2037</v>
      </c>
      <c r="Y4" s="391">
        <v>2038</v>
      </c>
      <c r="Z4" s="391">
        <v>2039</v>
      </c>
      <c r="AA4" s="391">
        <v>2040</v>
      </c>
      <c r="AB4" s="391">
        <v>2041</v>
      </c>
      <c r="AC4" s="391">
        <v>2042</v>
      </c>
      <c r="AD4" s="391">
        <v>2043</v>
      </c>
      <c r="AE4" s="391">
        <v>2044</v>
      </c>
      <c r="AF4" s="391">
        <v>2045</v>
      </c>
      <c r="AG4" s="391">
        <v>2046</v>
      </c>
      <c r="AH4" s="391">
        <v>2047</v>
      </c>
      <c r="AI4" s="391">
        <v>2048</v>
      </c>
      <c r="AJ4" s="640"/>
    </row>
    <row r="5" spans="1:36" x14ac:dyDescent="0.35">
      <c r="A5" s="392" t="s">
        <v>130</v>
      </c>
      <c r="B5" s="393">
        <f>SK!B17</f>
        <v>8.9272920875288495</v>
      </c>
      <c r="C5" s="394">
        <f>SK!C14</f>
        <v>2388.9134011733909</v>
      </c>
      <c r="D5" s="395">
        <f>SK!D14</f>
        <v>1</v>
      </c>
      <c r="E5" s="396"/>
      <c r="F5" s="396"/>
      <c r="G5" s="396"/>
      <c r="H5" s="397">
        <f>SK!H14</f>
        <v>2388.9134011733909</v>
      </c>
      <c r="I5" s="397">
        <f>SK!I14</f>
        <v>2388.9134011733909</v>
      </c>
      <c r="J5" s="397">
        <f>SK!J14</f>
        <v>2056.673080635866</v>
      </c>
      <c r="K5" s="397">
        <f>SK!K14</f>
        <v>2056.673080635866</v>
      </c>
      <c r="L5" s="397">
        <f>SK!L14</f>
        <v>2056.673080635866</v>
      </c>
      <c r="M5" s="397">
        <f>SK!M14</f>
        <v>2056.673080635866</v>
      </c>
      <c r="N5" s="397">
        <f>SK!N14</f>
        <v>2056.673080635866</v>
      </c>
      <c r="O5" s="397">
        <f>SK!O14</f>
        <v>1425.3014461318658</v>
      </c>
      <c r="P5" s="397">
        <f>SK!P14</f>
        <v>1425.3014461318658</v>
      </c>
      <c r="Q5" s="397">
        <f>SK!Q14</f>
        <v>1425.3014461318658</v>
      </c>
      <c r="R5" s="397">
        <f>SK!R14</f>
        <v>196.14096118862804</v>
      </c>
      <c r="S5" s="397">
        <f>SK!S14</f>
        <v>196.14096118862804</v>
      </c>
      <c r="T5" s="397">
        <f>SK!T14</f>
        <v>196.14096118862804</v>
      </c>
      <c r="U5" s="397">
        <f>SK!U14</f>
        <v>196.14096118862804</v>
      </c>
      <c r="V5" s="397">
        <f>SK!V14</f>
        <v>196.14096118862804</v>
      </c>
      <c r="W5" s="397">
        <f>SK!W14</f>
        <v>95.290340142000019</v>
      </c>
      <c r="X5" s="397">
        <f>SK!X14</f>
        <v>95.290340142000019</v>
      </c>
      <c r="Y5" s="397">
        <f>SK!Y14</f>
        <v>95.290340142000019</v>
      </c>
      <c r="Z5" s="397">
        <f>SK!Z14</f>
        <v>95.290340142000019</v>
      </c>
      <c r="AA5" s="397">
        <f>SK!AA14</f>
        <v>95.290340142000019</v>
      </c>
      <c r="AB5" s="397">
        <f>SK!AB14</f>
        <v>0</v>
      </c>
      <c r="AC5" s="397">
        <f>SK!AC14</f>
        <v>0</v>
      </c>
      <c r="AD5" s="397">
        <v>0</v>
      </c>
      <c r="AE5" s="397">
        <v>0</v>
      </c>
      <c r="AF5" s="397">
        <v>0</v>
      </c>
      <c r="AG5" s="397">
        <v>0</v>
      </c>
      <c r="AH5" s="397">
        <v>0</v>
      </c>
      <c r="AI5" s="397">
        <v>0</v>
      </c>
      <c r="AJ5" s="398">
        <f>SUM(E5:AI5)</f>
        <v>20794.253050574851</v>
      </c>
    </row>
    <row r="6" spans="1:36" x14ac:dyDescent="0.35">
      <c r="A6" s="392" t="s">
        <v>131</v>
      </c>
      <c r="B6" s="393">
        <f>CK!B20</f>
        <v>9.4566684944168635</v>
      </c>
      <c r="C6" s="394">
        <f>CK!C17</f>
        <v>7557.9963638662539</v>
      </c>
      <c r="D6" s="395">
        <f>CK!D17</f>
        <v>1</v>
      </c>
      <c r="E6" s="396"/>
      <c r="F6" s="396"/>
      <c r="G6" s="396"/>
      <c r="H6" s="399">
        <f>CK!H17</f>
        <v>7557.9963638662539</v>
      </c>
      <c r="I6" s="399">
        <f>CK!I17</f>
        <v>7557.9963638662539</v>
      </c>
      <c r="J6" s="399">
        <f>CK!J17</f>
        <v>7554.4037838398417</v>
      </c>
      <c r="K6" s="399">
        <f>CK!K17</f>
        <v>7554.4037838398417</v>
      </c>
      <c r="L6" s="399">
        <f>CK!L17</f>
        <v>7554.4037838398417</v>
      </c>
      <c r="M6" s="399">
        <f>CK!M17</f>
        <v>7554.4037838398417</v>
      </c>
      <c r="N6" s="399">
        <f>CK!N17</f>
        <v>7554.4037838398417</v>
      </c>
      <c r="O6" s="399">
        <f>CK!O17</f>
        <v>5214.9490528734241</v>
      </c>
      <c r="P6" s="399">
        <f>CK!P17</f>
        <v>4795.2658361934245</v>
      </c>
      <c r="Q6" s="399">
        <f>CK!Q17</f>
        <v>4795.2658361934245</v>
      </c>
      <c r="R6" s="399">
        <f>CK!R17</f>
        <v>0</v>
      </c>
      <c r="S6" s="399">
        <f>CK!S17</f>
        <v>0</v>
      </c>
      <c r="T6" s="399">
        <f>CK!T17</f>
        <v>0</v>
      </c>
      <c r="U6" s="399">
        <f>CK!U17</f>
        <v>0</v>
      </c>
      <c r="V6" s="399">
        <f>CK!V17</f>
        <v>0</v>
      </c>
      <c r="W6" s="399">
        <f>CK!W17</f>
        <v>0</v>
      </c>
      <c r="X6" s="399">
        <f>CK!X17</f>
        <v>0</v>
      </c>
      <c r="Y6" s="399">
        <f>CK!Y17</f>
        <v>0</v>
      </c>
      <c r="Z6" s="399">
        <f>CK!Z17</f>
        <v>0</v>
      </c>
      <c r="AA6" s="399">
        <f>CK!AA17</f>
        <v>0</v>
      </c>
      <c r="AB6" s="399">
        <f>CK!AB17</f>
        <v>0</v>
      </c>
      <c r="AC6" s="399">
        <f>CK!AC17</f>
        <v>0</v>
      </c>
      <c r="AD6" s="397">
        <v>0</v>
      </c>
      <c r="AE6" s="397">
        <v>0</v>
      </c>
      <c r="AF6" s="397">
        <v>0</v>
      </c>
      <c r="AG6" s="397">
        <v>0</v>
      </c>
      <c r="AH6" s="397">
        <v>0</v>
      </c>
      <c r="AI6" s="397">
        <v>0</v>
      </c>
      <c r="AJ6" s="398">
        <f>SUM(E6:AI6)</f>
        <v>67693.492372191991</v>
      </c>
    </row>
    <row r="7" spans="1:36" x14ac:dyDescent="0.35">
      <c r="A7" s="400" t="s">
        <v>243</v>
      </c>
      <c r="B7" s="401"/>
      <c r="C7" s="402">
        <f>SUM(C5:C6)</f>
        <v>9946.9097650396452</v>
      </c>
      <c r="D7" s="403">
        <f>H7/C7</f>
        <v>1</v>
      </c>
      <c r="E7" s="404"/>
      <c r="F7" s="404"/>
      <c r="G7" s="405"/>
      <c r="H7" s="406">
        <f t="shared" ref="H7:AJ7" si="0">SUM(H5:H6)</f>
        <v>9946.9097650396452</v>
      </c>
      <c r="I7" s="407">
        <f t="shared" si="0"/>
        <v>9946.9097650396452</v>
      </c>
      <c r="J7" s="408">
        <f t="shared" si="0"/>
        <v>9611.0768644757081</v>
      </c>
      <c r="K7" s="408">
        <f t="shared" si="0"/>
        <v>9611.0768644757081</v>
      </c>
      <c r="L7" s="408">
        <f t="shared" si="0"/>
        <v>9611.0768644757081</v>
      </c>
      <c r="M7" s="408">
        <f t="shared" si="0"/>
        <v>9611.0768644757081</v>
      </c>
      <c r="N7" s="408">
        <f t="shared" si="0"/>
        <v>9611.0768644757081</v>
      </c>
      <c r="O7" s="408">
        <f t="shared" si="0"/>
        <v>6640.2504990052894</v>
      </c>
      <c r="P7" s="408">
        <f t="shared" si="0"/>
        <v>6220.5672823252899</v>
      </c>
      <c r="Q7" s="408">
        <f t="shared" si="0"/>
        <v>6220.5672823252899</v>
      </c>
      <c r="R7" s="408">
        <f t="shared" si="0"/>
        <v>196.14096118862804</v>
      </c>
      <c r="S7" s="408">
        <f t="shared" si="0"/>
        <v>196.14096118862804</v>
      </c>
      <c r="T7" s="408">
        <f t="shared" si="0"/>
        <v>196.14096118862804</v>
      </c>
      <c r="U7" s="408">
        <f t="shared" si="0"/>
        <v>196.14096118862804</v>
      </c>
      <c r="V7" s="408">
        <f t="shared" si="0"/>
        <v>196.14096118862804</v>
      </c>
      <c r="W7" s="408">
        <f t="shared" si="0"/>
        <v>95.290340142000019</v>
      </c>
      <c r="X7" s="408">
        <f t="shared" si="0"/>
        <v>95.290340142000019</v>
      </c>
      <c r="Y7" s="408">
        <f t="shared" si="0"/>
        <v>95.290340142000019</v>
      </c>
      <c r="Z7" s="408">
        <f t="shared" si="0"/>
        <v>95.290340142000019</v>
      </c>
      <c r="AA7" s="408">
        <f t="shared" si="0"/>
        <v>95.290340142000019</v>
      </c>
      <c r="AB7" s="408">
        <f t="shared" si="0"/>
        <v>0</v>
      </c>
      <c r="AC7" s="408">
        <f t="shared" si="0"/>
        <v>0</v>
      </c>
      <c r="AD7" s="408">
        <f t="shared" si="0"/>
        <v>0</v>
      </c>
      <c r="AE7" s="408">
        <f t="shared" si="0"/>
        <v>0</v>
      </c>
      <c r="AF7" s="408">
        <f t="shared" si="0"/>
        <v>0</v>
      </c>
      <c r="AG7" s="408">
        <f t="shared" si="0"/>
        <v>0</v>
      </c>
      <c r="AH7" s="408">
        <f t="shared" si="0"/>
        <v>0</v>
      </c>
      <c r="AI7" s="409">
        <f t="shared" si="0"/>
        <v>0</v>
      </c>
      <c r="AJ7" s="410">
        <f t="shared" si="0"/>
        <v>88487.745422766835</v>
      </c>
    </row>
    <row r="8" spans="1:36" ht="15" x14ac:dyDescent="0.4">
      <c r="A8" s="400" t="s">
        <v>244</v>
      </c>
      <c r="B8" s="411"/>
      <c r="C8" s="412"/>
      <c r="D8" s="412"/>
      <c r="E8" s="404"/>
      <c r="F8" s="404"/>
      <c r="G8" s="405"/>
      <c r="H8" s="413">
        <v>0</v>
      </c>
      <c r="I8" s="406">
        <f t="shared" ref="I8:AI8" si="1">H7-I7</f>
        <v>0</v>
      </c>
      <c r="J8" s="407">
        <f t="shared" si="1"/>
        <v>335.83290056393707</v>
      </c>
      <c r="K8" s="407">
        <f t="shared" si="1"/>
        <v>0</v>
      </c>
      <c r="L8" s="407">
        <f t="shared" si="1"/>
        <v>0</v>
      </c>
      <c r="M8" s="407">
        <f t="shared" si="1"/>
        <v>0</v>
      </c>
      <c r="N8" s="407">
        <f t="shared" si="1"/>
        <v>0</v>
      </c>
      <c r="O8" s="407">
        <f t="shared" si="1"/>
        <v>2970.8263654704188</v>
      </c>
      <c r="P8" s="407">
        <f t="shared" si="1"/>
        <v>419.68321667999953</v>
      </c>
      <c r="Q8" s="407">
        <f t="shared" si="1"/>
        <v>0</v>
      </c>
      <c r="R8" s="407">
        <f t="shared" si="1"/>
        <v>6024.4263211366615</v>
      </c>
      <c r="S8" s="407">
        <f t="shared" si="1"/>
        <v>0</v>
      </c>
      <c r="T8" s="407">
        <f t="shared" si="1"/>
        <v>0</v>
      </c>
      <c r="U8" s="407">
        <f t="shared" si="1"/>
        <v>0</v>
      </c>
      <c r="V8" s="407">
        <f t="shared" si="1"/>
        <v>0</v>
      </c>
      <c r="W8" s="407">
        <f t="shared" si="1"/>
        <v>100.85062104662802</v>
      </c>
      <c r="X8" s="407">
        <f t="shared" si="1"/>
        <v>0</v>
      </c>
      <c r="Y8" s="407">
        <f t="shared" si="1"/>
        <v>0</v>
      </c>
      <c r="Z8" s="407">
        <f t="shared" si="1"/>
        <v>0</v>
      </c>
      <c r="AA8" s="407">
        <f t="shared" si="1"/>
        <v>0</v>
      </c>
      <c r="AB8" s="407">
        <f t="shared" si="1"/>
        <v>95.290340142000019</v>
      </c>
      <c r="AC8" s="407">
        <f t="shared" si="1"/>
        <v>0</v>
      </c>
      <c r="AD8" s="407">
        <f t="shared" si="1"/>
        <v>0</v>
      </c>
      <c r="AE8" s="407">
        <f t="shared" si="1"/>
        <v>0</v>
      </c>
      <c r="AF8" s="407">
        <f t="shared" si="1"/>
        <v>0</v>
      </c>
      <c r="AG8" s="407">
        <f t="shared" si="1"/>
        <v>0</v>
      </c>
      <c r="AH8" s="407">
        <f t="shared" si="1"/>
        <v>0</v>
      </c>
      <c r="AI8" s="407">
        <f t="shared" si="1"/>
        <v>0</v>
      </c>
      <c r="AJ8" s="414"/>
    </row>
    <row r="9" spans="1:36" x14ac:dyDescent="0.35">
      <c r="A9" s="400" t="s">
        <v>245</v>
      </c>
      <c r="B9" s="411"/>
      <c r="C9" s="412"/>
      <c r="D9" s="412"/>
      <c r="E9" s="404"/>
      <c r="F9" s="404"/>
      <c r="G9" s="405"/>
      <c r="H9" s="406">
        <v>0</v>
      </c>
      <c r="I9" s="406">
        <f t="shared" ref="I9:AI9" si="2">$H$7-I7</f>
        <v>0</v>
      </c>
      <c r="J9" s="415">
        <f t="shared" si="2"/>
        <v>335.83290056393707</v>
      </c>
      <c r="K9" s="415">
        <f t="shared" si="2"/>
        <v>335.83290056393707</v>
      </c>
      <c r="L9" s="415">
        <f t="shared" si="2"/>
        <v>335.83290056393707</v>
      </c>
      <c r="M9" s="415">
        <f t="shared" si="2"/>
        <v>335.83290056393707</v>
      </c>
      <c r="N9" s="415">
        <f t="shared" si="2"/>
        <v>335.83290056393707</v>
      </c>
      <c r="O9" s="415">
        <f t="shared" si="2"/>
        <v>3306.6592660343558</v>
      </c>
      <c r="P9" s="415">
        <f t="shared" si="2"/>
        <v>3726.3424827143554</v>
      </c>
      <c r="Q9" s="415">
        <f t="shared" si="2"/>
        <v>3726.3424827143554</v>
      </c>
      <c r="R9" s="415">
        <f t="shared" si="2"/>
        <v>9750.7688038510169</v>
      </c>
      <c r="S9" s="415">
        <f t="shared" si="2"/>
        <v>9750.7688038510169</v>
      </c>
      <c r="T9" s="415">
        <f t="shared" si="2"/>
        <v>9750.7688038510169</v>
      </c>
      <c r="U9" s="415">
        <f t="shared" si="2"/>
        <v>9750.7688038510169</v>
      </c>
      <c r="V9" s="415">
        <f t="shared" si="2"/>
        <v>9750.7688038510169</v>
      </c>
      <c r="W9" s="415">
        <f t="shared" si="2"/>
        <v>9851.6194248976444</v>
      </c>
      <c r="X9" s="415">
        <f t="shared" si="2"/>
        <v>9851.6194248976444</v>
      </c>
      <c r="Y9" s="415">
        <f t="shared" si="2"/>
        <v>9851.6194248976444</v>
      </c>
      <c r="Z9" s="415">
        <f t="shared" si="2"/>
        <v>9851.6194248976444</v>
      </c>
      <c r="AA9" s="415">
        <f t="shared" si="2"/>
        <v>9851.6194248976444</v>
      </c>
      <c r="AB9" s="415">
        <f t="shared" si="2"/>
        <v>9946.9097650396452</v>
      </c>
      <c r="AC9" s="415">
        <f t="shared" si="2"/>
        <v>9946.9097650396452</v>
      </c>
      <c r="AD9" s="415">
        <f t="shared" si="2"/>
        <v>9946.9097650396452</v>
      </c>
      <c r="AE9" s="415">
        <f t="shared" si="2"/>
        <v>9946.9097650396452</v>
      </c>
      <c r="AF9" s="415">
        <f t="shared" si="2"/>
        <v>9946.9097650396452</v>
      </c>
      <c r="AG9" s="415">
        <f t="shared" si="2"/>
        <v>9946.9097650396452</v>
      </c>
      <c r="AH9" s="415">
        <f t="shared" si="2"/>
        <v>9946.9097650396452</v>
      </c>
      <c r="AI9" s="415">
        <f t="shared" si="2"/>
        <v>9946.9097650396452</v>
      </c>
      <c r="AJ9" s="416"/>
    </row>
    <row r="10" spans="1:36" ht="15" x14ac:dyDescent="0.4">
      <c r="A10" s="417" t="s">
        <v>88</v>
      </c>
      <c r="B10" s="418">
        <f>SUMPRODUCT(B5:B6,C5:C6)/C7</f>
        <v>9.3295300742891776</v>
      </c>
      <c r="C10" s="588"/>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sheetData>
  <mergeCells count="5">
    <mergeCell ref="AJ3:AJ4"/>
    <mergeCell ref="A3:A4"/>
    <mergeCell ref="B3:B4"/>
    <mergeCell ref="C3:C4"/>
    <mergeCell ref="D3:D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666B1-D89E-4937-BD5F-91EE245F45CF}">
  <dimension ref="A1:AJ24"/>
  <sheetViews>
    <sheetView workbookViewId="0">
      <selection activeCell="I30" sqref="I30"/>
    </sheetView>
  </sheetViews>
  <sheetFormatPr defaultColWidth="8.84375" defaultRowHeight="15" x14ac:dyDescent="0.4"/>
  <cols>
    <col min="1" max="1" width="20.765625" style="283" customWidth="1"/>
    <col min="2" max="2" width="8.69140625" style="283" bestFit="1" customWidth="1"/>
    <col min="3" max="3" width="12" style="283" customWidth="1"/>
    <col min="4" max="4" width="6.53515625" style="283" bestFit="1" customWidth="1"/>
    <col min="5" max="7" width="9.84375" style="283" hidden="1" customWidth="1"/>
    <col min="8" max="36" width="9.84375" style="283" customWidth="1"/>
    <col min="37" max="16384" width="8.84375" style="283"/>
  </cols>
  <sheetData>
    <row r="1" spans="1:36" x14ac:dyDescent="0.4">
      <c r="A1" s="111" t="s">
        <v>511</v>
      </c>
    </row>
    <row r="2" spans="1:36" x14ac:dyDescent="0.4">
      <c r="A2" s="165"/>
    </row>
    <row r="3" spans="1:36" ht="15.75" customHeight="1" x14ac:dyDescent="0.4">
      <c r="A3" s="616" t="s">
        <v>253</v>
      </c>
      <c r="B3" s="618" t="s">
        <v>0</v>
      </c>
      <c r="C3" s="618" t="s">
        <v>34</v>
      </c>
      <c r="D3" s="618" t="s">
        <v>74</v>
      </c>
      <c r="E3" s="584" t="s">
        <v>76</v>
      </c>
      <c r="F3" s="232"/>
      <c r="G3" s="232"/>
      <c r="H3" s="584"/>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4" t="s">
        <v>396</v>
      </c>
      <c r="B5" s="250">
        <v>10</v>
      </c>
      <c r="C5" s="235">
        <v>52.715851562499999</v>
      </c>
      <c r="D5" s="446">
        <v>0.7583333333333333</v>
      </c>
      <c r="E5" s="234"/>
      <c r="F5" s="234"/>
      <c r="G5" s="234"/>
      <c r="H5" s="266">
        <v>39.976187434895827</v>
      </c>
      <c r="I5" s="266">
        <v>39.976187434895827</v>
      </c>
      <c r="J5" s="266">
        <v>39.976187434895827</v>
      </c>
      <c r="K5" s="266">
        <v>39.976187434895827</v>
      </c>
      <c r="L5" s="266">
        <v>21.487201699363091</v>
      </c>
      <c r="M5" s="266">
        <v>21.487201699363091</v>
      </c>
      <c r="N5" s="266">
        <v>21.487201699363091</v>
      </c>
      <c r="O5" s="266">
        <v>21.487201699363091</v>
      </c>
      <c r="P5" s="266">
        <v>21.487201699363091</v>
      </c>
      <c r="Q5" s="266">
        <v>21.487201699363091</v>
      </c>
      <c r="R5" s="266">
        <v>0</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423">
        <f t="shared" ref="AJ5:AJ17" si="0">SUM(E5:AI5)</f>
        <v>288.82795993576184</v>
      </c>
    </row>
    <row r="6" spans="1:36" x14ac:dyDescent="0.4">
      <c r="A6" s="334" t="s">
        <v>397</v>
      </c>
      <c r="B6" s="250">
        <v>7</v>
      </c>
      <c r="C6" s="235">
        <v>5.1288872070312497</v>
      </c>
      <c r="D6" s="446">
        <v>0.73333333333333339</v>
      </c>
      <c r="E6" s="234"/>
      <c r="F6" s="234"/>
      <c r="G6" s="234"/>
      <c r="H6" s="266">
        <v>3.7611839518229173</v>
      </c>
      <c r="I6" s="266">
        <v>3.7611839518229173</v>
      </c>
      <c r="J6" s="266">
        <v>3.7611839518229173</v>
      </c>
      <c r="K6" s="266">
        <v>3.7611839518229173</v>
      </c>
      <c r="L6" s="266">
        <v>3.7611839518229173</v>
      </c>
      <c r="M6" s="266">
        <v>3.7611839518229173</v>
      </c>
      <c r="N6" s="266">
        <v>3.7611839518229173</v>
      </c>
      <c r="O6" s="266">
        <v>0</v>
      </c>
      <c r="P6" s="266">
        <v>0</v>
      </c>
      <c r="Q6" s="266">
        <v>0</v>
      </c>
      <c r="R6" s="266">
        <v>0</v>
      </c>
      <c r="S6" s="266">
        <v>0</v>
      </c>
      <c r="T6" s="266">
        <v>0</v>
      </c>
      <c r="U6" s="266">
        <v>0</v>
      </c>
      <c r="V6" s="266">
        <v>0</v>
      </c>
      <c r="W6" s="266">
        <v>0</v>
      </c>
      <c r="X6" s="266">
        <v>0</v>
      </c>
      <c r="Y6" s="266">
        <v>0</v>
      </c>
      <c r="Z6" s="266">
        <v>0</v>
      </c>
      <c r="AA6" s="266">
        <v>0</v>
      </c>
      <c r="AB6" s="266">
        <v>0</v>
      </c>
      <c r="AC6" s="266">
        <v>0</v>
      </c>
      <c r="AD6" s="266">
        <v>0</v>
      </c>
      <c r="AE6" s="266">
        <v>0</v>
      </c>
      <c r="AF6" s="266">
        <v>0</v>
      </c>
      <c r="AG6" s="266">
        <v>0</v>
      </c>
      <c r="AH6" s="266">
        <v>0</v>
      </c>
      <c r="AI6" s="266">
        <v>0</v>
      </c>
      <c r="AJ6" s="423">
        <f t="shared" si="0"/>
        <v>26.328287662760424</v>
      </c>
    </row>
    <row r="7" spans="1:36" x14ac:dyDescent="0.4">
      <c r="A7" s="334" t="s">
        <v>169</v>
      </c>
      <c r="B7" s="250">
        <v>11</v>
      </c>
      <c r="C7" s="235">
        <v>55.383960937499999</v>
      </c>
      <c r="D7" s="446">
        <v>0.62777777777777777</v>
      </c>
      <c r="E7" s="234"/>
      <c r="F7" s="234"/>
      <c r="G7" s="234"/>
      <c r="H7" s="266">
        <v>34.768819921875</v>
      </c>
      <c r="I7" s="266">
        <v>34.768819921875</v>
      </c>
      <c r="J7" s="266">
        <v>34.768819921875</v>
      </c>
      <c r="K7" s="266">
        <v>34.768819921875</v>
      </c>
      <c r="L7" s="266">
        <v>34.768819921875</v>
      </c>
      <c r="M7" s="266">
        <v>34.768819921875</v>
      </c>
      <c r="N7" s="266">
        <v>34.768819921875</v>
      </c>
      <c r="O7" s="266">
        <v>34.768819921875</v>
      </c>
      <c r="P7" s="266">
        <v>34.768819921875</v>
      </c>
      <c r="Q7" s="266">
        <v>34.768819921875</v>
      </c>
      <c r="R7" s="266">
        <v>34.768819921875</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423">
        <f t="shared" si="0"/>
        <v>382.45701914062494</v>
      </c>
    </row>
    <row r="8" spans="1:36" x14ac:dyDescent="0.4">
      <c r="A8" s="334" t="s">
        <v>398</v>
      </c>
      <c r="B8" s="250">
        <v>9</v>
      </c>
      <c r="C8" s="235">
        <v>66.420234375000007</v>
      </c>
      <c r="D8" s="446">
        <v>0.75555555555555554</v>
      </c>
      <c r="E8" s="234"/>
      <c r="F8" s="234"/>
      <c r="G8" s="234"/>
      <c r="H8" s="266">
        <v>50.184177083333331</v>
      </c>
      <c r="I8" s="266">
        <v>50.184177083333331</v>
      </c>
      <c r="J8" s="266">
        <v>50.184177083333331</v>
      </c>
      <c r="K8" s="266">
        <v>50.184177083333331</v>
      </c>
      <c r="L8" s="266">
        <v>50.184177083333331</v>
      </c>
      <c r="M8" s="266">
        <v>50.184177083333331</v>
      </c>
      <c r="N8" s="266">
        <v>50.184177083333331</v>
      </c>
      <c r="O8" s="266">
        <v>50.184177083333331</v>
      </c>
      <c r="P8" s="266">
        <v>50.184177083333331</v>
      </c>
      <c r="Q8" s="266">
        <v>0</v>
      </c>
      <c r="R8" s="266">
        <v>0</v>
      </c>
      <c r="S8" s="266">
        <v>0</v>
      </c>
      <c r="T8" s="266">
        <v>0</v>
      </c>
      <c r="U8" s="266">
        <v>0</v>
      </c>
      <c r="V8" s="266">
        <v>0</v>
      </c>
      <c r="W8" s="266">
        <v>0</v>
      </c>
      <c r="X8" s="266">
        <v>0</v>
      </c>
      <c r="Y8" s="266">
        <v>0</v>
      </c>
      <c r="Z8" s="266">
        <v>0</v>
      </c>
      <c r="AA8" s="266">
        <v>0</v>
      </c>
      <c r="AB8" s="266">
        <v>0</v>
      </c>
      <c r="AC8" s="266">
        <v>0</v>
      </c>
      <c r="AD8" s="266">
        <v>0</v>
      </c>
      <c r="AE8" s="266">
        <v>0</v>
      </c>
      <c r="AF8" s="266">
        <v>0</v>
      </c>
      <c r="AG8" s="266">
        <v>0</v>
      </c>
      <c r="AH8" s="266">
        <v>0</v>
      </c>
      <c r="AI8" s="266">
        <v>0</v>
      </c>
      <c r="AJ8" s="423">
        <f t="shared" si="0"/>
        <v>451.65759374999999</v>
      </c>
    </row>
    <row r="9" spans="1:36" x14ac:dyDescent="0.4">
      <c r="A9" s="334" t="s">
        <v>399</v>
      </c>
      <c r="B9" s="250">
        <v>12</v>
      </c>
      <c r="C9" s="235">
        <v>2.8963435058593752</v>
      </c>
      <c r="D9" s="446">
        <v>0.61875000000000002</v>
      </c>
      <c r="E9" s="234"/>
      <c r="F9" s="234"/>
      <c r="G9" s="234"/>
      <c r="H9" s="266">
        <v>1.7921125442504884</v>
      </c>
      <c r="I9" s="266">
        <v>1.7921125442504884</v>
      </c>
      <c r="J9" s="266">
        <v>1.7921125442504884</v>
      </c>
      <c r="K9" s="266">
        <v>1.7921125442504884</v>
      </c>
      <c r="L9" s="266">
        <v>1.7921125442504884</v>
      </c>
      <c r="M9" s="266">
        <v>1.7921125442504884</v>
      </c>
      <c r="N9" s="266">
        <v>1.7921125442504884</v>
      </c>
      <c r="O9" s="266">
        <v>1.7921125442504884</v>
      </c>
      <c r="P9" s="266">
        <v>1.7921125442504884</v>
      </c>
      <c r="Q9" s="266">
        <v>1.7921125442504884</v>
      </c>
      <c r="R9" s="266">
        <v>1.7921125442504884</v>
      </c>
      <c r="S9" s="266">
        <v>1.7921125442504884</v>
      </c>
      <c r="T9" s="266">
        <v>0</v>
      </c>
      <c r="U9" s="266">
        <v>0</v>
      </c>
      <c r="V9" s="266">
        <v>0</v>
      </c>
      <c r="W9" s="266">
        <v>0</v>
      </c>
      <c r="X9" s="266">
        <v>0</v>
      </c>
      <c r="Y9" s="266">
        <v>0</v>
      </c>
      <c r="Z9" s="266">
        <v>0</v>
      </c>
      <c r="AA9" s="266">
        <v>0</v>
      </c>
      <c r="AB9" s="266">
        <v>0</v>
      </c>
      <c r="AC9" s="266">
        <v>0</v>
      </c>
      <c r="AD9" s="266">
        <v>0</v>
      </c>
      <c r="AE9" s="266">
        <v>0</v>
      </c>
      <c r="AF9" s="266">
        <v>0</v>
      </c>
      <c r="AG9" s="266">
        <v>0</v>
      </c>
      <c r="AH9" s="266">
        <v>0</v>
      </c>
      <c r="AI9" s="266">
        <v>0</v>
      </c>
      <c r="AJ9" s="423">
        <f t="shared" si="0"/>
        <v>21.505350531005863</v>
      </c>
    </row>
    <row r="10" spans="1:36" x14ac:dyDescent="0.4">
      <c r="A10" s="334" t="s">
        <v>400</v>
      </c>
      <c r="B10" s="250">
        <v>12</v>
      </c>
      <c r="C10" s="235">
        <v>72.218148437500005</v>
      </c>
      <c r="D10" s="446">
        <v>0.59666666666666668</v>
      </c>
      <c r="E10" s="234"/>
      <c r="F10" s="234"/>
      <c r="G10" s="234"/>
      <c r="H10" s="266">
        <v>43.090161901041668</v>
      </c>
      <c r="I10" s="266">
        <v>43.090161901041668</v>
      </c>
      <c r="J10" s="266">
        <v>43.090161901041668</v>
      </c>
      <c r="K10" s="266">
        <v>43.090161901041668</v>
      </c>
      <c r="L10" s="266">
        <v>43.090161901041668</v>
      </c>
      <c r="M10" s="266">
        <v>43.090161901041668</v>
      </c>
      <c r="N10" s="266">
        <v>43.090161901041668</v>
      </c>
      <c r="O10" s="266">
        <v>43.090161901041668</v>
      </c>
      <c r="P10" s="266">
        <v>43.090161901041668</v>
      </c>
      <c r="Q10" s="266">
        <v>43.090161901041668</v>
      </c>
      <c r="R10" s="266">
        <v>43.090161901041668</v>
      </c>
      <c r="S10" s="266">
        <v>43.090161901041668</v>
      </c>
      <c r="T10" s="266">
        <v>0</v>
      </c>
      <c r="U10" s="266">
        <v>0</v>
      </c>
      <c r="V10" s="266">
        <v>0</v>
      </c>
      <c r="W10" s="266">
        <v>0</v>
      </c>
      <c r="X10" s="266">
        <v>0</v>
      </c>
      <c r="Y10" s="266">
        <v>0</v>
      </c>
      <c r="Z10" s="266">
        <v>0</v>
      </c>
      <c r="AA10" s="266">
        <v>0</v>
      </c>
      <c r="AB10" s="266">
        <v>0</v>
      </c>
      <c r="AC10" s="266">
        <v>0</v>
      </c>
      <c r="AD10" s="266">
        <v>0</v>
      </c>
      <c r="AE10" s="266">
        <v>0</v>
      </c>
      <c r="AF10" s="266">
        <v>0</v>
      </c>
      <c r="AG10" s="266">
        <v>0</v>
      </c>
      <c r="AH10" s="266">
        <v>0</v>
      </c>
      <c r="AI10" s="266">
        <v>0</v>
      </c>
      <c r="AJ10" s="423">
        <f t="shared" si="0"/>
        <v>517.08194281249996</v>
      </c>
    </row>
    <row r="11" spans="1:36" x14ac:dyDescent="0.4">
      <c r="A11" s="334" t="s">
        <v>401</v>
      </c>
      <c r="B11" s="250">
        <v>11</v>
      </c>
      <c r="C11" s="235">
        <v>1.253600830078125</v>
      </c>
      <c r="D11" s="446">
        <v>0.67999999999999994</v>
      </c>
      <c r="E11" s="234"/>
      <c r="F11" s="234"/>
      <c r="G11" s="234"/>
      <c r="H11" s="266">
        <v>0.852448564453125</v>
      </c>
      <c r="I11" s="266">
        <v>0.852448564453125</v>
      </c>
      <c r="J11" s="266">
        <v>0.852448564453125</v>
      </c>
      <c r="K11" s="266">
        <v>0.852448564453125</v>
      </c>
      <c r="L11" s="266">
        <v>0.852448564453125</v>
      </c>
      <c r="M11" s="266">
        <v>0.852448564453125</v>
      </c>
      <c r="N11" s="266">
        <v>0.852448564453125</v>
      </c>
      <c r="O11" s="266">
        <v>0.852448564453125</v>
      </c>
      <c r="P11" s="266">
        <v>0.852448564453125</v>
      </c>
      <c r="Q11" s="266">
        <v>0.852448564453125</v>
      </c>
      <c r="R11" s="266">
        <v>0.852448564453125</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423">
        <f t="shared" si="0"/>
        <v>9.376934208984375</v>
      </c>
    </row>
    <row r="12" spans="1:36" x14ac:dyDescent="0.4">
      <c r="A12" s="334" t="s">
        <v>309</v>
      </c>
      <c r="B12" s="250">
        <v>17</v>
      </c>
      <c r="C12" s="235">
        <v>64.534230468749996</v>
      </c>
      <c r="D12" s="446">
        <v>0.64999999999999991</v>
      </c>
      <c r="E12" s="234"/>
      <c r="F12" s="234"/>
      <c r="G12" s="234"/>
      <c r="H12" s="266">
        <v>41.947249804687495</v>
      </c>
      <c r="I12" s="266">
        <v>41.947249804687495</v>
      </c>
      <c r="J12" s="266">
        <v>41.947249804687495</v>
      </c>
      <c r="K12" s="266">
        <v>41.947249804687495</v>
      </c>
      <c r="L12" s="266">
        <v>41.947249804687495</v>
      </c>
      <c r="M12" s="266">
        <v>41.947249804687495</v>
      </c>
      <c r="N12" s="266">
        <v>41.947249804687495</v>
      </c>
      <c r="O12" s="266">
        <v>41.947249804687495</v>
      </c>
      <c r="P12" s="266">
        <v>41.947249804687495</v>
      </c>
      <c r="Q12" s="266">
        <v>41.947249804687495</v>
      </c>
      <c r="R12" s="266">
        <v>41.947249804687495</v>
      </c>
      <c r="S12" s="266">
        <v>41.947249804687495</v>
      </c>
      <c r="T12" s="266">
        <v>41.947249804687495</v>
      </c>
      <c r="U12" s="266">
        <v>41.947249804687495</v>
      </c>
      <c r="V12" s="266">
        <v>41.947249804687495</v>
      </c>
      <c r="W12" s="266">
        <v>41.947249804687495</v>
      </c>
      <c r="X12" s="266">
        <v>41.947249804687495</v>
      </c>
      <c r="Y12" s="266">
        <v>0</v>
      </c>
      <c r="Z12" s="266">
        <v>0</v>
      </c>
      <c r="AA12" s="266">
        <v>0</v>
      </c>
      <c r="AB12" s="266">
        <v>0</v>
      </c>
      <c r="AC12" s="266">
        <v>0</v>
      </c>
      <c r="AD12" s="266">
        <v>0</v>
      </c>
      <c r="AE12" s="266">
        <v>0</v>
      </c>
      <c r="AF12" s="266">
        <v>0</v>
      </c>
      <c r="AG12" s="266">
        <v>0</v>
      </c>
      <c r="AH12" s="266">
        <v>0</v>
      </c>
      <c r="AI12" s="266">
        <v>0</v>
      </c>
      <c r="AJ12" s="423">
        <f t="shared" si="0"/>
        <v>713.10324667968757</v>
      </c>
    </row>
    <row r="13" spans="1:36" x14ac:dyDescent="0.4">
      <c r="A13" s="334" t="s">
        <v>310</v>
      </c>
      <c r="B13" s="250">
        <v>22</v>
      </c>
      <c r="C13" s="235">
        <v>1.9268448486328125</v>
      </c>
      <c r="D13" s="446">
        <v>0.68181818181818188</v>
      </c>
      <c r="E13" s="234"/>
      <c r="F13" s="234"/>
      <c r="G13" s="234"/>
      <c r="H13" s="266">
        <v>1.3137578513405539</v>
      </c>
      <c r="I13" s="266">
        <v>1.3137578513405539</v>
      </c>
      <c r="J13" s="266">
        <v>1.3137578513405539</v>
      </c>
      <c r="K13" s="266">
        <v>1.3137578513405539</v>
      </c>
      <c r="L13" s="266">
        <v>1.3137578513405539</v>
      </c>
      <c r="M13" s="266">
        <v>1.3137578513405539</v>
      </c>
      <c r="N13" s="266">
        <v>1.3137578513405539</v>
      </c>
      <c r="O13" s="266">
        <v>1.3137578513405539</v>
      </c>
      <c r="P13" s="266">
        <v>1.3137578513405539</v>
      </c>
      <c r="Q13" s="266">
        <v>1.3137578513405539</v>
      </c>
      <c r="R13" s="266">
        <v>1.3137578513405539</v>
      </c>
      <c r="S13" s="266">
        <v>1.3137578513405539</v>
      </c>
      <c r="T13" s="266">
        <v>1.3137578513405539</v>
      </c>
      <c r="U13" s="266">
        <v>1.3137578513405539</v>
      </c>
      <c r="V13" s="266">
        <v>1.3137578513405539</v>
      </c>
      <c r="W13" s="266">
        <v>1.3137578513405539</v>
      </c>
      <c r="X13" s="266">
        <v>1.3137578513405539</v>
      </c>
      <c r="Y13" s="266">
        <v>1.3137578513405539</v>
      </c>
      <c r="Z13" s="266">
        <v>1.3137578513405539</v>
      </c>
      <c r="AA13" s="266">
        <v>1.3137578513405539</v>
      </c>
      <c r="AB13" s="266">
        <v>1.3137578513405539</v>
      </c>
      <c r="AC13" s="266">
        <v>1.3137578513405539</v>
      </c>
      <c r="AD13" s="266">
        <v>0</v>
      </c>
      <c r="AE13" s="266">
        <v>0</v>
      </c>
      <c r="AF13" s="266">
        <v>0</v>
      </c>
      <c r="AG13" s="266">
        <v>0</v>
      </c>
      <c r="AH13" s="266">
        <v>0</v>
      </c>
      <c r="AI13" s="266">
        <v>0</v>
      </c>
      <c r="AJ13" s="423">
        <f t="shared" si="0"/>
        <v>28.902672729492192</v>
      </c>
    </row>
    <row r="14" spans="1:36" x14ac:dyDescent="0.4">
      <c r="A14" s="334" t="s">
        <v>402</v>
      </c>
      <c r="B14" s="250">
        <v>14</v>
      </c>
      <c r="C14" s="235">
        <v>49.164136718750001</v>
      </c>
      <c r="D14" s="446">
        <v>0.47142857142857142</v>
      </c>
      <c r="E14" s="234"/>
      <c r="F14" s="234"/>
      <c r="G14" s="234"/>
      <c r="H14" s="266">
        <v>23.177378738839284</v>
      </c>
      <c r="I14" s="266">
        <v>23.177378738839284</v>
      </c>
      <c r="J14" s="266">
        <v>23.177378738839284</v>
      </c>
      <c r="K14" s="266">
        <v>23.177378738839284</v>
      </c>
      <c r="L14" s="266">
        <v>23.177378738839284</v>
      </c>
      <c r="M14" s="266">
        <v>23.177378738839284</v>
      </c>
      <c r="N14" s="266">
        <v>23.177378738839284</v>
      </c>
      <c r="O14" s="266">
        <v>23.177378738839284</v>
      </c>
      <c r="P14" s="266">
        <v>23.177378738839284</v>
      </c>
      <c r="Q14" s="266">
        <v>23.177378738839284</v>
      </c>
      <c r="R14" s="266">
        <v>23.177378738839284</v>
      </c>
      <c r="S14" s="266">
        <v>23.177378738839284</v>
      </c>
      <c r="T14" s="266">
        <v>23.177378738839284</v>
      </c>
      <c r="U14" s="266">
        <v>23.177378738839284</v>
      </c>
      <c r="V14" s="266">
        <v>0</v>
      </c>
      <c r="W14" s="266">
        <v>0</v>
      </c>
      <c r="X14" s="266">
        <v>0</v>
      </c>
      <c r="Y14" s="266">
        <v>0</v>
      </c>
      <c r="Z14" s="266">
        <v>0</v>
      </c>
      <c r="AA14" s="266">
        <v>0</v>
      </c>
      <c r="AB14" s="266">
        <v>0</v>
      </c>
      <c r="AC14" s="266">
        <v>0</v>
      </c>
      <c r="AD14" s="266">
        <v>0</v>
      </c>
      <c r="AE14" s="266">
        <v>0</v>
      </c>
      <c r="AF14" s="266">
        <v>0</v>
      </c>
      <c r="AG14" s="266">
        <v>0</v>
      </c>
      <c r="AH14" s="266">
        <v>0</v>
      </c>
      <c r="AI14" s="266">
        <v>0</v>
      </c>
      <c r="AJ14" s="423">
        <f t="shared" si="0"/>
        <v>324.48330234375004</v>
      </c>
    </row>
    <row r="15" spans="1:36" x14ac:dyDescent="0.4">
      <c r="A15" s="334" t="s">
        <v>403</v>
      </c>
      <c r="B15" s="250">
        <v>16</v>
      </c>
      <c r="C15" s="235">
        <v>15.283156249999999</v>
      </c>
      <c r="D15" s="446">
        <v>0.54166666666666652</v>
      </c>
      <c r="E15" s="234"/>
      <c r="F15" s="234"/>
      <c r="G15" s="234"/>
      <c r="H15" s="266">
        <v>8.2783763020833305</v>
      </c>
      <c r="I15" s="266">
        <v>8.2783763020833305</v>
      </c>
      <c r="J15" s="266">
        <v>8.2783763020833305</v>
      </c>
      <c r="K15" s="266">
        <v>8.2783763020833305</v>
      </c>
      <c r="L15" s="266">
        <v>8.2783763020833305</v>
      </c>
      <c r="M15" s="266">
        <v>8.2783763020833305</v>
      </c>
      <c r="N15" s="266">
        <v>8.2783763020833305</v>
      </c>
      <c r="O15" s="266">
        <v>8.2783763020833305</v>
      </c>
      <c r="P15" s="266">
        <v>8.2783763020833305</v>
      </c>
      <c r="Q15" s="266">
        <v>8.2783763020833305</v>
      </c>
      <c r="R15" s="266">
        <v>8.2783763020833305</v>
      </c>
      <c r="S15" s="266">
        <v>8.2783763020833305</v>
      </c>
      <c r="T15" s="266">
        <v>8.2783763020833305</v>
      </c>
      <c r="U15" s="266">
        <v>8.2783763020833305</v>
      </c>
      <c r="V15" s="266">
        <v>8.2783763020833305</v>
      </c>
      <c r="W15" s="266">
        <v>8.2783763020833305</v>
      </c>
      <c r="X15" s="266">
        <v>0</v>
      </c>
      <c r="Y15" s="266">
        <v>0</v>
      </c>
      <c r="Z15" s="266">
        <v>0</v>
      </c>
      <c r="AA15" s="266">
        <v>0</v>
      </c>
      <c r="AB15" s="266">
        <v>0</v>
      </c>
      <c r="AC15" s="266">
        <v>0</v>
      </c>
      <c r="AD15" s="266">
        <v>0</v>
      </c>
      <c r="AE15" s="266">
        <v>0</v>
      </c>
      <c r="AF15" s="266">
        <v>0</v>
      </c>
      <c r="AG15" s="266">
        <v>0</v>
      </c>
      <c r="AH15" s="266">
        <v>0</v>
      </c>
      <c r="AI15" s="266">
        <v>0</v>
      </c>
      <c r="AJ15" s="423">
        <f t="shared" si="0"/>
        <v>132.45402083333329</v>
      </c>
    </row>
    <row r="16" spans="1:36" x14ac:dyDescent="0.4">
      <c r="A16" s="334" t="s">
        <v>404</v>
      </c>
      <c r="B16" s="250">
        <v>7</v>
      </c>
      <c r="C16" s="235">
        <v>13.946287109375</v>
      </c>
      <c r="D16" s="446">
        <v>0.65</v>
      </c>
      <c r="E16" s="234"/>
      <c r="F16" s="234"/>
      <c r="G16" s="234"/>
      <c r="H16" s="266">
        <v>9.0650866210937515</v>
      </c>
      <c r="I16" s="266">
        <v>9.0650866210937515</v>
      </c>
      <c r="J16" s="266">
        <v>9.0650866210937515</v>
      </c>
      <c r="K16" s="266">
        <v>9.0650866210937515</v>
      </c>
      <c r="L16" s="266">
        <v>9.0650866210937515</v>
      </c>
      <c r="M16" s="266">
        <v>9.0650866210937515</v>
      </c>
      <c r="N16" s="266">
        <v>9.0650866210937515</v>
      </c>
      <c r="O16" s="266">
        <v>0</v>
      </c>
      <c r="P16" s="266">
        <v>0</v>
      </c>
      <c r="Q16" s="266">
        <v>0</v>
      </c>
      <c r="R16" s="266">
        <v>0</v>
      </c>
      <c r="S16" s="266">
        <v>0</v>
      </c>
      <c r="T16" s="266">
        <v>0</v>
      </c>
      <c r="U16" s="266">
        <v>0</v>
      </c>
      <c r="V16" s="266">
        <v>0</v>
      </c>
      <c r="W16" s="266">
        <v>0</v>
      </c>
      <c r="X16" s="266">
        <v>0</v>
      </c>
      <c r="Y16" s="266">
        <v>0</v>
      </c>
      <c r="Z16" s="266">
        <v>0</v>
      </c>
      <c r="AA16" s="266">
        <v>0</v>
      </c>
      <c r="AB16" s="266">
        <v>0</v>
      </c>
      <c r="AC16" s="266">
        <v>0</v>
      </c>
      <c r="AD16" s="266">
        <v>0</v>
      </c>
      <c r="AE16" s="266">
        <v>0</v>
      </c>
      <c r="AF16" s="266">
        <v>0</v>
      </c>
      <c r="AG16" s="266">
        <v>0</v>
      </c>
      <c r="AH16" s="266">
        <v>0</v>
      </c>
      <c r="AI16" s="266">
        <v>0</v>
      </c>
      <c r="AJ16" s="423">
        <f t="shared" si="0"/>
        <v>63.455606347656271</v>
      </c>
    </row>
    <row r="17" spans="1:36" x14ac:dyDescent="0.4">
      <c r="A17" s="334" t="s">
        <v>405</v>
      </c>
      <c r="B17" s="250">
        <v>15</v>
      </c>
      <c r="C17" s="235">
        <v>229.08126562499999</v>
      </c>
      <c r="D17" s="446">
        <v>0.75</v>
      </c>
      <c r="E17" s="234"/>
      <c r="F17" s="234"/>
      <c r="G17" s="234"/>
      <c r="H17" s="266">
        <v>171.81094921875001</v>
      </c>
      <c r="I17" s="266">
        <v>171.81094921875001</v>
      </c>
      <c r="J17" s="266">
        <v>171.81094921875001</v>
      </c>
      <c r="K17" s="266">
        <v>171.81094921875001</v>
      </c>
      <c r="L17" s="266">
        <v>171.81094921875001</v>
      </c>
      <c r="M17" s="266">
        <v>171.81094921875001</v>
      </c>
      <c r="N17" s="266">
        <v>171.81094921875001</v>
      </c>
      <c r="O17" s="266">
        <v>171.81094921875001</v>
      </c>
      <c r="P17" s="266">
        <v>171.81094921875001</v>
      </c>
      <c r="Q17" s="266">
        <v>171.81094921875001</v>
      </c>
      <c r="R17" s="266">
        <v>170.59770703125</v>
      </c>
      <c r="S17" s="266">
        <v>170.59770703125</v>
      </c>
      <c r="T17" s="266">
        <v>170.59770703125</v>
      </c>
      <c r="U17" s="266">
        <v>170.59770703125</v>
      </c>
      <c r="V17" s="266">
        <v>170.59770703125</v>
      </c>
      <c r="W17" s="266">
        <v>0</v>
      </c>
      <c r="X17" s="266">
        <v>0</v>
      </c>
      <c r="Y17" s="266">
        <v>0</v>
      </c>
      <c r="Z17" s="266">
        <v>0</v>
      </c>
      <c r="AA17" s="266">
        <v>0</v>
      </c>
      <c r="AB17" s="266">
        <v>0</v>
      </c>
      <c r="AC17" s="266">
        <v>0</v>
      </c>
      <c r="AD17" s="266">
        <v>0</v>
      </c>
      <c r="AE17" s="266">
        <v>0</v>
      </c>
      <c r="AF17" s="266">
        <v>0</v>
      </c>
      <c r="AG17" s="266">
        <v>0</v>
      </c>
      <c r="AH17" s="266">
        <v>0</v>
      </c>
      <c r="AI17" s="266">
        <v>0</v>
      </c>
      <c r="AJ17" s="423">
        <f t="shared" si="0"/>
        <v>2571.0980273437503</v>
      </c>
    </row>
    <row r="18" spans="1:36" x14ac:dyDescent="0.4">
      <c r="A18" s="236" t="s">
        <v>243</v>
      </c>
      <c r="B18" s="237"/>
      <c r="C18" s="241">
        <f>SUM(C5:C17)</f>
        <v>629.95294787597663</v>
      </c>
      <c r="D18" s="447">
        <f>H18/C18</f>
        <v>0.68261906129396743</v>
      </c>
      <c r="E18" s="435"/>
      <c r="F18" s="335"/>
      <c r="G18" s="346"/>
      <c r="H18" s="263">
        <f t="shared" ref="H18:AJ18" si="1">SUM(H5:H17)</f>
        <v>430.01788993846674</v>
      </c>
      <c r="I18" s="301">
        <f t="shared" si="1"/>
        <v>430.01788993846674</v>
      </c>
      <c r="J18" s="302">
        <f t="shared" si="1"/>
        <v>430.01788993846674</v>
      </c>
      <c r="K18" s="302">
        <f t="shared" si="1"/>
        <v>430.01788993846674</v>
      </c>
      <c r="L18" s="302">
        <f t="shared" si="1"/>
        <v>411.52890420293397</v>
      </c>
      <c r="M18" s="302">
        <f t="shared" si="1"/>
        <v>411.52890420293397</v>
      </c>
      <c r="N18" s="302">
        <f t="shared" si="1"/>
        <v>411.52890420293397</v>
      </c>
      <c r="O18" s="302">
        <f t="shared" si="1"/>
        <v>398.70263363001732</v>
      </c>
      <c r="P18" s="302">
        <f t="shared" si="1"/>
        <v>398.70263363001732</v>
      </c>
      <c r="Q18" s="302">
        <f t="shared" si="1"/>
        <v>348.51845654668404</v>
      </c>
      <c r="R18" s="302">
        <f t="shared" si="1"/>
        <v>325.81801265982097</v>
      </c>
      <c r="S18" s="302">
        <f t="shared" si="1"/>
        <v>290.19674417349279</v>
      </c>
      <c r="T18" s="302">
        <f t="shared" si="1"/>
        <v>245.31446972820066</v>
      </c>
      <c r="U18" s="302">
        <f t="shared" si="1"/>
        <v>245.31446972820066</v>
      </c>
      <c r="V18" s="302">
        <f t="shared" si="1"/>
        <v>222.13709098936138</v>
      </c>
      <c r="W18" s="302">
        <f t="shared" si="1"/>
        <v>51.53938395811138</v>
      </c>
      <c r="X18" s="302">
        <f t="shared" si="1"/>
        <v>43.261007656028049</v>
      </c>
      <c r="Y18" s="302">
        <f t="shared" si="1"/>
        <v>1.3137578513405539</v>
      </c>
      <c r="Z18" s="302">
        <f t="shared" si="1"/>
        <v>1.3137578513405539</v>
      </c>
      <c r="AA18" s="302">
        <f t="shared" si="1"/>
        <v>1.3137578513405539</v>
      </c>
      <c r="AB18" s="302">
        <f t="shared" si="1"/>
        <v>1.3137578513405539</v>
      </c>
      <c r="AC18" s="302">
        <f t="shared" si="1"/>
        <v>1.3137578513405539</v>
      </c>
      <c r="AD18" s="302">
        <f t="shared" si="1"/>
        <v>0</v>
      </c>
      <c r="AE18" s="302">
        <f t="shared" si="1"/>
        <v>0</v>
      </c>
      <c r="AF18" s="302">
        <f t="shared" si="1"/>
        <v>0</v>
      </c>
      <c r="AG18" s="302">
        <f t="shared" si="1"/>
        <v>0</v>
      </c>
      <c r="AH18" s="302">
        <f t="shared" si="1"/>
        <v>0</v>
      </c>
      <c r="AI18" s="303">
        <f t="shared" si="1"/>
        <v>0</v>
      </c>
      <c r="AJ18" s="304">
        <f t="shared" si="1"/>
        <v>5530.7319643193068</v>
      </c>
    </row>
    <row r="19" spans="1:36" x14ac:dyDescent="0.4">
      <c r="A19" s="236" t="s">
        <v>244</v>
      </c>
      <c r="B19" s="243"/>
      <c r="C19" s="244"/>
      <c r="D19" s="343"/>
      <c r="E19" s="335"/>
      <c r="F19" s="335"/>
      <c r="G19" s="346"/>
      <c r="H19" s="263">
        <v>0</v>
      </c>
      <c r="I19" s="301">
        <f>H18-I18</f>
        <v>0</v>
      </c>
      <c r="J19" s="301">
        <f t="shared" ref="J19:AI19" si="2">I18-J18</f>
        <v>0</v>
      </c>
      <c r="K19" s="301">
        <f t="shared" si="2"/>
        <v>0</v>
      </c>
      <c r="L19" s="301">
        <f t="shared" si="2"/>
        <v>18.488985735532765</v>
      </c>
      <c r="M19" s="301">
        <f t="shared" si="2"/>
        <v>0</v>
      </c>
      <c r="N19" s="301">
        <f t="shared" si="2"/>
        <v>0</v>
      </c>
      <c r="O19" s="301">
        <f t="shared" si="2"/>
        <v>12.826270572916656</v>
      </c>
      <c r="P19" s="301">
        <f t="shared" si="2"/>
        <v>0</v>
      </c>
      <c r="Q19" s="301">
        <f t="shared" si="2"/>
        <v>50.184177083333282</v>
      </c>
      <c r="R19" s="301">
        <f t="shared" si="2"/>
        <v>22.70044388686307</v>
      </c>
      <c r="S19" s="301">
        <f t="shared" si="2"/>
        <v>35.621268486328177</v>
      </c>
      <c r="T19" s="301">
        <f t="shared" si="2"/>
        <v>44.882274445292126</v>
      </c>
      <c r="U19" s="301">
        <f t="shared" si="2"/>
        <v>0</v>
      </c>
      <c r="V19" s="301">
        <f t="shared" si="2"/>
        <v>23.17737873883928</v>
      </c>
      <c r="W19" s="301">
        <f t="shared" si="2"/>
        <v>170.59770703125</v>
      </c>
      <c r="X19" s="301">
        <f t="shared" si="2"/>
        <v>8.2783763020833305</v>
      </c>
      <c r="Y19" s="301">
        <f t="shared" si="2"/>
        <v>41.947249804687495</v>
      </c>
      <c r="Z19" s="301">
        <f t="shared" si="2"/>
        <v>0</v>
      </c>
      <c r="AA19" s="301">
        <f t="shared" si="2"/>
        <v>0</v>
      </c>
      <c r="AB19" s="301">
        <f t="shared" si="2"/>
        <v>0</v>
      </c>
      <c r="AC19" s="301">
        <f t="shared" si="2"/>
        <v>0</v>
      </c>
      <c r="AD19" s="301">
        <f t="shared" si="2"/>
        <v>1.3137578513405539</v>
      </c>
      <c r="AE19" s="301">
        <f t="shared" si="2"/>
        <v>0</v>
      </c>
      <c r="AF19" s="301">
        <f t="shared" si="2"/>
        <v>0</v>
      </c>
      <c r="AG19" s="301">
        <f t="shared" si="2"/>
        <v>0</v>
      </c>
      <c r="AH19" s="301">
        <f t="shared" si="2"/>
        <v>0</v>
      </c>
      <c r="AI19" s="301">
        <f t="shared" si="2"/>
        <v>0</v>
      </c>
      <c r="AJ19" s="305"/>
    </row>
    <row r="20" spans="1:36" x14ac:dyDescent="0.4">
      <c r="A20" s="236" t="s">
        <v>245</v>
      </c>
      <c r="B20" s="243"/>
      <c r="C20" s="244"/>
      <c r="D20" s="244"/>
      <c r="E20" s="335"/>
      <c r="F20" s="335"/>
      <c r="G20" s="346"/>
      <c r="H20" s="263">
        <v>0</v>
      </c>
      <c r="I20" s="306">
        <f>$H$18-I18</f>
        <v>0</v>
      </c>
      <c r="J20" s="306">
        <f t="shared" ref="J20:AI20" si="3">$H$18-J18</f>
        <v>0</v>
      </c>
      <c r="K20" s="306">
        <f t="shared" si="3"/>
        <v>0</v>
      </c>
      <c r="L20" s="306">
        <f t="shared" si="3"/>
        <v>18.488985735532765</v>
      </c>
      <c r="M20" s="306">
        <f t="shared" si="3"/>
        <v>18.488985735532765</v>
      </c>
      <c r="N20" s="306">
        <f t="shared" si="3"/>
        <v>18.488985735532765</v>
      </c>
      <c r="O20" s="306">
        <f t="shared" si="3"/>
        <v>31.31525630844942</v>
      </c>
      <c r="P20" s="306">
        <f t="shared" si="3"/>
        <v>31.31525630844942</v>
      </c>
      <c r="Q20" s="306">
        <f t="shared" si="3"/>
        <v>81.499433391782702</v>
      </c>
      <c r="R20" s="306">
        <f t="shared" si="3"/>
        <v>104.19987727864577</v>
      </c>
      <c r="S20" s="306">
        <f t="shared" si="3"/>
        <v>139.82114576497395</v>
      </c>
      <c r="T20" s="306">
        <f t="shared" si="3"/>
        <v>184.70342021026607</v>
      </c>
      <c r="U20" s="306">
        <f t="shared" si="3"/>
        <v>184.70342021026607</v>
      </c>
      <c r="V20" s="306">
        <f t="shared" si="3"/>
        <v>207.88079894910535</v>
      </c>
      <c r="W20" s="306">
        <f t="shared" si="3"/>
        <v>378.47850598035535</v>
      </c>
      <c r="X20" s="306">
        <f t="shared" si="3"/>
        <v>386.75688228243871</v>
      </c>
      <c r="Y20" s="306">
        <f t="shared" si="3"/>
        <v>428.7041320871262</v>
      </c>
      <c r="Z20" s="306">
        <f t="shared" si="3"/>
        <v>428.7041320871262</v>
      </c>
      <c r="AA20" s="306">
        <f t="shared" si="3"/>
        <v>428.7041320871262</v>
      </c>
      <c r="AB20" s="306">
        <f t="shared" si="3"/>
        <v>428.7041320871262</v>
      </c>
      <c r="AC20" s="306">
        <f t="shared" si="3"/>
        <v>428.7041320871262</v>
      </c>
      <c r="AD20" s="306">
        <f t="shared" si="3"/>
        <v>430.01788993846674</v>
      </c>
      <c r="AE20" s="306">
        <f t="shared" si="3"/>
        <v>430.01788993846674</v>
      </c>
      <c r="AF20" s="306">
        <f t="shared" si="3"/>
        <v>430.01788993846674</v>
      </c>
      <c r="AG20" s="306">
        <f t="shared" si="3"/>
        <v>430.01788993846674</v>
      </c>
      <c r="AH20" s="306">
        <f t="shared" si="3"/>
        <v>430.01788993846674</v>
      </c>
      <c r="AI20" s="306">
        <f t="shared" si="3"/>
        <v>430.01788993846674</v>
      </c>
      <c r="AJ20" s="307"/>
    </row>
    <row r="21" spans="1:36" x14ac:dyDescent="0.4">
      <c r="A21" s="247" t="s">
        <v>88</v>
      </c>
      <c r="B21" s="248">
        <f>SUMPRODUCT(B5:B17,C5:C17)/C18</f>
        <v>13.161893850978643</v>
      </c>
      <c r="C21" s="245"/>
    </row>
    <row r="22" spans="1:36" x14ac:dyDescent="0.4">
      <c r="B22" s="336"/>
    </row>
    <row r="23" spans="1:36" x14ac:dyDescent="0.4">
      <c r="A23" s="606" t="s">
        <v>2</v>
      </c>
      <c r="B23" s="607"/>
      <c r="C23" s="607"/>
      <c r="D23" s="607"/>
    </row>
    <row r="24" spans="1:36" ht="15" customHeight="1" x14ac:dyDescent="0.4">
      <c r="A24" s="625" t="s">
        <v>406</v>
      </c>
      <c r="B24" s="626"/>
      <c r="C24" s="626"/>
      <c r="D24" s="627"/>
    </row>
  </sheetData>
  <mergeCells count="7">
    <mergeCell ref="AJ3:AJ4"/>
    <mergeCell ref="A23:D23"/>
    <mergeCell ref="A24:D24"/>
    <mergeCell ref="A3:A4"/>
    <mergeCell ref="B3:B4"/>
    <mergeCell ref="C3:C4"/>
    <mergeCell ref="D3:D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109A-1C3D-4561-8754-2DA69C09B48C}">
  <dimension ref="A1:AI16"/>
  <sheetViews>
    <sheetView workbookViewId="0">
      <selection activeCell="R25" sqref="R25"/>
    </sheetView>
  </sheetViews>
  <sheetFormatPr defaultColWidth="8.84375" defaultRowHeight="15" x14ac:dyDescent="0.4"/>
  <cols>
    <col min="1" max="1" width="21.3046875" style="283" bestFit="1" customWidth="1"/>
    <col min="2" max="2" width="8.69140625" style="283" bestFit="1" customWidth="1"/>
    <col min="3" max="3" width="11.53515625" style="283" customWidth="1"/>
    <col min="4" max="4" width="6.53515625" style="283" bestFit="1" customWidth="1"/>
    <col min="5" max="7" width="6.4609375" style="283" hidden="1" customWidth="1"/>
    <col min="8" max="34" width="6.4609375" style="283" customWidth="1"/>
    <col min="35" max="35" width="10.84375" style="283" bestFit="1" customWidth="1"/>
    <col min="36" max="16384" width="8.84375" style="283"/>
  </cols>
  <sheetData>
    <row r="1" spans="1:35" x14ac:dyDescent="0.4">
      <c r="A1" s="9" t="s">
        <v>175</v>
      </c>
    </row>
    <row r="2" spans="1:35" x14ac:dyDescent="0.4">
      <c r="A2" s="61"/>
    </row>
    <row r="3" spans="1:35" x14ac:dyDescent="0.4">
      <c r="A3" s="616" t="s">
        <v>112</v>
      </c>
      <c r="B3" s="618" t="s">
        <v>88</v>
      </c>
      <c r="C3" s="618" t="s">
        <v>34</v>
      </c>
      <c r="D3" s="618" t="s">
        <v>74</v>
      </c>
      <c r="E3" s="37" t="s">
        <v>76</v>
      </c>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614" t="s">
        <v>1</v>
      </c>
    </row>
    <row r="4" spans="1:35" x14ac:dyDescent="0.4">
      <c r="A4" s="617"/>
      <c r="B4" s="619"/>
      <c r="C4" s="619"/>
      <c r="D4" s="624"/>
      <c r="E4" s="281">
        <v>2018</v>
      </c>
      <c r="F4" s="281">
        <v>2019</v>
      </c>
      <c r="G4" s="281">
        <v>2020</v>
      </c>
      <c r="H4" s="281">
        <v>2021</v>
      </c>
      <c r="I4" s="281">
        <v>2022</v>
      </c>
      <c r="J4" s="281">
        <v>2023</v>
      </c>
      <c r="K4" s="281">
        <v>2024</v>
      </c>
      <c r="L4" s="281">
        <v>2025</v>
      </c>
      <c r="M4" s="281">
        <v>2026</v>
      </c>
      <c r="N4" s="281">
        <v>2027</v>
      </c>
      <c r="O4" s="281">
        <v>2028</v>
      </c>
      <c r="P4" s="281">
        <v>2029</v>
      </c>
      <c r="Q4" s="281">
        <v>2030</v>
      </c>
      <c r="R4" s="281">
        <v>2031</v>
      </c>
      <c r="S4" s="281">
        <v>2032</v>
      </c>
      <c r="T4" s="281">
        <v>2033</v>
      </c>
      <c r="U4" s="281">
        <v>2034</v>
      </c>
      <c r="V4" s="281">
        <v>2035</v>
      </c>
      <c r="W4" s="281">
        <v>2036</v>
      </c>
      <c r="X4" s="281">
        <v>2037</v>
      </c>
      <c r="Y4" s="281">
        <v>2038</v>
      </c>
      <c r="Z4" s="281">
        <v>2039</v>
      </c>
      <c r="AA4" s="281">
        <v>2040</v>
      </c>
      <c r="AB4" s="281">
        <v>2041</v>
      </c>
      <c r="AC4" s="281">
        <v>2042</v>
      </c>
      <c r="AD4" s="281">
        <v>2043</v>
      </c>
      <c r="AE4" s="281">
        <v>2044</v>
      </c>
      <c r="AF4" s="281">
        <v>2045</v>
      </c>
      <c r="AG4" s="281">
        <v>2046</v>
      </c>
      <c r="AH4" s="281">
        <v>2047</v>
      </c>
      <c r="AI4" s="615"/>
    </row>
    <row r="5" spans="1:35" x14ac:dyDescent="0.4">
      <c r="A5" s="4" t="s">
        <v>176</v>
      </c>
      <c r="B5" s="10">
        <f>(RP!B7*RP!C7+RP!B10*RP!C10+RP!B13*RP!C13+RP!B16*RP!C16+RP!B18*RP!C18+SUMPRODUCT(RP!B21:B33,RP!C21:C33))/(RP!C7+RP!C10+RP!C13+RP!C16+RP!C18+SUM(RP!C21:C33))</f>
        <v>10.429269711699739</v>
      </c>
      <c r="C5" s="31">
        <f>RP!C7+RP!C10+RP!C13+RP!C16+RP!C18+SUM(RP!C21:'RP'!C33)</f>
        <v>33256.594361775497</v>
      </c>
      <c r="D5" s="446">
        <f>H5/C5</f>
        <v>0.73483647394501461</v>
      </c>
      <c r="E5" s="62"/>
      <c r="F5" s="62"/>
      <c r="G5" s="62"/>
      <c r="H5" s="31">
        <f>RP!H7+RP!H10+RP!H13+RP!H16+RP!H18+SUM(RP!H21:'RP'!H33)</f>
        <v>24438.158536226758</v>
      </c>
      <c r="I5" s="31">
        <f>RP!I7+RP!I10+RP!I13+RP!I16+RP!I18+SUM(RP!I21:'RP'!I33)</f>
        <v>24438.158536226758</v>
      </c>
      <c r="J5" s="31">
        <f>RP!J7+RP!J10+RP!J13+RP!J16+RP!J18+SUM(RP!J21:'RP'!J33)</f>
        <v>24438.158536226758</v>
      </c>
      <c r="K5" s="31">
        <f>RP!K7+RP!K10+RP!K13+RP!K16+RP!K18+SUM(RP!K21:'RP'!K33)</f>
        <v>24438.158536226758</v>
      </c>
      <c r="L5" s="31">
        <f>RP!L7+RP!L10+RP!L13+RP!L16+RP!L18+SUM(RP!L21:'RP'!L33)</f>
        <v>18260.454181356901</v>
      </c>
      <c r="M5" s="31">
        <f>RP!M7+RP!M10+RP!M13+RP!M16+RP!M18+SUM(RP!M21:'RP'!M33)</f>
        <v>18260.454181356901</v>
      </c>
      <c r="N5" s="31">
        <f>RP!N7+RP!N10+RP!N13+RP!N16+RP!N18+SUM(RP!N21:'RP'!N33)</f>
        <v>18260.454181356901</v>
      </c>
      <c r="O5" s="31">
        <f>RP!O7+RP!O10+RP!O13+RP!O16+RP!O18+SUM(RP!O21:'RP'!O33)</f>
        <v>18078.860001669396</v>
      </c>
      <c r="P5" s="31">
        <f>RP!P7+RP!P10+RP!P13+RP!P16+RP!P18+SUM(RP!P21:'RP'!P33)</f>
        <v>18015.075169544583</v>
      </c>
      <c r="Q5" s="31">
        <f>RP!Q7+RP!Q10+RP!Q13+RP!Q16+RP!Q18+SUM(RP!Q21:'RP'!Q33)</f>
        <v>17817.567435169585</v>
      </c>
      <c r="R5" s="31">
        <f>RP!R7+RP!R10+RP!R13+RP!R16+RP!R18+SUM(RP!R21:'RP'!R33)</f>
        <v>8371.3167370304836</v>
      </c>
      <c r="S5" s="31">
        <f>RP!S7+RP!S10+RP!S13+RP!S16+RP!S18+SUM(RP!S21:'RP'!S33)</f>
        <v>1159.370237030485</v>
      </c>
      <c r="T5" s="31">
        <f>RP!T7+RP!T10+RP!T13+RP!T16+RP!T18+SUM(RP!T21:'RP'!T33)</f>
        <v>676.95266671798504</v>
      </c>
      <c r="U5" s="31">
        <f>RP!U7+RP!U10+RP!U13+RP!U16+RP!U18+SUM(RP!U21:'RP'!U33)</f>
        <v>676.95266671798504</v>
      </c>
      <c r="V5" s="31">
        <f>RP!V7+RP!V10+RP!V13+RP!V16+RP!V18+SUM(RP!V21:'RP'!V33)</f>
        <v>390.02260421798496</v>
      </c>
      <c r="W5" s="31">
        <f>RP!W7+RP!W10+RP!W13+RP!W16+RP!W18+SUM(RP!W21:'RP'!W33)</f>
        <v>230.76256884765627</v>
      </c>
      <c r="X5" s="31">
        <f>RP!X7+RP!X10+RP!X13+RP!X16+RP!X18+SUM(RP!X21:'RP'!X33)</f>
        <v>98.318068847656249</v>
      </c>
      <c r="Y5" s="31">
        <f>RP!Y7+RP!Y10+RP!Y13+RP!Y16+RP!Y18+SUM(RP!Y21:'RP'!Y33)</f>
        <v>24.365162597656248</v>
      </c>
      <c r="Z5" s="31">
        <f>RP!Z7+RP!Z10+RP!Z13+RP!Z16+RP!Z18+SUM(RP!Z21:'RP'!Z33)</f>
        <v>24.365162597656248</v>
      </c>
      <c r="AA5" s="31">
        <f>RP!AA7+RP!AA10+RP!AA13+RP!AA16+RP!AA18+SUM(RP!AA21:'RP'!AA33)</f>
        <v>4.7914555664062499</v>
      </c>
      <c r="AB5" s="31">
        <f>RP!AB7+RP!AB10+RP!AB13+RP!AB16+RP!AB18+SUM(RP!AB21:'RP'!AB33)</f>
        <v>4.7914555664062499</v>
      </c>
      <c r="AC5" s="31">
        <f>RP!AC7+RP!AC10+RP!AC13+RP!AC16+RP!AC18+SUM(RP!AC21:'RP'!AC33)</f>
        <v>4.7914555664062499</v>
      </c>
      <c r="AD5" s="31">
        <f>RP!AD7+RP!AD10+RP!AD13+RP!AD16+RP!AD18+SUM(RP!AD21:'RP'!AD33)</f>
        <v>0</v>
      </c>
      <c r="AE5" s="31">
        <f>RP!AE7+RP!AE10+RP!AE13+RP!AE16+RP!AE18+SUM(RP!AE21:'RP'!AE33)</f>
        <v>0</v>
      </c>
      <c r="AF5" s="31">
        <f>RP!AF7+RP!AF10+RP!AF13+RP!AF16+RP!AF18+SUM(RP!AF21:'RP'!AF33)</f>
        <v>0</v>
      </c>
      <c r="AG5" s="31">
        <f>RP!AG7+RP!AG10+RP!AG13+RP!AG16+RP!AG18+SUM(RP!AG21:'RP'!AG33)</f>
        <v>0</v>
      </c>
      <c r="AH5" s="31">
        <f>RP!AH7+RP!AH10+RP!AH13+RP!AH16+RP!AH18+SUM(RP!AH21:'RP'!AH33)</f>
        <v>0</v>
      </c>
      <c r="AI5" s="174">
        <f>SUM(E5:AH5)</f>
        <v>218112.29953666611</v>
      </c>
    </row>
    <row r="6" spans="1:35" x14ac:dyDescent="0.4">
      <c r="A6" s="4" t="s">
        <v>156</v>
      </c>
      <c r="B6" s="10">
        <f>('RP CO'!B5*'RP CO'!C5+'RP CO'!B8*'RP CO'!C8+'RP CO'!B11*'RP CO'!C11+'RP CO'!B15*'RP CO'!C15+'RP CO'!B18*'RP CO'!C18+'RP CO'!B21*'RP CO'!C21)/C6</f>
        <v>9.9999999999999982</v>
      </c>
      <c r="C6" s="31">
        <f>'RP CO'!C5+'RP CO'!C8+'RP CO'!C11+'RP CO'!C15+'RP CO'!C18+'RP CO'!C21</f>
        <v>8343.3087025597906</v>
      </c>
      <c r="D6" s="446">
        <f>H6/C6</f>
        <v>0.68999999761581421</v>
      </c>
      <c r="E6" s="62"/>
      <c r="F6" s="62"/>
      <c r="G6" s="62"/>
      <c r="H6" s="31">
        <f>'RP CO'!H5+'RP CO'!H8+'RP CO'!H11+'RP CO'!H15+'RP CO'!H18+'RP CO'!H21</f>
        <v>5756.8829848742571</v>
      </c>
      <c r="I6" s="31">
        <f>'RP CO'!I5+'RP CO'!I8+'RP CO'!I11+'RP CO'!I15+'RP CO'!I18+'RP CO'!I21</f>
        <v>5756.8829848742571</v>
      </c>
      <c r="J6" s="31">
        <f>'RP CO'!J5+'RP CO'!J8+'RP CO'!J11+'RP CO'!J15+'RP CO'!J18+'RP CO'!J21</f>
        <v>5756.8829848742571</v>
      </c>
      <c r="K6" s="31">
        <f>'RP CO'!K5+'RP CO'!K8+'RP CO'!K11+'RP CO'!K15+'RP CO'!K18+'RP CO'!K21</f>
        <v>5756.8829848742571</v>
      </c>
      <c r="L6" s="31">
        <f>'RP CO'!L5+'RP CO'!L8+'RP CO'!L11+'RP CO'!L15+'RP CO'!L18+'RP CO'!L21</f>
        <v>2831.6492058094332</v>
      </c>
      <c r="M6" s="31">
        <f>'RP CO'!M5+'RP CO'!M8+'RP CO'!M11+'RP CO'!M15+'RP CO'!M18+'RP CO'!M21</f>
        <v>2831.6492058094332</v>
      </c>
      <c r="N6" s="31">
        <f>'RP CO'!N5+'RP CO'!N8+'RP CO'!N11+'RP CO'!N15+'RP CO'!N18+'RP CO'!N21</f>
        <v>2831.6492058094332</v>
      </c>
      <c r="O6" s="31">
        <f>'RP CO'!O5+'RP CO'!O8+'RP CO'!O11+'RP CO'!O15+'RP CO'!O18+'RP CO'!O21</f>
        <v>2831.6492058094332</v>
      </c>
      <c r="P6" s="31">
        <f>'RP CO'!P5+'RP CO'!P8+'RP CO'!P11+'RP CO'!P15+'RP CO'!P18+'RP CO'!P21</f>
        <v>2831.6492058094332</v>
      </c>
      <c r="Q6" s="31">
        <f>'RP CO'!Q5+'RP CO'!Q8+'RP CO'!Q11+'RP CO'!Q15+'RP CO'!Q18+'RP CO'!Q21</f>
        <v>2831.6492058094332</v>
      </c>
      <c r="R6" s="31">
        <f>'RP CO'!R5+'RP CO'!R8+'RP CO'!R11+'RP CO'!R15+'RP CO'!R18+'RP CO'!R21</f>
        <v>0</v>
      </c>
      <c r="S6" s="31">
        <f>'RP CO'!S5+'RP CO'!S8+'RP CO'!S11+'RP CO'!S15+'RP CO'!S18+'RP CO'!S21</f>
        <v>0</v>
      </c>
      <c r="T6" s="31">
        <f>'RP CO'!T5+'RP CO'!T8+'RP CO'!T11+'RP CO'!T15+'RP CO'!T18+'RP CO'!T21</f>
        <v>0</v>
      </c>
      <c r="U6" s="31">
        <f>'RP CO'!U5+'RP CO'!U8+'RP CO'!U11+'RP CO'!U15+'RP CO'!U18+'RP CO'!U21</f>
        <v>0</v>
      </c>
      <c r="V6" s="31">
        <f>'RP CO'!V5+'RP CO'!V8+'RP CO'!V11+'RP CO'!V15+'RP CO'!V18+'RP CO'!V21</f>
        <v>0</v>
      </c>
      <c r="W6" s="31">
        <f>'RP CO'!W5+'RP CO'!W8+'RP CO'!W11+'RP CO'!W15+'RP CO'!W18+'RP CO'!W21</f>
        <v>0</v>
      </c>
      <c r="X6" s="31">
        <f>'RP CO'!X5+'RP CO'!X8+'RP CO'!X11+'RP CO'!X15+'RP CO'!X18+'RP CO'!X21</f>
        <v>0</v>
      </c>
      <c r="Y6" s="31">
        <f>'RP CO'!Y5+'RP CO'!Y8+'RP CO'!Y11+'RP CO'!Y15+'RP CO'!Y18+'RP CO'!Y21</f>
        <v>0</v>
      </c>
      <c r="Z6" s="31">
        <f>'RP CO'!Z5+'RP CO'!Z8+'RP CO'!Z11+'RP CO'!Z15+'RP CO'!Z18+'RP CO'!Z21</f>
        <v>0</v>
      </c>
      <c r="AA6" s="31">
        <f>'RP CO'!AA5+'RP CO'!AA8+'RP CO'!AA11+'RP CO'!AA15+'RP CO'!AA18+'RP CO'!AA21</f>
        <v>0</v>
      </c>
      <c r="AB6" s="31">
        <f>'RP CO'!AB5+'RP CO'!AB8+'RP CO'!AB11+'RP CO'!AB15+'RP CO'!AB18+'RP CO'!AB21</f>
        <v>0</v>
      </c>
      <c r="AC6" s="31">
        <f>'RP CO'!AC5+'RP CO'!AC8+'RP CO'!AC11+'RP CO'!AC15+'RP CO'!AC18+'RP CO'!AC21</f>
        <v>0</v>
      </c>
      <c r="AD6" s="31">
        <f>'RP CO'!AD5+'RP CO'!AD8+'RP CO'!AD11+'RP CO'!AD15+'RP CO'!AD18+'RP CO'!AD21</f>
        <v>0</v>
      </c>
      <c r="AE6" s="31">
        <f>'RP CO'!AE5+'RP CO'!AE8+'RP CO'!AE11+'RP CO'!AE15+'RP CO'!AE18+'RP CO'!AE21</f>
        <v>0</v>
      </c>
      <c r="AF6" s="31">
        <f>'RP CO'!AF5+'RP CO'!AF8+'RP CO'!AF11+'RP CO'!AF15+'RP CO'!AF18+'RP CO'!AF21</f>
        <v>0</v>
      </c>
      <c r="AG6" s="31">
        <f>'RP CO'!AG5+'RP CO'!AG8+'RP CO'!AG11+'RP CO'!AG15+'RP CO'!AG18+'RP CO'!AG21</f>
        <v>0</v>
      </c>
      <c r="AH6" s="31">
        <f>'RP CO'!AH5+'RP CO'!AH8+'RP CO'!AH11+'RP CO'!AH15+'RP CO'!AH18+'RP CO'!AH21</f>
        <v>0</v>
      </c>
      <c r="AI6" s="174">
        <f t="shared" ref="AI6:AI10" si="0">SUM(E6:AH6)</f>
        <v>40017.427174353623</v>
      </c>
    </row>
    <row r="7" spans="1:35" x14ac:dyDescent="0.4">
      <c r="A7" s="4" t="s">
        <v>247</v>
      </c>
      <c r="B7" s="10">
        <f>'HE MR'!B18</f>
        <v>14.960949550971947</v>
      </c>
      <c r="C7" s="31">
        <f>'HE MR'!C15</f>
        <v>134.87092022577644</v>
      </c>
      <c r="D7" s="446">
        <f>'HE MR'!D15</f>
        <v>0.83349509539148114</v>
      </c>
      <c r="E7" s="62"/>
      <c r="F7" s="62"/>
      <c r="G7" s="62"/>
      <c r="H7" s="31">
        <f>'HE MR'!H15</f>
        <v>112.41425051912039</v>
      </c>
      <c r="I7" s="31">
        <f>'HE MR'!I15</f>
        <v>112.41425051912039</v>
      </c>
      <c r="J7" s="31">
        <f>'HE MR'!J15</f>
        <v>112.41425051912039</v>
      </c>
      <c r="K7" s="31">
        <f>'HE MR'!K15</f>
        <v>112.41425051912039</v>
      </c>
      <c r="L7" s="31">
        <f>'HE MR'!L15</f>
        <v>104.64402128312038</v>
      </c>
      <c r="M7" s="31">
        <f>'HE MR'!M15</f>
        <v>104.64402128312038</v>
      </c>
      <c r="N7" s="31">
        <f>'HE MR'!N15</f>
        <v>104.64402128312038</v>
      </c>
      <c r="O7" s="31">
        <f>'HE MR'!O15</f>
        <v>104.64402128312038</v>
      </c>
      <c r="P7" s="31">
        <f>'HE MR'!P15</f>
        <v>99.881622719120386</v>
      </c>
      <c r="Q7" s="31">
        <f>'HE MR'!Q15</f>
        <v>99.881622719120386</v>
      </c>
      <c r="R7" s="31">
        <f>'HE MR'!R15</f>
        <v>96.351096845874551</v>
      </c>
      <c r="S7" s="31">
        <f>'HE MR'!S15</f>
        <v>51.099678974002543</v>
      </c>
      <c r="T7" s="31">
        <f>'HE MR'!T15</f>
        <v>51.099678974002543</v>
      </c>
      <c r="U7" s="31">
        <f>'HE MR'!U15</f>
        <v>51.099678974002543</v>
      </c>
      <c r="V7" s="31">
        <f>'HE MR'!V15</f>
        <v>51.099678974002543</v>
      </c>
      <c r="W7" s="31">
        <f>'HE MR'!W15</f>
        <v>51.099678974002543</v>
      </c>
      <c r="X7" s="31">
        <f>'HE MR'!X15</f>
        <v>51.099678974002543</v>
      </c>
      <c r="Y7" s="31">
        <f>'HE MR'!Y15</f>
        <v>51.099678974002543</v>
      </c>
      <c r="Z7" s="31">
        <f>'HE MR'!Z15</f>
        <v>51.099678974002543</v>
      </c>
      <c r="AA7" s="31">
        <f>'HE MR'!AA15</f>
        <v>43.751708385767259</v>
      </c>
      <c r="AB7" s="31">
        <f>'HE MR'!AB15</f>
        <v>0</v>
      </c>
      <c r="AC7" s="31">
        <f>'HE MR'!AC15</f>
        <v>0</v>
      </c>
      <c r="AD7" s="31">
        <f>'HE MR'!AD15</f>
        <v>0</v>
      </c>
      <c r="AE7" s="31">
        <f>'HE MR'!AE15</f>
        <v>0</v>
      </c>
      <c r="AF7" s="31">
        <f>'HE MR'!AF15</f>
        <v>0</v>
      </c>
      <c r="AG7" s="31">
        <f>'HE MR'!AG15</f>
        <v>0</v>
      </c>
      <c r="AH7" s="31">
        <f>'HE MR'!AH15</f>
        <v>0</v>
      </c>
      <c r="AI7" s="174">
        <f t="shared" si="0"/>
        <v>1616.8965696708653</v>
      </c>
    </row>
    <row r="8" spans="1:35" x14ac:dyDescent="0.4">
      <c r="A8" s="4" t="s">
        <v>44</v>
      </c>
      <c r="B8" s="10">
        <f>HVAC!B18</f>
        <v>15.923410465575705</v>
      </c>
      <c r="C8" s="31">
        <f>HVAC!C15</f>
        <v>3171.4458776902652</v>
      </c>
      <c r="D8" s="446">
        <f>HVAC!D15</f>
        <v>0.80744865414118483</v>
      </c>
      <c r="E8" s="62"/>
      <c r="F8" s="62"/>
      <c r="G8" s="62"/>
      <c r="H8" s="31">
        <f>HVAC!H15</f>
        <v>2560.7797056226132</v>
      </c>
      <c r="I8" s="31">
        <f>HVAC!I15</f>
        <v>2560.7797056226132</v>
      </c>
      <c r="J8" s="31">
        <f>HVAC!J15</f>
        <v>2560.7797056226132</v>
      </c>
      <c r="K8" s="31">
        <f>HVAC!K15</f>
        <v>2560.7797056226132</v>
      </c>
      <c r="L8" s="31">
        <f>HVAC!L15</f>
        <v>2560.7797056226132</v>
      </c>
      <c r="M8" s="31">
        <f>HVAC!M15</f>
        <v>2560.7797056226132</v>
      </c>
      <c r="N8" s="31">
        <f>HVAC!N15</f>
        <v>2559.553897937973</v>
      </c>
      <c r="O8" s="31">
        <f>HVAC!O15</f>
        <v>2559.553897937973</v>
      </c>
      <c r="P8" s="31">
        <f>HVAC!P15</f>
        <v>2559.553897937973</v>
      </c>
      <c r="Q8" s="31">
        <f>HVAC!Q15</f>
        <v>2559.553897937973</v>
      </c>
      <c r="R8" s="31">
        <f>HVAC!R15</f>
        <v>2557.4810847908821</v>
      </c>
      <c r="S8" s="31">
        <f>HVAC!S15</f>
        <v>2339.3861628176987</v>
      </c>
      <c r="T8" s="31">
        <f>HVAC!T15</f>
        <v>2339.3861628176987</v>
      </c>
      <c r="U8" s="31">
        <f>HVAC!U15</f>
        <v>2339.3861628176987</v>
      </c>
      <c r="V8" s="31">
        <f>HVAC!V15</f>
        <v>2339.3861628176987</v>
      </c>
      <c r="W8" s="31">
        <f>HVAC!W15</f>
        <v>1502.3750855164826</v>
      </c>
      <c r="X8" s="31">
        <f>HVAC!X15</f>
        <v>841.98647091610098</v>
      </c>
      <c r="Y8" s="31">
        <f>HVAC!Y15</f>
        <v>841.98647091610098</v>
      </c>
      <c r="Z8" s="31">
        <f>HVAC!Z15</f>
        <v>0</v>
      </c>
      <c r="AA8" s="31">
        <f>HVAC!AA15</f>
        <v>0</v>
      </c>
      <c r="AB8" s="31">
        <f>HVAC!AB15</f>
        <v>0</v>
      </c>
      <c r="AC8" s="31">
        <f>HVAC!AC15</f>
        <v>0</v>
      </c>
      <c r="AD8" s="31">
        <f>HVAC!AD15</f>
        <v>0</v>
      </c>
      <c r="AE8" s="31">
        <f>HVAC!AE15</f>
        <v>0</v>
      </c>
      <c r="AF8" s="31">
        <f>HVAC!AF15</f>
        <v>0</v>
      </c>
      <c r="AG8" s="31">
        <f>HVAC!AG15</f>
        <v>0</v>
      </c>
      <c r="AH8" s="31">
        <f>HVAC!AH15</f>
        <v>0</v>
      </c>
      <c r="AI8" s="174">
        <f t="shared" si="0"/>
        <v>40704.267588897928</v>
      </c>
    </row>
    <row r="9" spans="1:35" x14ac:dyDescent="0.4">
      <c r="A9" s="4" t="s">
        <v>54</v>
      </c>
      <c r="B9" s="10">
        <f>SUMPRODUCT(AR!B5:B7,AR!C5:C7)/SUM(AR!C5:C7)</f>
        <v>6.4433512449589898</v>
      </c>
      <c r="C9" s="31">
        <f>SUM(AR!C5:C7)</f>
        <v>5167.1434736042038</v>
      </c>
      <c r="D9" s="446">
        <f>H9/C9</f>
        <v>0.48675195760690632</v>
      </c>
      <c r="E9" s="62"/>
      <c r="F9" s="62"/>
      <c r="G9" s="62"/>
      <c r="H9" s="31">
        <f>SUM(AR!H5:H7)</f>
        <v>2515.1172010125961</v>
      </c>
      <c r="I9" s="31">
        <f>SUM(AR!I5:I7)</f>
        <v>2515.1172010125961</v>
      </c>
      <c r="J9" s="31">
        <f>SUM(AR!J5:J7)</f>
        <v>2515.1172010125961</v>
      </c>
      <c r="K9" s="31">
        <f>SUM(AR!K5:K7)</f>
        <v>2515.1172010125961</v>
      </c>
      <c r="L9" s="31">
        <f>SUM(AR!L5:L7)</f>
        <v>2456.5747520330042</v>
      </c>
      <c r="M9" s="31">
        <f>SUM(AR!M5:M7)</f>
        <v>2456.5747520330042</v>
      </c>
      <c r="N9" s="31">
        <f>SUM(AR!N5:N7)</f>
        <v>1228.2873760165021</v>
      </c>
      <c r="O9" s="31">
        <f>SUM(AR!O5:O7)</f>
        <v>0</v>
      </c>
      <c r="P9" s="31">
        <f>SUM(AR!P5:P7)</f>
        <v>0</v>
      </c>
      <c r="Q9" s="31">
        <f>SUM(AR!Q5:Q7)</f>
        <v>0</v>
      </c>
      <c r="R9" s="31">
        <f>SUM(AR!R5:R7)</f>
        <v>0</v>
      </c>
      <c r="S9" s="31">
        <f>SUM(AR!S5:S7)</f>
        <v>0</v>
      </c>
      <c r="T9" s="31">
        <f>SUM(AR!T5:T7)</f>
        <v>0</v>
      </c>
      <c r="U9" s="31">
        <f>SUM(AR!U5:U7)</f>
        <v>0</v>
      </c>
      <c r="V9" s="31">
        <f>SUM(AR!V5:V7)</f>
        <v>0</v>
      </c>
      <c r="W9" s="31">
        <f>SUM(AR!W5:W7)</f>
        <v>0</v>
      </c>
      <c r="X9" s="31">
        <f>SUM(AR!X5:X7)</f>
        <v>0</v>
      </c>
      <c r="Y9" s="31">
        <f>SUM(AR!Y5:Y7)</f>
        <v>0</v>
      </c>
      <c r="Z9" s="31">
        <f>SUM(AR!Z5:Z7)</f>
        <v>0</v>
      </c>
      <c r="AA9" s="31">
        <f>SUM(AR!AA5:AA7)</f>
        <v>0</v>
      </c>
      <c r="AB9" s="31">
        <f>SUM(AR!AB5:AB7)</f>
        <v>0</v>
      </c>
      <c r="AC9" s="31">
        <f>SUM(AR!AC5:AC7)</f>
        <v>0</v>
      </c>
      <c r="AD9" s="31">
        <f>SUM(AR!AD5:AD7)</f>
        <v>0</v>
      </c>
      <c r="AE9" s="31">
        <f>SUM(AR!AE5:AE7)</f>
        <v>0</v>
      </c>
      <c r="AF9" s="31">
        <f>SUM(AR!AF5:AF7)</f>
        <v>0</v>
      </c>
      <c r="AG9" s="31">
        <f>SUM(AR!AG5:AG7)</f>
        <v>0</v>
      </c>
      <c r="AH9" s="31">
        <f>SUM(AR!AH5:AH7)</f>
        <v>0</v>
      </c>
      <c r="AI9" s="174">
        <f t="shared" si="0"/>
        <v>16201.905684132895</v>
      </c>
    </row>
    <row r="10" spans="1:35" x14ac:dyDescent="0.4">
      <c r="A10" s="4" t="s">
        <v>179</v>
      </c>
      <c r="B10" s="10">
        <f>MF!B7</f>
        <v>10.890316953117937</v>
      </c>
      <c r="C10" s="31">
        <f>MF!C7</f>
        <v>1375.2713531729914</v>
      </c>
      <c r="D10" s="446">
        <f>MF!D7</f>
        <v>0.90642864714449722</v>
      </c>
      <c r="E10" s="62"/>
      <c r="F10" s="62"/>
      <c r="G10" s="62"/>
      <c r="H10" s="31">
        <f>MF!H7</f>
        <v>1246.5853521131767</v>
      </c>
      <c r="I10" s="31">
        <f>MF!I7</f>
        <v>1246.5853521131767</v>
      </c>
      <c r="J10" s="31">
        <f>MF!J7</f>
        <v>1246.5853521131767</v>
      </c>
      <c r="K10" s="31">
        <f>MF!K7</f>
        <v>1246.5853521131767</v>
      </c>
      <c r="L10" s="31">
        <f>MF!L7</f>
        <v>1148.823657682781</v>
      </c>
      <c r="M10" s="31">
        <f>MF!M7</f>
        <v>1148.823657682781</v>
      </c>
      <c r="N10" s="31">
        <f>MF!N7</f>
        <v>1146.366057682781</v>
      </c>
      <c r="O10" s="31">
        <f>MF!O7</f>
        <v>1118.3854896827811</v>
      </c>
      <c r="P10" s="31">
        <f>MF!P7</f>
        <v>1118.3854896827811</v>
      </c>
      <c r="Q10" s="31">
        <f>MF!Q7</f>
        <v>1118.3854896827811</v>
      </c>
      <c r="R10" s="31">
        <f>MF!R7</f>
        <v>862.30107627785469</v>
      </c>
      <c r="S10" s="31">
        <f>MF!S7</f>
        <v>55.410068519675299</v>
      </c>
      <c r="T10" s="31">
        <f>MF!T7</f>
        <v>55.410068519675299</v>
      </c>
      <c r="U10" s="31">
        <f>MF!U7</f>
        <v>55.410068519675299</v>
      </c>
      <c r="V10" s="31">
        <f>MF!V7</f>
        <v>55.410068519675299</v>
      </c>
      <c r="W10" s="31">
        <f>MF!W7</f>
        <v>6.3973657297398532</v>
      </c>
      <c r="X10" s="31">
        <f>MF!X7</f>
        <v>6.3973657297398532</v>
      </c>
      <c r="Y10" s="31">
        <f>MF!Y7</f>
        <v>6.3973657297398532</v>
      </c>
      <c r="Z10" s="31">
        <f>MF!Z7</f>
        <v>6.3973657297398532</v>
      </c>
      <c r="AA10" s="31">
        <f>MF!AA7</f>
        <v>6.3973657297398532</v>
      </c>
      <c r="AB10" s="31">
        <f>MF!AB7</f>
        <v>0</v>
      </c>
      <c r="AC10" s="31">
        <f>MF!AC7</f>
        <v>0</v>
      </c>
      <c r="AD10" s="31">
        <f>MF!AD7</f>
        <v>0</v>
      </c>
      <c r="AE10" s="31">
        <f>MF!AE7</f>
        <v>0</v>
      </c>
      <c r="AF10" s="31">
        <f>MF!AF7</f>
        <v>0</v>
      </c>
      <c r="AG10" s="31">
        <f>MF!AG7</f>
        <v>0</v>
      </c>
      <c r="AH10" s="31">
        <f>MF!AH7</f>
        <v>0</v>
      </c>
      <c r="AI10" s="174">
        <f t="shared" si="0"/>
        <v>12901.439429554646</v>
      </c>
    </row>
    <row r="11" spans="1:35" x14ac:dyDescent="0.4">
      <c r="A11" s="4" t="s">
        <v>249</v>
      </c>
      <c r="B11" s="10">
        <f>ECT!B21</f>
        <v>13.161893850978643</v>
      </c>
      <c r="C11" s="31">
        <f>ECT!C18</f>
        <v>629.95294787597663</v>
      </c>
      <c r="D11" s="446">
        <f>ECT!D18</f>
        <v>0.68261906129396743</v>
      </c>
      <c r="E11" s="62"/>
      <c r="F11" s="62"/>
      <c r="G11" s="62"/>
      <c r="H11" s="31">
        <f>ECT!H18</f>
        <v>430.01788993846674</v>
      </c>
      <c r="I11" s="31">
        <f>ECT!I18</f>
        <v>430.01788993846674</v>
      </c>
      <c r="J11" s="31">
        <f>ECT!J18</f>
        <v>430.01788993846674</v>
      </c>
      <c r="K11" s="31">
        <f>ECT!K18</f>
        <v>430.01788993846674</v>
      </c>
      <c r="L11" s="31">
        <f>ECT!L18</f>
        <v>411.52890420293397</v>
      </c>
      <c r="M11" s="31">
        <f>ECT!M18</f>
        <v>411.52890420293397</v>
      </c>
      <c r="N11" s="31">
        <f>ECT!N18</f>
        <v>411.52890420293397</v>
      </c>
      <c r="O11" s="31">
        <f>ECT!O18</f>
        <v>398.70263363001732</v>
      </c>
      <c r="P11" s="31">
        <f>ECT!P18</f>
        <v>398.70263363001732</v>
      </c>
      <c r="Q11" s="31">
        <f>ECT!Q18</f>
        <v>348.51845654668404</v>
      </c>
      <c r="R11" s="31">
        <f>ECT!R18</f>
        <v>325.81801265982097</v>
      </c>
      <c r="S11" s="31">
        <f>ECT!S18</f>
        <v>290.19674417349279</v>
      </c>
      <c r="T11" s="31">
        <f>ECT!T18</f>
        <v>245.31446972820066</v>
      </c>
      <c r="U11" s="31">
        <f>ECT!U18</f>
        <v>245.31446972820066</v>
      </c>
      <c r="V11" s="31">
        <f>ECT!V18</f>
        <v>222.13709098936138</v>
      </c>
      <c r="W11" s="31">
        <f>ECT!W18</f>
        <v>51.53938395811138</v>
      </c>
      <c r="X11" s="31">
        <f>ECT!X18</f>
        <v>43.261007656028049</v>
      </c>
      <c r="Y11" s="31">
        <f>ECT!Y18</f>
        <v>1.3137578513405539</v>
      </c>
      <c r="Z11" s="31">
        <f>ECT!Z18</f>
        <v>1.3137578513405539</v>
      </c>
      <c r="AA11" s="31">
        <f>ECT!AA18</f>
        <v>1.3137578513405539</v>
      </c>
      <c r="AB11" s="31">
        <f>ECT!AB18</f>
        <v>1.3137578513405539</v>
      </c>
      <c r="AC11" s="31">
        <f>ECT!AC18</f>
        <v>1.3137578513405539</v>
      </c>
      <c r="AD11" s="31">
        <f>ECT!AD18</f>
        <v>0</v>
      </c>
      <c r="AE11" s="31">
        <f>ECT!AE18</f>
        <v>0</v>
      </c>
      <c r="AF11" s="31">
        <f>ECT!AF18</f>
        <v>0</v>
      </c>
      <c r="AG11" s="31">
        <f>ECT!AG18</f>
        <v>0</v>
      </c>
      <c r="AH11" s="31">
        <f>ECT!AH18</f>
        <v>0</v>
      </c>
      <c r="AI11" s="174">
        <f>SUM(E11:AH11)</f>
        <v>5530.731964319305</v>
      </c>
    </row>
    <row r="12" spans="1:35" x14ac:dyDescent="0.4">
      <c r="A12" s="285" t="s">
        <v>308</v>
      </c>
      <c r="B12" s="286"/>
      <c r="C12" s="527">
        <f>SUM(C5:C11)</f>
        <v>52078.587636904507</v>
      </c>
      <c r="D12" s="551">
        <f>H12/C12</f>
        <v>0.71161599424876021</v>
      </c>
      <c r="E12" s="287"/>
      <c r="F12" s="287"/>
      <c r="G12" s="287"/>
      <c r="H12" s="288">
        <f>SUM(H5:H11)</f>
        <v>37059.955920306995</v>
      </c>
      <c r="I12" s="288">
        <f t="shared" ref="I12:AH12" si="1">SUM(I5:I11)</f>
        <v>37059.955920306995</v>
      </c>
      <c r="J12" s="288">
        <f t="shared" si="1"/>
        <v>37059.955920306995</v>
      </c>
      <c r="K12" s="288">
        <f t="shared" si="1"/>
        <v>37059.955920306995</v>
      </c>
      <c r="L12" s="288">
        <f t="shared" si="1"/>
        <v>27774.454427990786</v>
      </c>
      <c r="M12" s="288">
        <f t="shared" si="1"/>
        <v>27774.454427990786</v>
      </c>
      <c r="N12" s="288">
        <f t="shared" si="1"/>
        <v>26542.483644289649</v>
      </c>
      <c r="O12" s="288">
        <f t="shared" si="1"/>
        <v>25091.795250012725</v>
      </c>
      <c r="P12" s="288">
        <f t="shared" si="1"/>
        <v>25023.24801932391</v>
      </c>
      <c r="Q12" s="288">
        <f t="shared" si="1"/>
        <v>24775.556107865577</v>
      </c>
      <c r="R12" s="288">
        <f t="shared" si="1"/>
        <v>12213.268007604916</v>
      </c>
      <c r="S12" s="288">
        <f t="shared" si="1"/>
        <v>3895.4628915153544</v>
      </c>
      <c r="T12" s="288">
        <f t="shared" si="1"/>
        <v>3368.1630467575624</v>
      </c>
      <c r="U12" s="288">
        <f t="shared" si="1"/>
        <v>3368.1630467575624</v>
      </c>
      <c r="V12" s="288">
        <f t="shared" si="1"/>
        <v>3058.055605518723</v>
      </c>
      <c r="W12" s="288">
        <f t="shared" si="1"/>
        <v>1842.1740830259928</v>
      </c>
      <c r="X12" s="288">
        <f t="shared" si="1"/>
        <v>1041.0625921235276</v>
      </c>
      <c r="Y12" s="288">
        <f t="shared" si="1"/>
        <v>925.16243606884018</v>
      </c>
      <c r="Z12" s="288">
        <f t="shared" si="1"/>
        <v>83.175965152739209</v>
      </c>
      <c r="AA12" s="288">
        <f t="shared" si="1"/>
        <v>56.254287533253915</v>
      </c>
      <c r="AB12" s="288">
        <f t="shared" si="1"/>
        <v>6.1052134177468034</v>
      </c>
      <c r="AC12" s="288">
        <f t="shared" si="1"/>
        <v>6.1052134177468034</v>
      </c>
      <c r="AD12" s="288">
        <f t="shared" si="1"/>
        <v>0</v>
      </c>
      <c r="AE12" s="288">
        <f t="shared" si="1"/>
        <v>0</v>
      </c>
      <c r="AF12" s="288">
        <f t="shared" si="1"/>
        <v>0</v>
      </c>
      <c r="AG12" s="288">
        <f t="shared" si="1"/>
        <v>0</v>
      </c>
      <c r="AH12" s="288">
        <f t="shared" si="1"/>
        <v>0</v>
      </c>
      <c r="AI12" s="288">
        <f t="shared" ref="AI12:AI13" si="2">SUM(E12:AH12)</f>
        <v>335084.96794759535</v>
      </c>
    </row>
    <row r="13" spans="1:35" x14ac:dyDescent="0.4">
      <c r="A13" s="260" t="s">
        <v>327</v>
      </c>
      <c r="B13" s="262"/>
      <c r="C13" s="97">
        <f>C12*0.031</f>
        <v>1614.4362167440397</v>
      </c>
      <c r="D13" s="289"/>
      <c r="E13" s="98"/>
      <c r="F13" s="98"/>
      <c r="G13" s="98"/>
      <c r="H13" s="97">
        <f t="shared" ref="H13:AH13" si="3">H12*0.031</f>
        <v>1148.8586335295167</v>
      </c>
      <c r="I13" s="97">
        <f t="shared" si="3"/>
        <v>1148.8586335295167</v>
      </c>
      <c r="J13" s="97">
        <f t="shared" si="3"/>
        <v>1148.8586335295167</v>
      </c>
      <c r="K13" s="97">
        <f t="shared" si="3"/>
        <v>1148.8586335295167</v>
      </c>
      <c r="L13" s="97">
        <f t="shared" si="3"/>
        <v>861.00808726771436</v>
      </c>
      <c r="M13" s="97">
        <f t="shared" si="3"/>
        <v>861.00808726771436</v>
      </c>
      <c r="N13" s="97">
        <f t="shared" si="3"/>
        <v>822.81699297297905</v>
      </c>
      <c r="O13" s="97">
        <f t="shared" si="3"/>
        <v>777.84565275039449</v>
      </c>
      <c r="P13" s="97">
        <f t="shared" si="3"/>
        <v>775.72068859904118</v>
      </c>
      <c r="Q13" s="97">
        <f t="shared" si="3"/>
        <v>768.04223934383288</v>
      </c>
      <c r="R13" s="97">
        <f t="shared" si="3"/>
        <v>378.6113082357524</v>
      </c>
      <c r="S13" s="97">
        <f t="shared" si="3"/>
        <v>120.75934963697598</v>
      </c>
      <c r="T13" s="97">
        <f t="shared" si="3"/>
        <v>104.41305444948443</v>
      </c>
      <c r="U13" s="97">
        <f t="shared" si="3"/>
        <v>104.41305444948443</v>
      </c>
      <c r="V13" s="97">
        <f t="shared" si="3"/>
        <v>94.799723771080409</v>
      </c>
      <c r="W13" s="97">
        <f t="shared" si="3"/>
        <v>57.107396573805779</v>
      </c>
      <c r="X13" s="97">
        <f t="shared" si="3"/>
        <v>32.272940355829355</v>
      </c>
      <c r="Y13" s="97">
        <f t="shared" si="3"/>
        <v>28.680035518134044</v>
      </c>
      <c r="Z13" s="97">
        <f t="shared" si="3"/>
        <v>2.5784549197349156</v>
      </c>
      <c r="AA13" s="97">
        <f t="shared" si="3"/>
        <v>1.7438829135308713</v>
      </c>
      <c r="AB13" s="97">
        <f t="shared" si="3"/>
        <v>0.1892616159501509</v>
      </c>
      <c r="AC13" s="97">
        <f t="shared" si="3"/>
        <v>0.1892616159501509</v>
      </c>
      <c r="AD13" s="97">
        <f t="shared" si="3"/>
        <v>0</v>
      </c>
      <c r="AE13" s="97">
        <f t="shared" si="3"/>
        <v>0</v>
      </c>
      <c r="AF13" s="97">
        <f t="shared" si="3"/>
        <v>0</v>
      </c>
      <c r="AG13" s="97">
        <f t="shared" si="3"/>
        <v>0</v>
      </c>
      <c r="AH13" s="97">
        <f t="shared" si="3"/>
        <v>0</v>
      </c>
      <c r="AI13" s="97">
        <f t="shared" si="2"/>
        <v>10387.634006375456</v>
      </c>
    </row>
    <row r="14" spans="1:35" x14ac:dyDescent="0.4">
      <c r="A14" s="261" t="s">
        <v>244</v>
      </c>
      <c r="B14" s="143"/>
      <c r="C14" s="144"/>
      <c r="D14" s="144"/>
      <c r="E14" s="98"/>
      <c r="F14" s="98"/>
      <c r="G14" s="98"/>
      <c r="H14" s="97">
        <v>0</v>
      </c>
      <c r="I14" s="97">
        <f>H13-I13</f>
        <v>0</v>
      </c>
      <c r="J14" s="97">
        <f t="shared" ref="J14:AH14" si="4">I13-J13</f>
        <v>0</v>
      </c>
      <c r="K14" s="97">
        <f t="shared" si="4"/>
        <v>0</v>
      </c>
      <c r="L14" s="97">
        <f t="shared" si="4"/>
        <v>287.85054626180238</v>
      </c>
      <c r="M14" s="97">
        <f t="shared" si="4"/>
        <v>0</v>
      </c>
      <c r="N14" s="97">
        <f t="shared" si="4"/>
        <v>38.191094294735308</v>
      </c>
      <c r="O14" s="97">
        <f t="shared" si="4"/>
        <v>44.971340222584558</v>
      </c>
      <c r="P14" s="97">
        <f t="shared" si="4"/>
        <v>2.1249641513533106</v>
      </c>
      <c r="Q14" s="97">
        <f t="shared" si="4"/>
        <v>7.6784492552083066</v>
      </c>
      <c r="R14" s="97">
        <f t="shared" si="4"/>
        <v>389.43093110808047</v>
      </c>
      <c r="S14" s="97">
        <f t="shared" si="4"/>
        <v>257.85195859877643</v>
      </c>
      <c r="T14" s="97">
        <f t="shared" si="4"/>
        <v>16.346295187491549</v>
      </c>
      <c r="U14" s="97">
        <f t="shared" si="4"/>
        <v>0</v>
      </c>
      <c r="V14" s="97">
        <f t="shared" si="4"/>
        <v>9.6133306784040258</v>
      </c>
      <c r="W14" s="97">
        <f t="shared" si="4"/>
        <v>37.692327197274629</v>
      </c>
      <c r="X14" s="97">
        <f t="shared" si="4"/>
        <v>24.834456217976424</v>
      </c>
      <c r="Y14" s="97">
        <f t="shared" si="4"/>
        <v>3.5929048376953112</v>
      </c>
      <c r="Z14" s="97">
        <f t="shared" si="4"/>
        <v>26.101580598399128</v>
      </c>
      <c r="AA14" s="97">
        <f t="shared" si="4"/>
        <v>0.83457200620404426</v>
      </c>
      <c r="AB14" s="97">
        <f t="shared" si="4"/>
        <v>1.5546212975807205</v>
      </c>
      <c r="AC14" s="97">
        <f t="shared" si="4"/>
        <v>0</v>
      </c>
      <c r="AD14" s="97">
        <f t="shared" si="4"/>
        <v>0.1892616159501509</v>
      </c>
      <c r="AE14" s="97">
        <f t="shared" si="4"/>
        <v>0</v>
      </c>
      <c r="AF14" s="97">
        <f t="shared" si="4"/>
        <v>0</v>
      </c>
      <c r="AG14" s="97">
        <f t="shared" si="4"/>
        <v>0</v>
      </c>
      <c r="AH14" s="97">
        <f t="shared" si="4"/>
        <v>0</v>
      </c>
      <c r="AI14" s="60"/>
    </row>
    <row r="15" spans="1:35" x14ac:dyDescent="0.4">
      <c r="A15" s="261" t="s">
        <v>245</v>
      </c>
      <c r="B15" s="143"/>
      <c r="C15" s="144"/>
      <c r="D15" s="144"/>
      <c r="E15" s="98"/>
      <c r="F15" s="98"/>
      <c r="G15" s="98"/>
      <c r="H15" s="97">
        <v>0</v>
      </c>
      <c r="I15" s="97">
        <f>$H13-I13</f>
        <v>0</v>
      </c>
      <c r="J15" s="97">
        <f t="shared" ref="J15:AH15" si="5">$H13-J13</f>
        <v>0</v>
      </c>
      <c r="K15" s="97">
        <f t="shared" si="5"/>
        <v>0</v>
      </c>
      <c r="L15" s="97">
        <f t="shared" si="5"/>
        <v>287.85054626180238</v>
      </c>
      <c r="M15" s="97">
        <f t="shared" si="5"/>
        <v>287.85054626180238</v>
      </c>
      <c r="N15" s="97">
        <f t="shared" si="5"/>
        <v>326.04164055653769</v>
      </c>
      <c r="O15" s="97">
        <f t="shared" si="5"/>
        <v>371.01298077912224</v>
      </c>
      <c r="P15" s="97">
        <f t="shared" si="5"/>
        <v>373.13794493047556</v>
      </c>
      <c r="Q15" s="97">
        <f t="shared" si="5"/>
        <v>380.81639418568386</v>
      </c>
      <c r="R15" s="97">
        <f t="shared" si="5"/>
        <v>770.24732529376433</v>
      </c>
      <c r="S15" s="97">
        <f t="shared" si="5"/>
        <v>1028.0992838925408</v>
      </c>
      <c r="T15" s="97">
        <f t="shared" si="5"/>
        <v>1044.4455790800323</v>
      </c>
      <c r="U15" s="97">
        <f t="shared" si="5"/>
        <v>1044.4455790800323</v>
      </c>
      <c r="V15" s="97">
        <f t="shared" si="5"/>
        <v>1054.0589097584364</v>
      </c>
      <c r="W15" s="97">
        <f t="shared" si="5"/>
        <v>1091.751236955711</v>
      </c>
      <c r="X15" s="97">
        <f t="shared" si="5"/>
        <v>1116.5856931736873</v>
      </c>
      <c r="Y15" s="97">
        <f t="shared" si="5"/>
        <v>1120.1785980113827</v>
      </c>
      <c r="Z15" s="97">
        <f t="shared" si="5"/>
        <v>1146.2801786097818</v>
      </c>
      <c r="AA15" s="97">
        <f t="shared" si="5"/>
        <v>1147.1147506159859</v>
      </c>
      <c r="AB15" s="97">
        <f t="shared" si="5"/>
        <v>1148.6693719135667</v>
      </c>
      <c r="AC15" s="97">
        <f t="shared" si="5"/>
        <v>1148.6693719135667</v>
      </c>
      <c r="AD15" s="97">
        <f t="shared" si="5"/>
        <v>1148.8586335295167</v>
      </c>
      <c r="AE15" s="97">
        <f t="shared" si="5"/>
        <v>1148.8586335295167</v>
      </c>
      <c r="AF15" s="97">
        <f t="shared" si="5"/>
        <v>1148.8586335295167</v>
      </c>
      <c r="AG15" s="97">
        <f t="shared" si="5"/>
        <v>1148.8586335295167</v>
      </c>
      <c r="AH15" s="97">
        <f t="shared" si="5"/>
        <v>1148.8586335295167</v>
      </c>
      <c r="AI15" s="65"/>
    </row>
    <row r="16" spans="1:35" x14ac:dyDescent="0.4">
      <c r="A16" s="99" t="s">
        <v>88</v>
      </c>
      <c r="B16" s="102">
        <f>SUMPRODUCT(B5:B10,C5:C10)/C12</f>
        <v>10.197357420656251</v>
      </c>
      <c r="C16" s="125"/>
      <c r="D16" s="125"/>
      <c r="E16" s="125"/>
      <c r="F16" s="125"/>
      <c r="G16" s="125"/>
      <c r="H16" s="125"/>
      <c r="I16" s="125"/>
      <c r="J16" s="125"/>
      <c r="K16" s="125"/>
      <c r="L16" s="125"/>
      <c r="M16" s="125"/>
      <c r="N16" s="125"/>
      <c r="O16" s="125"/>
      <c r="P16" s="125"/>
      <c r="Q16" s="125"/>
      <c r="R16" s="125"/>
      <c r="S16" s="125"/>
    </row>
  </sheetData>
  <mergeCells count="5">
    <mergeCell ref="A3:A4"/>
    <mergeCell ref="B3:B4"/>
    <mergeCell ref="C3:C4"/>
    <mergeCell ref="D3:D4"/>
    <mergeCell ref="AI3:AI4"/>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56CAC-5BD8-4ACA-89AB-850F192D2397}">
  <dimension ref="A1:AJ35"/>
  <sheetViews>
    <sheetView workbookViewId="0">
      <selection activeCell="AD22" sqref="AD22"/>
    </sheetView>
  </sheetViews>
  <sheetFormatPr defaultColWidth="6.84375" defaultRowHeight="15" x14ac:dyDescent="0.4"/>
  <cols>
    <col min="1" max="1" width="19.84375" style="283" customWidth="1"/>
    <col min="2" max="2" width="8.69140625" style="283" bestFit="1" customWidth="1"/>
    <col min="3" max="3" width="12" style="283" customWidth="1"/>
    <col min="4" max="4" width="6.53515625" style="283" bestFit="1" customWidth="1"/>
    <col min="5" max="7" width="9.84375" style="283" hidden="1" customWidth="1"/>
    <col min="8" max="36" width="9.84375" style="283" customWidth="1"/>
    <col min="37" max="16384" width="6.84375" style="283"/>
  </cols>
  <sheetData>
    <row r="1" spans="1:36" x14ac:dyDescent="0.4">
      <c r="A1" s="111" t="s">
        <v>512</v>
      </c>
    </row>
    <row r="2" spans="1:36" x14ac:dyDescent="0.4">
      <c r="A2" s="165"/>
    </row>
    <row r="3" spans="1:36" x14ac:dyDescent="0.4">
      <c r="A3" s="616" t="s">
        <v>263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4" t="s">
        <v>47</v>
      </c>
      <c r="B5" s="528">
        <v>12.467763136719093</v>
      </c>
      <c r="C5" s="529">
        <v>24355.475443072522</v>
      </c>
      <c r="D5" s="446">
        <v>0.83920000000000061</v>
      </c>
      <c r="E5" s="234"/>
      <c r="F5" s="234"/>
      <c r="G5" s="234"/>
      <c r="H5" s="530">
        <v>20439.114991826475</v>
      </c>
      <c r="I5" s="530">
        <v>20439.114991826475</v>
      </c>
      <c r="J5" s="530">
        <v>20410.354025369921</v>
      </c>
      <c r="K5" s="530">
        <v>20259.426149799147</v>
      </c>
      <c r="L5" s="530">
        <v>19892.824793167667</v>
      </c>
      <c r="M5" s="530">
        <v>19714.388367573949</v>
      </c>
      <c r="N5" s="530">
        <v>19574.660144863181</v>
      </c>
      <c r="O5" s="530">
        <v>19411.899952455493</v>
      </c>
      <c r="P5" s="530">
        <v>19337.924267420643</v>
      </c>
      <c r="Q5" s="530">
        <v>17442.642517646102</v>
      </c>
      <c r="R5" s="530">
        <v>15810.924017456729</v>
      </c>
      <c r="S5" s="530">
        <v>11136.844854697894</v>
      </c>
      <c r="T5" s="530">
        <v>6824.5457598040457</v>
      </c>
      <c r="U5" s="530">
        <v>6232.2269656933095</v>
      </c>
      <c r="V5" s="530">
        <v>6011.9861314290492</v>
      </c>
      <c r="W5" s="530">
        <v>7.5110414079999996</v>
      </c>
      <c r="X5" s="530">
        <v>7.5110414079999996</v>
      </c>
      <c r="Y5" s="530">
        <v>7.5110414079999996</v>
      </c>
      <c r="Z5" s="530">
        <v>7.5110414079999996</v>
      </c>
      <c r="AA5" s="530">
        <v>7.5110414079999996</v>
      </c>
      <c r="AB5" s="530">
        <v>0</v>
      </c>
      <c r="AC5" s="530">
        <v>0</v>
      </c>
      <c r="AD5" s="530">
        <v>0</v>
      </c>
      <c r="AE5" s="530">
        <v>0</v>
      </c>
      <c r="AF5" s="530">
        <v>0</v>
      </c>
      <c r="AG5" s="530">
        <v>0</v>
      </c>
      <c r="AH5" s="530">
        <v>0</v>
      </c>
      <c r="AI5" s="530">
        <v>0</v>
      </c>
      <c r="AJ5" s="423">
        <f>SUM(E5:AI5)</f>
        <v>242976.4331380701</v>
      </c>
    </row>
    <row r="6" spans="1:36" x14ac:dyDescent="0.4">
      <c r="A6" s="334" t="s">
        <v>80</v>
      </c>
      <c r="B6" s="528">
        <v>15</v>
      </c>
      <c r="C6" s="529">
        <v>8203.7534503280003</v>
      </c>
      <c r="D6" s="446">
        <v>0.83319999999999983</v>
      </c>
      <c r="E6" s="234"/>
      <c r="F6" s="234"/>
      <c r="G6" s="234"/>
      <c r="H6" s="530">
        <v>6835.3673748132887</v>
      </c>
      <c r="I6" s="530">
        <v>6835.3673748132887</v>
      </c>
      <c r="J6" s="530">
        <v>6835.3673748132887</v>
      </c>
      <c r="K6" s="530">
        <v>6835.3673748132887</v>
      </c>
      <c r="L6" s="530">
        <v>6835.3673748132887</v>
      </c>
      <c r="M6" s="530">
        <v>6835.3673748132887</v>
      </c>
      <c r="N6" s="530">
        <v>6835.3673748132887</v>
      </c>
      <c r="O6" s="530">
        <v>6835.3673748132887</v>
      </c>
      <c r="P6" s="530">
        <v>6835.3673748132887</v>
      </c>
      <c r="Q6" s="530">
        <v>6835.3673748132887</v>
      </c>
      <c r="R6" s="530">
        <v>6835.3673748132887</v>
      </c>
      <c r="S6" s="530">
        <v>6835.3673748132887</v>
      </c>
      <c r="T6" s="530">
        <v>6835.3673748132887</v>
      </c>
      <c r="U6" s="530">
        <v>6835.3673748132887</v>
      </c>
      <c r="V6" s="530">
        <v>6835.3673748132887</v>
      </c>
      <c r="W6" s="530">
        <v>0</v>
      </c>
      <c r="X6" s="530">
        <v>0</v>
      </c>
      <c r="Y6" s="530">
        <v>0</v>
      </c>
      <c r="Z6" s="530">
        <v>0</v>
      </c>
      <c r="AA6" s="530">
        <v>0</v>
      </c>
      <c r="AB6" s="530">
        <v>0</v>
      </c>
      <c r="AC6" s="530">
        <v>0</v>
      </c>
      <c r="AD6" s="530">
        <v>0</v>
      </c>
      <c r="AE6" s="530">
        <v>0</v>
      </c>
      <c r="AF6" s="530">
        <v>0</v>
      </c>
      <c r="AG6" s="530">
        <v>0</v>
      </c>
      <c r="AH6" s="530">
        <v>0</v>
      </c>
      <c r="AI6" s="530">
        <v>0</v>
      </c>
      <c r="AJ6" s="423">
        <f t="shared" ref="AJ6:AJ10" si="0">SUM(E6:AI6)</f>
        <v>102530.5106221993</v>
      </c>
    </row>
    <row r="7" spans="1:36" x14ac:dyDescent="0.4">
      <c r="A7" s="334" t="s">
        <v>44</v>
      </c>
      <c r="B7" s="528">
        <v>13.66682879377432</v>
      </c>
      <c r="C7" s="529">
        <v>3105.6746676018511</v>
      </c>
      <c r="D7" s="446">
        <v>0.68464057790692578</v>
      </c>
      <c r="E7" s="234"/>
      <c r="F7" s="234"/>
      <c r="G7" s="234"/>
      <c r="H7" s="530">
        <v>2126.2708992178309</v>
      </c>
      <c r="I7" s="530">
        <v>2126.2708992178309</v>
      </c>
      <c r="J7" s="530">
        <v>2126.2708992178309</v>
      </c>
      <c r="K7" s="530">
        <v>2115.8620129897331</v>
      </c>
      <c r="L7" s="530">
        <v>2115.8620129897331</v>
      </c>
      <c r="M7" s="530">
        <v>2115.8620129897331</v>
      </c>
      <c r="N7" s="530">
        <v>2115.8620129897331</v>
      </c>
      <c r="O7" s="530">
        <v>2115.8620129897331</v>
      </c>
      <c r="P7" s="530">
        <v>2101.2886117279927</v>
      </c>
      <c r="Q7" s="530">
        <v>2101.2886117279927</v>
      </c>
      <c r="R7" s="530">
        <v>1597.1110402135923</v>
      </c>
      <c r="S7" s="530">
        <v>1573.3524443459764</v>
      </c>
      <c r="T7" s="530">
        <v>1573.3524443459764</v>
      </c>
      <c r="U7" s="530">
        <v>1573.3524443459764</v>
      </c>
      <c r="V7" s="530">
        <v>1573.3524443459764</v>
      </c>
      <c r="W7" s="530">
        <v>175.37994302987028</v>
      </c>
      <c r="X7" s="530">
        <v>141.52328382987022</v>
      </c>
      <c r="Y7" s="530">
        <v>107.66662462987019</v>
      </c>
      <c r="Z7" s="530">
        <v>107.66662462987019</v>
      </c>
      <c r="AA7" s="530">
        <v>107.66662462987019</v>
      </c>
      <c r="AB7" s="530">
        <v>107.66662462987019</v>
      </c>
      <c r="AC7" s="530">
        <v>107.66662462987019</v>
      </c>
      <c r="AD7" s="530">
        <v>107.66662462987019</v>
      </c>
      <c r="AE7" s="530">
        <v>0</v>
      </c>
      <c r="AF7" s="530">
        <v>0</v>
      </c>
      <c r="AG7" s="530">
        <v>0</v>
      </c>
      <c r="AH7" s="530">
        <v>0</v>
      </c>
      <c r="AI7" s="530">
        <v>0</v>
      </c>
      <c r="AJ7" s="423">
        <f t="shared" si="0"/>
        <v>30014.123778294601</v>
      </c>
    </row>
    <row r="8" spans="1:36" x14ac:dyDescent="0.4">
      <c r="A8" s="334" t="s">
        <v>264</v>
      </c>
      <c r="B8" s="528">
        <v>11.33420365535248</v>
      </c>
      <c r="C8" s="529">
        <v>442.6178934199063</v>
      </c>
      <c r="D8" s="446">
        <v>0.88072805301122781</v>
      </c>
      <c r="E8" s="337"/>
      <c r="F8" s="337"/>
      <c r="G8" s="337"/>
      <c r="H8" s="530">
        <v>389.82599549964522</v>
      </c>
      <c r="I8" s="530">
        <v>389.82599549964522</v>
      </c>
      <c r="J8" s="530">
        <v>389.82599549964522</v>
      </c>
      <c r="K8" s="530">
        <v>389.82599549964522</v>
      </c>
      <c r="L8" s="530">
        <v>389.82599549964522</v>
      </c>
      <c r="M8" s="530">
        <v>389.82599549964522</v>
      </c>
      <c r="N8" s="530">
        <v>389.82599549964522</v>
      </c>
      <c r="O8" s="530">
        <v>389.82599549964522</v>
      </c>
      <c r="P8" s="530">
        <v>389.82599549964522</v>
      </c>
      <c r="Q8" s="530">
        <v>389.82599549964522</v>
      </c>
      <c r="R8" s="530">
        <v>389.82599549964522</v>
      </c>
      <c r="S8" s="530">
        <v>28.680186821349935</v>
      </c>
      <c r="T8" s="530">
        <v>28.680186821349935</v>
      </c>
      <c r="U8" s="530">
        <v>28.680186821349935</v>
      </c>
      <c r="V8" s="530">
        <v>28.680186821349935</v>
      </c>
      <c r="W8" s="530">
        <v>0</v>
      </c>
      <c r="X8" s="530">
        <v>0</v>
      </c>
      <c r="Y8" s="530">
        <v>0</v>
      </c>
      <c r="Z8" s="530">
        <v>0</v>
      </c>
      <c r="AA8" s="530">
        <v>0</v>
      </c>
      <c r="AB8" s="530">
        <v>0</v>
      </c>
      <c r="AC8" s="530">
        <v>0</v>
      </c>
      <c r="AD8" s="530">
        <v>0</v>
      </c>
      <c r="AE8" s="530">
        <v>0</v>
      </c>
      <c r="AF8" s="530">
        <v>0</v>
      </c>
      <c r="AG8" s="530">
        <v>0</v>
      </c>
      <c r="AH8" s="530">
        <v>0</v>
      </c>
      <c r="AI8" s="530">
        <v>0</v>
      </c>
      <c r="AJ8" s="423">
        <f t="shared" si="0"/>
        <v>4402.806697781496</v>
      </c>
    </row>
    <row r="9" spans="1:36" x14ac:dyDescent="0.4">
      <c r="A9" s="334" t="s">
        <v>81</v>
      </c>
      <c r="B9" s="528">
        <v>12.793002915451895</v>
      </c>
      <c r="C9" s="529">
        <v>618.62821611884749</v>
      </c>
      <c r="D9" s="446">
        <v>0.84919999999999995</v>
      </c>
      <c r="E9" s="337"/>
      <c r="F9" s="337"/>
      <c r="G9" s="337"/>
      <c r="H9" s="530">
        <v>525.33908112812526</v>
      </c>
      <c r="I9" s="530">
        <v>525.33908112812526</v>
      </c>
      <c r="J9" s="530">
        <v>525.33908112812526</v>
      </c>
      <c r="K9" s="530">
        <v>525.33908112812526</v>
      </c>
      <c r="L9" s="530">
        <v>525.33908112812526</v>
      </c>
      <c r="M9" s="530">
        <v>525.33908112812526</v>
      </c>
      <c r="N9" s="530">
        <v>525.33908112812526</v>
      </c>
      <c r="O9" s="530">
        <v>525.33908112812526</v>
      </c>
      <c r="P9" s="530">
        <v>525.33908112812526</v>
      </c>
      <c r="Q9" s="530">
        <v>525.33908112812526</v>
      </c>
      <c r="R9" s="530">
        <v>430.11135226333681</v>
      </c>
      <c r="S9" s="530">
        <v>430.11135226333681</v>
      </c>
      <c r="T9" s="530">
        <v>395.04190918719996</v>
      </c>
      <c r="U9" s="530">
        <v>292.42197244479996</v>
      </c>
      <c r="V9" s="530">
        <v>292.42197244479996</v>
      </c>
      <c r="W9" s="530">
        <v>212.96492359999999</v>
      </c>
      <c r="X9" s="530">
        <v>212.96492359999999</v>
      </c>
      <c r="Y9" s="530">
        <v>212.96492359999999</v>
      </c>
      <c r="Z9" s="530">
        <v>212.96492359999999</v>
      </c>
      <c r="AA9" s="530">
        <v>212.96492359999999</v>
      </c>
      <c r="AB9" s="530">
        <v>0</v>
      </c>
      <c r="AC9" s="530">
        <v>0</v>
      </c>
      <c r="AD9" s="530">
        <v>0</v>
      </c>
      <c r="AE9" s="530">
        <v>0</v>
      </c>
      <c r="AF9" s="530">
        <v>0</v>
      </c>
      <c r="AG9" s="530">
        <v>0</v>
      </c>
      <c r="AH9" s="530">
        <v>0</v>
      </c>
      <c r="AI9" s="530">
        <v>0</v>
      </c>
      <c r="AJ9" s="423">
        <f t="shared" si="0"/>
        <v>8158.3239878847244</v>
      </c>
    </row>
    <row r="10" spans="1:36" x14ac:dyDescent="0.4">
      <c r="A10" s="334" t="s">
        <v>265</v>
      </c>
      <c r="B10" s="528">
        <v>6</v>
      </c>
      <c r="C10" s="529">
        <v>14.438261984729998</v>
      </c>
      <c r="D10" s="446">
        <v>0.6080000000000001</v>
      </c>
      <c r="E10" s="337"/>
      <c r="F10" s="337"/>
      <c r="G10" s="337"/>
      <c r="H10" s="530">
        <v>8.7784632867158408</v>
      </c>
      <c r="I10" s="530">
        <v>8.7784632867158408</v>
      </c>
      <c r="J10" s="530">
        <v>8.7784632867158408</v>
      </c>
      <c r="K10" s="530">
        <v>8.7784632867158408</v>
      </c>
      <c r="L10" s="530">
        <v>8.7784632867158408</v>
      </c>
      <c r="M10" s="530">
        <v>8.7784632867158408</v>
      </c>
      <c r="N10" s="530">
        <v>0</v>
      </c>
      <c r="O10" s="530">
        <v>0</v>
      </c>
      <c r="P10" s="530">
        <v>0</v>
      </c>
      <c r="Q10" s="530">
        <v>0</v>
      </c>
      <c r="R10" s="530">
        <v>0</v>
      </c>
      <c r="S10" s="530">
        <v>0</v>
      </c>
      <c r="T10" s="530">
        <v>0</v>
      </c>
      <c r="U10" s="530">
        <v>0</v>
      </c>
      <c r="V10" s="530">
        <v>0</v>
      </c>
      <c r="W10" s="530">
        <v>0</v>
      </c>
      <c r="X10" s="530">
        <v>0</v>
      </c>
      <c r="Y10" s="530">
        <v>0</v>
      </c>
      <c r="Z10" s="530">
        <v>0</v>
      </c>
      <c r="AA10" s="530">
        <v>0</v>
      </c>
      <c r="AB10" s="530">
        <v>0</v>
      </c>
      <c r="AC10" s="530">
        <v>0</v>
      </c>
      <c r="AD10" s="530">
        <v>0</v>
      </c>
      <c r="AE10" s="530">
        <v>0</v>
      </c>
      <c r="AF10" s="530">
        <v>0</v>
      </c>
      <c r="AG10" s="530">
        <v>0</v>
      </c>
      <c r="AH10" s="530">
        <v>0</v>
      </c>
      <c r="AI10" s="530">
        <v>0</v>
      </c>
      <c r="AJ10" s="423">
        <f t="shared" si="0"/>
        <v>52.670779720295045</v>
      </c>
    </row>
    <row r="11" spans="1:36" x14ac:dyDescent="0.4">
      <c r="A11" s="236" t="s">
        <v>243</v>
      </c>
      <c r="B11" s="237"/>
      <c r="C11" s="263">
        <f>SUM(C5:C10)</f>
        <v>36740.587932525857</v>
      </c>
      <c r="D11" s="447">
        <f>H11/C11</f>
        <v>0.825373204736501</v>
      </c>
      <c r="E11" s="335"/>
      <c r="F11" s="335"/>
      <c r="G11" s="346"/>
      <c r="H11" s="263">
        <f>SUM(H5:H10)</f>
        <v>30324.696805772081</v>
      </c>
      <c r="I11" s="301">
        <f t="shared" ref="I11:AI11" si="1">SUM(I5:I10)</f>
        <v>30324.696805772081</v>
      </c>
      <c r="J11" s="302">
        <f t="shared" si="1"/>
        <v>30295.935839315527</v>
      </c>
      <c r="K11" s="302">
        <f t="shared" si="1"/>
        <v>30134.599077516654</v>
      </c>
      <c r="L11" s="302">
        <f t="shared" si="1"/>
        <v>29767.997720885174</v>
      </c>
      <c r="M11" s="302">
        <f t="shared" si="1"/>
        <v>29589.561295291456</v>
      </c>
      <c r="N11" s="302">
        <f t="shared" si="1"/>
        <v>29441.054609293973</v>
      </c>
      <c r="O11" s="302">
        <f t="shared" si="1"/>
        <v>29278.294416886285</v>
      </c>
      <c r="P11" s="302">
        <f t="shared" si="1"/>
        <v>29189.745330589696</v>
      </c>
      <c r="Q11" s="302">
        <f t="shared" si="1"/>
        <v>27294.463580815154</v>
      </c>
      <c r="R11" s="302">
        <f t="shared" si="1"/>
        <v>25063.339780246592</v>
      </c>
      <c r="S11" s="302">
        <f t="shared" si="1"/>
        <v>20004.35621294185</v>
      </c>
      <c r="T11" s="302">
        <f t="shared" si="1"/>
        <v>15656.987674971861</v>
      </c>
      <c r="U11" s="302">
        <f t="shared" si="1"/>
        <v>14962.048944118724</v>
      </c>
      <c r="V11" s="302">
        <f t="shared" si="1"/>
        <v>14741.808109854464</v>
      </c>
      <c r="W11" s="302">
        <f t="shared" si="1"/>
        <v>395.85590803787028</v>
      </c>
      <c r="X11" s="302">
        <f t="shared" si="1"/>
        <v>361.99924883787025</v>
      </c>
      <c r="Y11" s="302">
        <f t="shared" si="1"/>
        <v>328.14258963787017</v>
      </c>
      <c r="Z11" s="302">
        <f t="shared" si="1"/>
        <v>328.14258963787017</v>
      </c>
      <c r="AA11" s="302">
        <f t="shared" si="1"/>
        <v>328.14258963787017</v>
      </c>
      <c r="AB11" s="302">
        <f t="shared" si="1"/>
        <v>107.66662462987019</v>
      </c>
      <c r="AC11" s="302">
        <f t="shared" si="1"/>
        <v>107.66662462987019</v>
      </c>
      <c r="AD11" s="302">
        <f t="shared" si="1"/>
        <v>107.66662462987019</v>
      </c>
      <c r="AE11" s="302">
        <f t="shared" si="1"/>
        <v>0</v>
      </c>
      <c r="AF11" s="302">
        <f t="shared" si="1"/>
        <v>0</v>
      </c>
      <c r="AG11" s="302">
        <f t="shared" si="1"/>
        <v>0</v>
      </c>
      <c r="AH11" s="302">
        <f t="shared" si="1"/>
        <v>0</v>
      </c>
      <c r="AI11" s="303">
        <f t="shared" si="1"/>
        <v>0</v>
      </c>
      <c r="AJ11" s="304">
        <f>SUM(AJ5:AJ10)</f>
        <v>388134.86900395056</v>
      </c>
    </row>
    <row r="12" spans="1:36" x14ac:dyDescent="0.4">
      <c r="A12" s="236" t="s">
        <v>244</v>
      </c>
      <c r="B12" s="243"/>
      <c r="C12" s="244"/>
      <c r="D12" s="244"/>
      <c r="E12" s="335"/>
      <c r="F12" s="335"/>
      <c r="G12" s="346"/>
      <c r="H12" s="263">
        <v>0</v>
      </c>
      <c r="I12" s="301">
        <f>H11-I11</f>
        <v>0</v>
      </c>
      <c r="J12" s="301">
        <f t="shared" ref="J12:AI12" si="2">I11-J11</f>
        <v>28.760966456553433</v>
      </c>
      <c r="K12" s="301">
        <f t="shared" si="2"/>
        <v>161.33676179887334</v>
      </c>
      <c r="L12" s="301">
        <f t="shared" si="2"/>
        <v>366.60135663147958</v>
      </c>
      <c r="M12" s="301">
        <f t="shared" si="2"/>
        <v>178.43642559371801</v>
      </c>
      <c r="N12" s="301">
        <f t="shared" si="2"/>
        <v>148.50668599748315</v>
      </c>
      <c r="O12" s="301">
        <f t="shared" si="2"/>
        <v>162.76019240768801</v>
      </c>
      <c r="P12" s="301">
        <f t="shared" si="2"/>
        <v>88.549086296588939</v>
      </c>
      <c r="Q12" s="301">
        <f t="shared" si="2"/>
        <v>1895.2817497745418</v>
      </c>
      <c r="R12" s="301">
        <f t="shared" si="2"/>
        <v>2231.1238005685627</v>
      </c>
      <c r="S12" s="301">
        <f t="shared" si="2"/>
        <v>5058.9835673047419</v>
      </c>
      <c r="T12" s="301">
        <f t="shared" si="2"/>
        <v>4347.3685379699891</v>
      </c>
      <c r="U12" s="301">
        <f t="shared" si="2"/>
        <v>694.9387308531368</v>
      </c>
      <c r="V12" s="301">
        <f t="shared" si="2"/>
        <v>220.24083426425932</v>
      </c>
      <c r="W12" s="301">
        <f t="shared" si="2"/>
        <v>14345.952201816594</v>
      </c>
      <c r="X12" s="301">
        <f t="shared" si="2"/>
        <v>33.856659200000024</v>
      </c>
      <c r="Y12" s="301">
        <f t="shared" si="2"/>
        <v>33.856659200000081</v>
      </c>
      <c r="Z12" s="301">
        <f t="shared" si="2"/>
        <v>0</v>
      </c>
      <c r="AA12" s="301">
        <f t="shared" si="2"/>
        <v>0</v>
      </c>
      <c r="AB12" s="301">
        <f t="shared" si="2"/>
        <v>220.475965008</v>
      </c>
      <c r="AC12" s="301">
        <f t="shared" si="2"/>
        <v>0</v>
      </c>
      <c r="AD12" s="301">
        <f t="shared" si="2"/>
        <v>0</v>
      </c>
      <c r="AE12" s="301">
        <f t="shared" si="2"/>
        <v>107.66662462987019</v>
      </c>
      <c r="AF12" s="301">
        <f t="shared" si="2"/>
        <v>0</v>
      </c>
      <c r="AG12" s="301">
        <f t="shared" si="2"/>
        <v>0</v>
      </c>
      <c r="AH12" s="301">
        <f t="shared" si="2"/>
        <v>0</v>
      </c>
      <c r="AI12" s="301">
        <f t="shared" si="2"/>
        <v>0</v>
      </c>
      <c r="AJ12" s="305"/>
    </row>
    <row r="13" spans="1:36" x14ac:dyDescent="0.4">
      <c r="A13" s="236" t="s">
        <v>245</v>
      </c>
      <c r="B13" s="243"/>
      <c r="C13" s="244"/>
      <c r="D13" s="244"/>
      <c r="E13" s="335"/>
      <c r="F13" s="335"/>
      <c r="G13" s="346"/>
      <c r="H13" s="263">
        <v>0</v>
      </c>
      <c r="I13" s="306">
        <f>$H$11-I11</f>
        <v>0</v>
      </c>
      <c r="J13" s="306">
        <f t="shared" ref="J13:AI13" si="3">$H$11-J11</f>
        <v>28.760966456553433</v>
      </c>
      <c r="K13" s="306">
        <f t="shared" si="3"/>
        <v>190.09772825542677</v>
      </c>
      <c r="L13" s="306">
        <f t="shared" si="3"/>
        <v>556.69908488690635</v>
      </c>
      <c r="M13" s="306">
        <f t="shared" si="3"/>
        <v>735.13551048062436</v>
      </c>
      <c r="N13" s="306">
        <f t="shared" si="3"/>
        <v>883.64219647810751</v>
      </c>
      <c r="O13" s="306">
        <f t="shared" si="3"/>
        <v>1046.4023888857955</v>
      </c>
      <c r="P13" s="306">
        <f t="shared" si="3"/>
        <v>1134.9514751823845</v>
      </c>
      <c r="Q13" s="306">
        <f t="shared" si="3"/>
        <v>3030.2332249569263</v>
      </c>
      <c r="R13" s="306">
        <f t="shared" si="3"/>
        <v>5261.357025525489</v>
      </c>
      <c r="S13" s="306">
        <f t="shared" si="3"/>
        <v>10320.340592830231</v>
      </c>
      <c r="T13" s="306">
        <f t="shared" si="3"/>
        <v>14667.70913080022</v>
      </c>
      <c r="U13" s="306">
        <f t="shared" si="3"/>
        <v>15362.647861653357</v>
      </c>
      <c r="V13" s="306">
        <f t="shared" si="3"/>
        <v>15582.888695917616</v>
      </c>
      <c r="W13" s="306">
        <f t="shared" si="3"/>
        <v>29928.840897734211</v>
      </c>
      <c r="X13" s="306">
        <f t="shared" si="3"/>
        <v>29962.69755693421</v>
      </c>
      <c r="Y13" s="306">
        <f t="shared" si="3"/>
        <v>29996.554216134209</v>
      </c>
      <c r="Z13" s="306">
        <f t="shared" si="3"/>
        <v>29996.554216134209</v>
      </c>
      <c r="AA13" s="306">
        <f t="shared" si="3"/>
        <v>29996.554216134209</v>
      </c>
      <c r="AB13" s="306">
        <f t="shared" si="3"/>
        <v>30217.03018114221</v>
      </c>
      <c r="AC13" s="306">
        <f t="shared" si="3"/>
        <v>30217.03018114221</v>
      </c>
      <c r="AD13" s="306">
        <f t="shared" si="3"/>
        <v>30217.03018114221</v>
      </c>
      <c r="AE13" s="306">
        <f t="shared" si="3"/>
        <v>30324.696805772081</v>
      </c>
      <c r="AF13" s="306">
        <f t="shared" si="3"/>
        <v>30324.696805772081</v>
      </c>
      <c r="AG13" s="306">
        <f t="shared" si="3"/>
        <v>30324.696805772081</v>
      </c>
      <c r="AH13" s="306">
        <f t="shared" si="3"/>
        <v>30324.696805772081</v>
      </c>
      <c r="AI13" s="306">
        <f t="shared" si="3"/>
        <v>30324.696805772081</v>
      </c>
      <c r="AJ13" s="307"/>
    </row>
    <row r="14" spans="1:36" x14ac:dyDescent="0.4">
      <c r="A14" s="247" t="s">
        <v>88</v>
      </c>
      <c r="B14" s="248">
        <f>SUMPRODUCT(B5:B10,C5:C10)/C11</f>
        <v>13.123817969596553</v>
      </c>
      <c r="C14" s="245"/>
    </row>
    <row r="15" spans="1:36" x14ac:dyDescent="0.4">
      <c r="B15" s="336"/>
    </row>
    <row r="16" spans="1:36" x14ac:dyDescent="0.4">
      <c r="A16" s="646" t="s">
        <v>2</v>
      </c>
      <c r="B16" s="647"/>
      <c r="C16" s="647"/>
      <c r="D16" s="647"/>
      <c r="E16" s="647"/>
      <c r="F16" s="647"/>
      <c r="G16" s="647"/>
      <c r="H16" s="647"/>
      <c r="I16" s="647"/>
      <c r="J16" s="647"/>
    </row>
    <row r="17" spans="1:10" x14ac:dyDescent="0.4">
      <c r="A17" s="648" t="s">
        <v>266</v>
      </c>
      <c r="B17" s="649"/>
      <c r="C17" s="649"/>
      <c r="D17" s="649"/>
      <c r="E17" s="649"/>
      <c r="F17" s="649"/>
      <c r="G17" s="649"/>
      <c r="H17" s="649"/>
      <c r="I17" s="649"/>
      <c r="J17" s="650"/>
    </row>
    <row r="18" spans="1:10" x14ac:dyDescent="0.4">
      <c r="A18" s="651"/>
      <c r="B18" s="652"/>
      <c r="C18" s="652"/>
      <c r="D18" s="652"/>
      <c r="E18" s="652"/>
      <c r="F18" s="652"/>
      <c r="G18" s="652"/>
      <c r="H18" s="652"/>
      <c r="I18" s="652"/>
      <c r="J18" s="653"/>
    </row>
    <row r="19" spans="1:10" x14ac:dyDescent="0.4">
      <c r="A19" s="651"/>
      <c r="B19" s="652"/>
      <c r="C19" s="652"/>
      <c r="D19" s="652"/>
      <c r="E19" s="652"/>
      <c r="F19" s="652"/>
      <c r="G19" s="652"/>
      <c r="H19" s="652"/>
      <c r="I19" s="652"/>
      <c r="J19" s="653"/>
    </row>
    <row r="20" spans="1:10" x14ac:dyDescent="0.4">
      <c r="A20" s="651"/>
      <c r="B20" s="652"/>
      <c r="C20" s="652"/>
      <c r="D20" s="652"/>
      <c r="E20" s="652"/>
      <c r="F20" s="652"/>
      <c r="G20" s="652"/>
      <c r="H20" s="652"/>
      <c r="I20" s="652"/>
      <c r="J20" s="653"/>
    </row>
    <row r="21" spans="1:10" x14ac:dyDescent="0.4">
      <c r="A21" s="651"/>
      <c r="B21" s="652"/>
      <c r="C21" s="652"/>
      <c r="D21" s="652"/>
      <c r="E21" s="652"/>
      <c r="F21" s="652"/>
      <c r="G21" s="652"/>
      <c r="H21" s="652"/>
      <c r="I21" s="652"/>
      <c r="J21" s="653"/>
    </row>
    <row r="22" spans="1:10" x14ac:dyDescent="0.4">
      <c r="A22" s="651"/>
      <c r="B22" s="652"/>
      <c r="C22" s="652"/>
      <c r="D22" s="652"/>
      <c r="E22" s="652"/>
      <c r="F22" s="652"/>
      <c r="G22" s="652"/>
      <c r="H22" s="652"/>
      <c r="I22" s="652"/>
      <c r="J22" s="653"/>
    </row>
    <row r="23" spans="1:10" x14ac:dyDescent="0.4">
      <c r="A23" s="651"/>
      <c r="B23" s="652"/>
      <c r="C23" s="652"/>
      <c r="D23" s="652"/>
      <c r="E23" s="652"/>
      <c r="F23" s="652"/>
      <c r="G23" s="652"/>
      <c r="H23" s="652"/>
      <c r="I23" s="652"/>
      <c r="J23" s="653"/>
    </row>
    <row r="24" spans="1:10" x14ac:dyDescent="0.4">
      <c r="A24" s="651"/>
      <c r="B24" s="652"/>
      <c r="C24" s="652"/>
      <c r="D24" s="652"/>
      <c r="E24" s="652"/>
      <c r="F24" s="652"/>
      <c r="G24" s="652"/>
      <c r="H24" s="652"/>
      <c r="I24" s="652"/>
      <c r="J24" s="653"/>
    </row>
    <row r="25" spans="1:10" x14ac:dyDescent="0.4">
      <c r="A25" s="651"/>
      <c r="B25" s="652"/>
      <c r="C25" s="652"/>
      <c r="D25" s="652"/>
      <c r="E25" s="652"/>
      <c r="F25" s="652"/>
      <c r="G25" s="652"/>
      <c r="H25" s="652"/>
      <c r="I25" s="652"/>
      <c r="J25" s="653"/>
    </row>
    <row r="26" spans="1:10" x14ac:dyDescent="0.4">
      <c r="A26" s="651"/>
      <c r="B26" s="652"/>
      <c r="C26" s="652"/>
      <c r="D26" s="652"/>
      <c r="E26" s="652"/>
      <c r="F26" s="652"/>
      <c r="G26" s="652"/>
      <c r="H26" s="652"/>
      <c r="I26" s="652"/>
      <c r="J26" s="653"/>
    </row>
    <row r="27" spans="1:10" x14ac:dyDescent="0.4">
      <c r="A27" s="651"/>
      <c r="B27" s="652"/>
      <c r="C27" s="652"/>
      <c r="D27" s="652"/>
      <c r="E27" s="652"/>
      <c r="F27" s="652"/>
      <c r="G27" s="652"/>
      <c r="H27" s="652"/>
      <c r="I27" s="652"/>
      <c r="J27" s="653"/>
    </row>
    <row r="28" spans="1:10" x14ac:dyDescent="0.4">
      <c r="A28" s="654"/>
      <c r="B28" s="655"/>
      <c r="C28" s="655"/>
      <c r="D28" s="655"/>
      <c r="E28" s="655"/>
      <c r="F28" s="655"/>
      <c r="G28" s="655"/>
      <c r="H28" s="655"/>
      <c r="I28" s="655"/>
      <c r="J28" s="656"/>
    </row>
    <row r="29" spans="1:10" x14ac:dyDescent="0.4">
      <c r="A29" s="501"/>
      <c r="B29" s="502"/>
      <c r="C29" s="502"/>
      <c r="D29" s="502"/>
      <c r="E29" s="502"/>
      <c r="F29" s="502"/>
      <c r="G29" s="502"/>
      <c r="H29" s="502"/>
    </row>
    <row r="30" spans="1:10" x14ac:dyDescent="0.4">
      <c r="A30" s="501"/>
      <c r="B30" s="502"/>
      <c r="C30" s="502"/>
      <c r="D30" s="502"/>
      <c r="E30" s="502"/>
      <c r="F30" s="502"/>
      <c r="G30" s="502"/>
      <c r="H30" s="502"/>
    </row>
    <row r="31" spans="1:10" x14ac:dyDescent="0.4">
      <c r="A31" s="501"/>
      <c r="B31" s="502"/>
      <c r="C31" s="502"/>
      <c r="D31" s="502"/>
      <c r="E31" s="502"/>
      <c r="F31" s="502"/>
      <c r="G31" s="502"/>
      <c r="H31" s="502"/>
    </row>
    <row r="32" spans="1:10" x14ac:dyDescent="0.4">
      <c r="A32" s="501"/>
      <c r="B32" s="502"/>
      <c r="C32" s="502"/>
      <c r="D32" s="502"/>
      <c r="E32" s="502"/>
      <c r="F32" s="502"/>
      <c r="G32" s="502"/>
      <c r="H32" s="502"/>
    </row>
    <row r="33" spans="1:8" x14ac:dyDescent="0.4">
      <c r="A33" s="501"/>
      <c r="B33" s="502"/>
      <c r="C33" s="502"/>
      <c r="D33" s="502"/>
      <c r="E33" s="502"/>
      <c r="F33" s="502"/>
      <c r="G33" s="502"/>
      <c r="H33" s="502"/>
    </row>
    <row r="34" spans="1:8" x14ac:dyDescent="0.4">
      <c r="A34" s="501"/>
      <c r="B34" s="502"/>
      <c r="C34" s="502"/>
      <c r="D34" s="502"/>
      <c r="E34" s="502"/>
      <c r="F34" s="502"/>
      <c r="G34" s="502"/>
      <c r="H34" s="502"/>
    </row>
    <row r="35" spans="1:8" x14ac:dyDescent="0.4">
      <c r="A35" s="501"/>
      <c r="B35" s="502"/>
      <c r="C35" s="502"/>
      <c r="D35" s="502"/>
      <c r="E35" s="502"/>
      <c r="F35" s="502"/>
      <c r="G35" s="502"/>
      <c r="H35" s="502"/>
    </row>
  </sheetData>
  <mergeCells count="8">
    <mergeCell ref="A16:J16"/>
    <mergeCell ref="A17:J28"/>
    <mergeCell ref="E3:AI3"/>
    <mergeCell ref="AJ3:AJ4"/>
    <mergeCell ref="A3:A4"/>
    <mergeCell ref="B3:B4"/>
    <mergeCell ref="C3:C4"/>
    <mergeCell ref="D3:D4"/>
  </mergeCells>
  <pageMargins left="0.7" right="0.7" top="0.75" bottom="0.75" header="0.3" footer="0.3"/>
  <pageSetup orientation="portrait" horizontalDpi="1200" verticalDpi="1200"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C7EAB-BB71-41B7-AE83-D968F0230D87}">
  <dimension ref="A1:AJ21"/>
  <sheetViews>
    <sheetView workbookViewId="0">
      <selection activeCell="J2" sqref="J2"/>
    </sheetView>
  </sheetViews>
  <sheetFormatPr defaultColWidth="8.84375" defaultRowHeight="15" x14ac:dyDescent="0.4"/>
  <cols>
    <col min="1" max="1" width="53.23046875" style="283" customWidth="1"/>
    <col min="2" max="2" width="7.69140625" style="283" customWidth="1"/>
    <col min="3" max="3" width="12" style="283" customWidth="1"/>
    <col min="4" max="4" width="6.53515625" style="283" bestFit="1" customWidth="1"/>
    <col min="5" max="7" width="9.84375" style="283" hidden="1" customWidth="1"/>
    <col min="8" max="24" width="9.84375" style="283" customWidth="1"/>
    <col min="25" max="35" width="9.84375" style="283" hidden="1" customWidth="1"/>
    <col min="36" max="36" width="9.84375" style="283" customWidth="1"/>
    <col min="37" max="16384" width="8.84375" style="283"/>
  </cols>
  <sheetData>
    <row r="1" spans="1:36" x14ac:dyDescent="0.4">
      <c r="A1" s="111" t="s">
        <v>513</v>
      </c>
    </row>
    <row r="2" spans="1:36" x14ac:dyDescent="0.4">
      <c r="A2" s="165"/>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420</v>
      </c>
      <c r="B5" s="250">
        <v>13.519128788070507</v>
      </c>
      <c r="C5" s="424">
        <v>93121.532450779065</v>
      </c>
      <c r="D5" s="446">
        <v>0.90800000000000003</v>
      </c>
      <c r="E5" s="234"/>
      <c r="F5" s="234"/>
      <c r="G5" s="234"/>
      <c r="H5" s="266">
        <v>84572.975771798141</v>
      </c>
      <c r="I5" s="266">
        <v>84572.975771798141</v>
      </c>
      <c r="J5" s="266">
        <v>84039.047439053218</v>
      </c>
      <c r="K5" s="266">
        <v>80645.111958358291</v>
      </c>
      <c r="L5" s="266">
        <v>77888.169596203312</v>
      </c>
      <c r="M5" s="266">
        <v>76704.229415281938</v>
      </c>
      <c r="N5" s="266">
        <v>75746.640995203838</v>
      </c>
      <c r="O5" s="266">
        <v>75045.77774442482</v>
      </c>
      <c r="P5" s="266">
        <v>74567.666185803595</v>
      </c>
      <c r="Q5" s="266">
        <v>72314.177772283452</v>
      </c>
      <c r="R5" s="266">
        <v>70763.411807443044</v>
      </c>
      <c r="S5" s="266">
        <v>55454.330011561608</v>
      </c>
      <c r="T5" s="266">
        <v>29743.95403160547</v>
      </c>
      <c r="U5" s="266">
        <v>25714.206349555079</v>
      </c>
      <c r="V5" s="266">
        <v>24453.819735451998</v>
      </c>
      <c r="W5" s="266">
        <v>0</v>
      </c>
      <c r="X5" s="266">
        <v>0</v>
      </c>
      <c r="Y5" s="266">
        <v>0</v>
      </c>
      <c r="Z5" s="266">
        <v>0</v>
      </c>
      <c r="AA5" s="266">
        <v>0</v>
      </c>
      <c r="AB5" s="266">
        <v>0</v>
      </c>
      <c r="AC5" s="266">
        <v>0</v>
      </c>
      <c r="AD5" s="266">
        <v>0</v>
      </c>
      <c r="AE5" s="266">
        <v>0</v>
      </c>
      <c r="AF5" s="266">
        <v>0</v>
      </c>
      <c r="AG5" s="266">
        <v>0</v>
      </c>
      <c r="AH5" s="266">
        <v>0</v>
      </c>
      <c r="AI5" s="266">
        <v>0</v>
      </c>
      <c r="AJ5" s="423">
        <f>SUM(E5:AI5)</f>
        <v>992226.49458582595</v>
      </c>
    </row>
    <row r="6" spans="1:36" x14ac:dyDescent="0.4">
      <c r="A6" s="338" t="s">
        <v>588</v>
      </c>
      <c r="B6" s="250">
        <v>15</v>
      </c>
      <c r="C6" s="424">
        <v>4638.4530000000004</v>
      </c>
      <c r="D6" s="446">
        <v>0.90800000000000003</v>
      </c>
      <c r="E6" s="234"/>
      <c r="F6" s="234"/>
      <c r="G6" s="234"/>
      <c r="H6" s="266">
        <v>4212.6430146000139</v>
      </c>
      <c r="I6" s="266">
        <v>4212.6430146000139</v>
      </c>
      <c r="J6" s="266">
        <v>4212.6430146000139</v>
      </c>
      <c r="K6" s="266">
        <v>4212.6430146000139</v>
      </c>
      <c r="L6" s="266">
        <v>4212.6430146000139</v>
      </c>
      <c r="M6" s="266">
        <v>4212.6430146000139</v>
      </c>
      <c r="N6" s="266">
        <v>4212.6430146000139</v>
      </c>
      <c r="O6" s="266">
        <v>4212.6430146000139</v>
      </c>
      <c r="P6" s="266">
        <v>4212.6430146000139</v>
      </c>
      <c r="Q6" s="266">
        <v>4212.6430146000139</v>
      </c>
      <c r="R6" s="266">
        <v>4212.6430146000139</v>
      </c>
      <c r="S6" s="266">
        <v>4212.6430146000139</v>
      </c>
      <c r="T6" s="266">
        <v>4212.6430146000139</v>
      </c>
      <c r="U6" s="266">
        <v>4212.6430146000139</v>
      </c>
      <c r="V6" s="266">
        <v>4212.6430146000139</v>
      </c>
      <c r="W6" s="266">
        <v>0</v>
      </c>
      <c r="X6" s="266">
        <v>0</v>
      </c>
      <c r="Y6" s="266">
        <v>0</v>
      </c>
      <c r="Z6" s="266">
        <v>0</v>
      </c>
      <c r="AA6" s="266">
        <v>0</v>
      </c>
      <c r="AB6" s="266">
        <v>0</v>
      </c>
      <c r="AC6" s="266">
        <v>0</v>
      </c>
      <c r="AD6" s="266">
        <v>0</v>
      </c>
      <c r="AE6" s="266">
        <v>0</v>
      </c>
      <c r="AF6" s="266">
        <v>0</v>
      </c>
      <c r="AG6" s="266">
        <v>0</v>
      </c>
      <c r="AH6" s="266">
        <v>0</v>
      </c>
      <c r="AI6" s="266">
        <v>0</v>
      </c>
      <c r="AJ6" s="423">
        <f>SUM(E6:AI6)</f>
        <v>63189.645219000202</v>
      </c>
    </row>
    <row r="7" spans="1:36" x14ac:dyDescent="0.4">
      <c r="A7" s="338" t="s">
        <v>257</v>
      </c>
      <c r="B7" s="250">
        <v>10</v>
      </c>
      <c r="C7" s="424">
        <v>3130.6295873699987</v>
      </c>
      <c r="D7" s="446">
        <v>0.90800000000000003</v>
      </c>
      <c r="E7" s="234"/>
      <c r="F7" s="234"/>
      <c r="G7" s="234"/>
      <c r="H7" s="266">
        <v>2843.2377912494339</v>
      </c>
      <c r="I7" s="266">
        <v>2843.2377912494339</v>
      </c>
      <c r="J7" s="266">
        <v>2843.2377912494339</v>
      </c>
      <c r="K7" s="266">
        <v>2843.2377912494339</v>
      </c>
      <c r="L7" s="266">
        <v>2843.2377912494339</v>
      </c>
      <c r="M7" s="266">
        <v>2843.2377912494339</v>
      </c>
      <c r="N7" s="266">
        <v>2843.2377912494339</v>
      </c>
      <c r="O7" s="266">
        <v>2843.2377912494339</v>
      </c>
      <c r="P7" s="266">
        <v>2843.2377912494339</v>
      </c>
      <c r="Q7" s="266">
        <v>2843.2377912494339</v>
      </c>
      <c r="R7" s="266">
        <v>0</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423">
        <f>SUM(E7:AI7)</f>
        <v>28432.377912494339</v>
      </c>
    </row>
    <row r="8" spans="1:36" x14ac:dyDescent="0.4">
      <c r="A8" s="338" t="s">
        <v>144</v>
      </c>
      <c r="B8" s="250">
        <v>11</v>
      </c>
      <c r="C8" s="424">
        <v>988.40189554799997</v>
      </c>
      <c r="D8" s="446">
        <v>0.90800000000000003</v>
      </c>
      <c r="E8" s="337"/>
      <c r="F8" s="337"/>
      <c r="G8" s="337"/>
      <c r="H8" s="266">
        <v>897.66660153669352</v>
      </c>
      <c r="I8" s="266">
        <v>897.66660153669352</v>
      </c>
      <c r="J8" s="266">
        <v>897.66660153669352</v>
      </c>
      <c r="K8" s="266">
        <v>897.66660153669352</v>
      </c>
      <c r="L8" s="266">
        <v>897.66660153669352</v>
      </c>
      <c r="M8" s="266">
        <v>897.66660153669352</v>
      </c>
      <c r="N8" s="266">
        <v>897.66660153669352</v>
      </c>
      <c r="O8" s="266">
        <v>897.66660153669352</v>
      </c>
      <c r="P8" s="266">
        <v>897.66660153669352</v>
      </c>
      <c r="Q8" s="266">
        <v>897.66660153669352</v>
      </c>
      <c r="R8" s="266">
        <v>897.66660153669352</v>
      </c>
      <c r="S8" s="266">
        <v>0</v>
      </c>
      <c r="T8" s="266">
        <v>0</v>
      </c>
      <c r="U8" s="266">
        <v>0</v>
      </c>
      <c r="V8" s="266">
        <v>0</v>
      </c>
      <c r="W8" s="266">
        <v>0</v>
      </c>
      <c r="X8" s="266">
        <v>0</v>
      </c>
      <c r="Y8" s="266">
        <v>0</v>
      </c>
      <c r="Z8" s="266">
        <v>0</v>
      </c>
      <c r="AA8" s="266">
        <v>0</v>
      </c>
      <c r="AB8" s="266">
        <v>0</v>
      </c>
      <c r="AC8" s="266">
        <v>0</v>
      </c>
      <c r="AD8" s="266">
        <v>0</v>
      </c>
      <c r="AE8" s="266">
        <v>0</v>
      </c>
      <c r="AF8" s="266">
        <v>0</v>
      </c>
      <c r="AG8" s="266">
        <v>0</v>
      </c>
      <c r="AH8" s="266">
        <v>0</v>
      </c>
      <c r="AI8" s="266">
        <v>0</v>
      </c>
      <c r="AJ8" s="423">
        <f t="shared" ref="AJ8:AJ13" si="0">SUM(E8:AI8)</f>
        <v>9874.3326169036281</v>
      </c>
    </row>
    <row r="9" spans="1:36" x14ac:dyDescent="0.4">
      <c r="A9" s="338" t="s">
        <v>589</v>
      </c>
      <c r="B9" s="250">
        <v>13</v>
      </c>
      <c r="C9" s="424">
        <v>783.73299999999995</v>
      </c>
      <c r="D9" s="446">
        <v>0.90800000000000003</v>
      </c>
      <c r="E9" s="337"/>
      <c r="F9" s="337"/>
      <c r="G9" s="337"/>
      <c r="H9" s="266">
        <v>711.78631060000248</v>
      </c>
      <c r="I9" s="266">
        <v>711.78631060000248</v>
      </c>
      <c r="J9" s="266">
        <v>711.78631060000248</v>
      </c>
      <c r="K9" s="266">
        <v>711.78631060000248</v>
      </c>
      <c r="L9" s="266">
        <v>711.78631060000248</v>
      </c>
      <c r="M9" s="266">
        <v>711.78631060000248</v>
      </c>
      <c r="N9" s="266">
        <v>711.78631060000248</v>
      </c>
      <c r="O9" s="266">
        <v>711.78631060000248</v>
      </c>
      <c r="P9" s="266">
        <v>711.78631060000248</v>
      </c>
      <c r="Q9" s="266">
        <v>711.78631060000248</v>
      </c>
      <c r="R9" s="266">
        <v>711.78631060000248</v>
      </c>
      <c r="S9" s="266">
        <v>711.78631060000248</v>
      </c>
      <c r="T9" s="266">
        <v>711.78631060000248</v>
      </c>
      <c r="U9" s="266">
        <v>0</v>
      </c>
      <c r="V9" s="266">
        <v>0</v>
      </c>
      <c r="W9" s="266">
        <v>0</v>
      </c>
      <c r="X9" s="266">
        <v>0</v>
      </c>
      <c r="Y9" s="266">
        <v>0</v>
      </c>
      <c r="Z9" s="266">
        <v>0</v>
      </c>
      <c r="AA9" s="266">
        <v>0</v>
      </c>
      <c r="AB9" s="266">
        <v>0</v>
      </c>
      <c r="AC9" s="266">
        <v>0</v>
      </c>
      <c r="AD9" s="266">
        <v>0</v>
      </c>
      <c r="AE9" s="266">
        <v>0</v>
      </c>
      <c r="AF9" s="266">
        <v>0</v>
      </c>
      <c r="AG9" s="266">
        <v>0</v>
      </c>
      <c r="AH9" s="266">
        <v>0</v>
      </c>
      <c r="AI9" s="266">
        <v>0</v>
      </c>
      <c r="AJ9" s="423">
        <f t="shared" si="0"/>
        <v>9253.2220378000311</v>
      </c>
    </row>
    <row r="10" spans="1:36" x14ac:dyDescent="0.4">
      <c r="A10" s="338" t="s">
        <v>255</v>
      </c>
      <c r="B10" s="250">
        <v>10</v>
      </c>
      <c r="C10" s="424">
        <v>422.36193489119995</v>
      </c>
      <c r="D10" s="446">
        <v>0.90800000000000003</v>
      </c>
      <c r="E10" s="337"/>
      <c r="F10" s="337"/>
      <c r="G10" s="337"/>
      <c r="H10" s="266">
        <v>383.589109268188</v>
      </c>
      <c r="I10" s="266">
        <v>383.589109268188</v>
      </c>
      <c r="J10" s="266">
        <v>383.589109268188</v>
      </c>
      <c r="K10" s="266">
        <v>383.589109268188</v>
      </c>
      <c r="L10" s="266">
        <v>383.589109268188</v>
      </c>
      <c r="M10" s="266">
        <v>383.589109268188</v>
      </c>
      <c r="N10" s="266">
        <v>383.589109268188</v>
      </c>
      <c r="O10" s="266">
        <v>383.589109268188</v>
      </c>
      <c r="P10" s="266">
        <v>383.589109268188</v>
      </c>
      <c r="Q10" s="266">
        <v>383.589109268188</v>
      </c>
      <c r="R10" s="266">
        <v>0</v>
      </c>
      <c r="S10" s="266">
        <v>0</v>
      </c>
      <c r="T10" s="266">
        <v>0</v>
      </c>
      <c r="U10" s="266">
        <v>0</v>
      </c>
      <c r="V10" s="266">
        <v>0</v>
      </c>
      <c r="W10" s="266">
        <v>0</v>
      </c>
      <c r="X10" s="266">
        <v>0</v>
      </c>
      <c r="Y10" s="266">
        <v>0</v>
      </c>
      <c r="Z10" s="266">
        <v>0</v>
      </c>
      <c r="AA10" s="266">
        <v>0</v>
      </c>
      <c r="AB10" s="266">
        <v>0</v>
      </c>
      <c r="AC10" s="266">
        <v>0</v>
      </c>
      <c r="AD10" s="266">
        <v>0</v>
      </c>
      <c r="AE10" s="266">
        <v>0</v>
      </c>
      <c r="AF10" s="266">
        <v>0</v>
      </c>
      <c r="AG10" s="266">
        <v>0</v>
      </c>
      <c r="AH10" s="266">
        <v>0</v>
      </c>
      <c r="AI10" s="266">
        <v>0</v>
      </c>
      <c r="AJ10" s="423">
        <f t="shared" si="0"/>
        <v>3835.8910926818808</v>
      </c>
    </row>
    <row r="11" spans="1:36" x14ac:dyDescent="0.4">
      <c r="A11" s="338" t="s">
        <v>258</v>
      </c>
      <c r="B11" s="250">
        <v>8</v>
      </c>
      <c r="C11" s="424">
        <v>287.29599999999999</v>
      </c>
      <c r="D11" s="446">
        <v>0.90800000000000003</v>
      </c>
      <c r="E11" s="337"/>
      <c r="F11" s="337"/>
      <c r="G11" s="337"/>
      <c r="H11" s="266">
        <v>260.92222720000041</v>
      </c>
      <c r="I11" s="266">
        <v>260.92222720000041</v>
      </c>
      <c r="J11" s="266">
        <v>260.92222720000041</v>
      </c>
      <c r="K11" s="266">
        <v>260.92222720000041</v>
      </c>
      <c r="L11" s="266">
        <v>260.92222720000041</v>
      </c>
      <c r="M11" s="266">
        <v>260.92222720000041</v>
      </c>
      <c r="N11" s="266">
        <v>260.92222720000041</v>
      </c>
      <c r="O11" s="266">
        <v>260.92222720000041</v>
      </c>
      <c r="P11" s="266">
        <v>0</v>
      </c>
      <c r="Q11" s="266">
        <v>0</v>
      </c>
      <c r="R11" s="266">
        <v>0</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423">
        <f t="shared" si="0"/>
        <v>2087.3778176000033</v>
      </c>
    </row>
    <row r="12" spans="1:36" x14ac:dyDescent="0.4">
      <c r="A12" s="338" t="s">
        <v>259</v>
      </c>
      <c r="B12" s="250">
        <v>5</v>
      </c>
      <c r="C12" s="424">
        <v>171.43136733600005</v>
      </c>
      <c r="D12" s="446">
        <v>0.90800000000000003</v>
      </c>
      <c r="E12" s="337"/>
      <c r="F12" s="337"/>
      <c r="G12" s="337"/>
      <c r="H12" s="266">
        <v>155.69396781455521</v>
      </c>
      <c r="I12" s="266">
        <v>155.69396781455521</v>
      </c>
      <c r="J12" s="266">
        <v>155.69396781455521</v>
      </c>
      <c r="K12" s="266">
        <v>155.69396781455521</v>
      </c>
      <c r="L12" s="266">
        <v>155.69396781455521</v>
      </c>
      <c r="M12" s="266">
        <v>0</v>
      </c>
      <c r="N12" s="266">
        <v>0</v>
      </c>
      <c r="O12" s="266">
        <v>0</v>
      </c>
      <c r="P12" s="266">
        <v>0</v>
      </c>
      <c r="Q12" s="266">
        <v>0</v>
      </c>
      <c r="R12" s="266">
        <v>0</v>
      </c>
      <c r="S12" s="266">
        <v>0</v>
      </c>
      <c r="T12" s="266">
        <v>0</v>
      </c>
      <c r="U12" s="266">
        <v>0</v>
      </c>
      <c r="V12" s="266">
        <v>0</v>
      </c>
      <c r="W12" s="266">
        <v>0</v>
      </c>
      <c r="X12" s="266">
        <v>0</v>
      </c>
      <c r="Y12" s="266">
        <v>0</v>
      </c>
      <c r="Z12" s="266">
        <v>0</v>
      </c>
      <c r="AA12" s="266">
        <v>0</v>
      </c>
      <c r="AB12" s="266">
        <v>0</v>
      </c>
      <c r="AC12" s="266">
        <v>0</v>
      </c>
      <c r="AD12" s="266">
        <v>0</v>
      </c>
      <c r="AE12" s="266">
        <v>0</v>
      </c>
      <c r="AF12" s="266">
        <v>0</v>
      </c>
      <c r="AG12" s="266">
        <v>0</v>
      </c>
      <c r="AH12" s="266">
        <v>0</v>
      </c>
      <c r="AI12" s="266">
        <v>0</v>
      </c>
      <c r="AJ12" s="423">
        <f t="shared" si="0"/>
        <v>778.46983907277604</v>
      </c>
    </row>
    <row r="13" spans="1:36" x14ac:dyDescent="0.4">
      <c r="A13" s="338" t="s">
        <v>260</v>
      </c>
      <c r="B13" s="250">
        <v>5</v>
      </c>
      <c r="C13" s="424">
        <v>78.227784</v>
      </c>
      <c r="D13" s="446">
        <v>0.90800000000000003</v>
      </c>
      <c r="E13" s="337"/>
      <c r="F13" s="337"/>
      <c r="G13" s="337"/>
      <c r="H13" s="266">
        <v>71.046473428800027</v>
      </c>
      <c r="I13" s="266">
        <v>71.046473428800027</v>
      </c>
      <c r="J13" s="266">
        <v>71.046473428800027</v>
      </c>
      <c r="K13" s="266">
        <v>71.046473428800027</v>
      </c>
      <c r="L13" s="266">
        <v>71.046473428800027</v>
      </c>
      <c r="M13" s="266">
        <v>0</v>
      </c>
      <c r="N13" s="266">
        <v>0</v>
      </c>
      <c r="O13" s="266">
        <v>0</v>
      </c>
      <c r="P13" s="266">
        <v>0</v>
      </c>
      <c r="Q13" s="266">
        <v>0</v>
      </c>
      <c r="R13" s="266">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423">
        <f t="shared" si="0"/>
        <v>355.23236714400014</v>
      </c>
    </row>
    <row r="14" spans="1:36" x14ac:dyDescent="0.4">
      <c r="A14" s="338" t="s">
        <v>261</v>
      </c>
      <c r="B14" s="250">
        <v>10</v>
      </c>
      <c r="C14" s="424">
        <v>52.735399999999998</v>
      </c>
      <c r="D14" s="446">
        <v>0.90800000000000003</v>
      </c>
      <c r="E14" s="337"/>
      <c r="F14" s="337"/>
      <c r="G14" s="337"/>
      <c r="H14" s="424">
        <v>47.89429028</v>
      </c>
      <c r="I14" s="266">
        <v>47.89429028</v>
      </c>
      <c r="J14" s="266">
        <v>47.89429028</v>
      </c>
      <c r="K14" s="266">
        <v>47.89429028</v>
      </c>
      <c r="L14" s="266">
        <v>47.89429028</v>
      </c>
      <c r="M14" s="266">
        <v>47.89429028</v>
      </c>
      <c r="N14" s="266">
        <v>47.89429028</v>
      </c>
      <c r="O14" s="266">
        <v>47.89429028</v>
      </c>
      <c r="P14" s="266">
        <v>47.89429028</v>
      </c>
      <c r="Q14" s="266">
        <v>47.89429028</v>
      </c>
      <c r="R14" s="266">
        <v>0</v>
      </c>
      <c r="S14" s="266">
        <v>0</v>
      </c>
      <c r="T14" s="266">
        <v>0</v>
      </c>
      <c r="U14" s="266">
        <v>0</v>
      </c>
      <c r="V14" s="266">
        <v>0</v>
      </c>
      <c r="W14" s="266">
        <v>0</v>
      </c>
      <c r="X14" s="266">
        <v>0</v>
      </c>
      <c r="Y14" s="266">
        <v>0</v>
      </c>
      <c r="Z14" s="266">
        <v>0</v>
      </c>
      <c r="AA14" s="266">
        <v>0</v>
      </c>
      <c r="AB14" s="266">
        <v>0</v>
      </c>
      <c r="AC14" s="266">
        <v>0</v>
      </c>
      <c r="AD14" s="266">
        <v>0</v>
      </c>
      <c r="AE14" s="266">
        <v>0</v>
      </c>
      <c r="AF14" s="266">
        <v>0</v>
      </c>
      <c r="AG14" s="266">
        <v>0</v>
      </c>
      <c r="AH14" s="266">
        <v>0</v>
      </c>
      <c r="AI14" s="266">
        <v>0</v>
      </c>
      <c r="AJ14" s="423">
        <f>SUM(E14:AI14)</f>
        <v>478.94290280000001</v>
      </c>
    </row>
    <row r="15" spans="1:36" x14ac:dyDescent="0.4">
      <c r="A15" s="236" t="s">
        <v>243</v>
      </c>
      <c r="B15" s="237"/>
      <c r="C15" s="263">
        <f>SUM(C5:C14)</f>
        <v>103674.80241992426</v>
      </c>
      <c r="D15" s="447">
        <f>H15/C15</f>
        <v>0.90820000000000589</v>
      </c>
      <c r="E15" s="335"/>
      <c r="F15" s="335"/>
      <c r="G15" s="346"/>
      <c r="H15" s="263">
        <f>SUM(H5:H14)</f>
        <v>94157.455557775829</v>
      </c>
      <c r="I15" s="301">
        <f t="shared" ref="I15:AI15" si="1">SUM(I5:I14)</f>
        <v>94157.455557775829</v>
      </c>
      <c r="J15" s="302">
        <f t="shared" si="1"/>
        <v>93623.527225030906</v>
      </c>
      <c r="K15" s="302">
        <f t="shared" si="1"/>
        <v>90229.591744335979</v>
      </c>
      <c r="L15" s="302">
        <f t="shared" si="1"/>
        <v>87472.649382181</v>
      </c>
      <c r="M15" s="302">
        <f t="shared" si="1"/>
        <v>86061.968760016272</v>
      </c>
      <c r="N15" s="302">
        <f t="shared" si="1"/>
        <v>85104.380339938172</v>
      </c>
      <c r="O15" s="302">
        <f t="shared" si="1"/>
        <v>84403.517089159155</v>
      </c>
      <c r="P15" s="302">
        <f t="shared" si="1"/>
        <v>83664.483303337925</v>
      </c>
      <c r="Q15" s="302">
        <f t="shared" si="1"/>
        <v>81410.994889817797</v>
      </c>
      <c r="R15" s="302">
        <f t="shared" si="1"/>
        <v>76585.507734179759</v>
      </c>
      <c r="S15" s="302">
        <f t="shared" si="1"/>
        <v>60378.759336761621</v>
      </c>
      <c r="T15" s="302">
        <f t="shared" si="1"/>
        <v>34668.383356805483</v>
      </c>
      <c r="U15" s="302">
        <f t="shared" si="1"/>
        <v>29926.849364155092</v>
      </c>
      <c r="V15" s="302">
        <f t="shared" si="1"/>
        <v>28666.462750052011</v>
      </c>
      <c r="W15" s="302">
        <f t="shared" si="1"/>
        <v>0</v>
      </c>
      <c r="X15" s="302">
        <f t="shared" si="1"/>
        <v>0</v>
      </c>
      <c r="Y15" s="302">
        <f t="shared" si="1"/>
        <v>0</v>
      </c>
      <c r="Z15" s="302">
        <f t="shared" si="1"/>
        <v>0</v>
      </c>
      <c r="AA15" s="302">
        <f t="shared" si="1"/>
        <v>0</v>
      </c>
      <c r="AB15" s="302">
        <f t="shared" si="1"/>
        <v>0</v>
      </c>
      <c r="AC15" s="302">
        <f t="shared" si="1"/>
        <v>0</v>
      </c>
      <c r="AD15" s="302">
        <f t="shared" si="1"/>
        <v>0</v>
      </c>
      <c r="AE15" s="302">
        <f t="shared" si="1"/>
        <v>0</v>
      </c>
      <c r="AF15" s="302">
        <f t="shared" si="1"/>
        <v>0</v>
      </c>
      <c r="AG15" s="302">
        <f t="shared" si="1"/>
        <v>0</v>
      </c>
      <c r="AH15" s="302">
        <f t="shared" si="1"/>
        <v>0</v>
      </c>
      <c r="AI15" s="303">
        <f t="shared" si="1"/>
        <v>0</v>
      </c>
      <c r="AJ15" s="304">
        <f>SUM(AJ5:AJ14)</f>
        <v>1110511.9863913227</v>
      </c>
    </row>
    <row r="16" spans="1:36" x14ac:dyDescent="0.4">
      <c r="A16" s="236" t="s">
        <v>244</v>
      </c>
      <c r="B16" s="243"/>
      <c r="C16" s="244"/>
      <c r="D16" s="244"/>
      <c r="E16" s="335"/>
      <c r="F16" s="335"/>
      <c r="G16" s="346"/>
      <c r="H16" s="263">
        <v>0</v>
      </c>
      <c r="I16" s="301">
        <f>H15-I15</f>
        <v>0</v>
      </c>
      <c r="J16" s="301">
        <f t="shared" ref="J16:AI16" si="2">I15-J15</f>
        <v>533.92833274492295</v>
      </c>
      <c r="K16" s="301">
        <f t="shared" si="2"/>
        <v>3393.9354806949268</v>
      </c>
      <c r="L16" s="301">
        <f t="shared" si="2"/>
        <v>2756.9423621549795</v>
      </c>
      <c r="M16" s="301">
        <f t="shared" si="2"/>
        <v>1410.6806221647275</v>
      </c>
      <c r="N16" s="301">
        <f t="shared" si="2"/>
        <v>957.58842007810017</v>
      </c>
      <c r="O16" s="301">
        <f t="shared" si="2"/>
        <v>700.86325077901711</v>
      </c>
      <c r="P16" s="301">
        <f t="shared" si="2"/>
        <v>739.03378582122969</v>
      </c>
      <c r="Q16" s="301">
        <f t="shared" si="2"/>
        <v>2253.4884135201282</v>
      </c>
      <c r="R16" s="301">
        <f t="shared" si="2"/>
        <v>4825.4871556380385</v>
      </c>
      <c r="S16" s="301">
        <f t="shared" si="2"/>
        <v>16206.748397418138</v>
      </c>
      <c r="T16" s="301">
        <f t="shared" si="2"/>
        <v>25710.375979956138</v>
      </c>
      <c r="U16" s="301">
        <f t="shared" si="2"/>
        <v>4741.5339926503912</v>
      </c>
      <c r="V16" s="301">
        <f t="shared" si="2"/>
        <v>1260.3866141030812</v>
      </c>
      <c r="W16" s="301">
        <f t="shared" si="2"/>
        <v>28666.462750052011</v>
      </c>
      <c r="X16" s="301">
        <f t="shared" si="2"/>
        <v>0</v>
      </c>
      <c r="Y16" s="301">
        <f t="shared" si="2"/>
        <v>0</v>
      </c>
      <c r="Z16" s="301">
        <f t="shared" si="2"/>
        <v>0</v>
      </c>
      <c r="AA16" s="301">
        <f t="shared" si="2"/>
        <v>0</v>
      </c>
      <c r="AB16" s="301">
        <f t="shared" si="2"/>
        <v>0</v>
      </c>
      <c r="AC16" s="301">
        <f t="shared" si="2"/>
        <v>0</v>
      </c>
      <c r="AD16" s="301">
        <f t="shared" si="2"/>
        <v>0</v>
      </c>
      <c r="AE16" s="301">
        <f t="shared" si="2"/>
        <v>0</v>
      </c>
      <c r="AF16" s="301">
        <f t="shared" si="2"/>
        <v>0</v>
      </c>
      <c r="AG16" s="301">
        <f t="shared" si="2"/>
        <v>0</v>
      </c>
      <c r="AH16" s="301">
        <f t="shared" si="2"/>
        <v>0</v>
      </c>
      <c r="AI16" s="301">
        <f t="shared" si="2"/>
        <v>0</v>
      </c>
      <c r="AJ16" s="305"/>
    </row>
    <row r="17" spans="1:36" x14ac:dyDescent="0.4">
      <c r="A17" s="236" t="s">
        <v>245</v>
      </c>
      <c r="B17" s="505"/>
      <c r="C17" s="244"/>
      <c r="D17" s="244"/>
      <c r="E17" s="335"/>
      <c r="F17" s="335"/>
      <c r="G17" s="346"/>
      <c r="H17" s="263">
        <v>0</v>
      </c>
      <c r="I17" s="306">
        <f>$H$15-I15</f>
        <v>0</v>
      </c>
      <c r="J17" s="306">
        <f t="shared" ref="J17:AI17" si="3">$H$15-J15</f>
        <v>533.92833274492295</v>
      </c>
      <c r="K17" s="306">
        <f t="shared" si="3"/>
        <v>3927.8638134398498</v>
      </c>
      <c r="L17" s="306">
        <f t="shared" si="3"/>
        <v>6684.8061755948293</v>
      </c>
      <c r="M17" s="306">
        <f t="shared" si="3"/>
        <v>8095.4867977595568</v>
      </c>
      <c r="N17" s="306">
        <f t="shared" si="3"/>
        <v>9053.075217837657</v>
      </c>
      <c r="O17" s="306">
        <f t="shared" si="3"/>
        <v>9753.9384686166741</v>
      </c>
      <c r="P17" s="306">
        <f t="shared" si="3"/>
        <v>10492.972254437904</v>
      </c>
      <c r="Q17" s="306">
        <f t="shared" si="3"/>
        <v>12746.460667958032</v>
      </c>
      <c r="R17" s="306">
        <f t="shared" si="3"/>
        <v>17571.947823596071</v>
      </c>
      <c r="S17" s="306">
        <f t="shared" si="3"/>
        <v>33778.696221014208</v>
      </c>
      <c r="T17" s="306">
        <f t="shared" si="3"/>
        <v>59489.072200970346</v>
      </c>
      <c r="U17" s="306">
        <f t="shared" si="3"/>
        <v>64230.606193620741</v>
      </c>
      <c r="V17" s="306">
        <f t="shared" si="3"/>
        <v>65490.992807723815</v>
      </c>
      <c r="W17" s="306">
        <f t="shared" si="3"/>
        <v>94157.455557775829</v>
      </c>
      <c r="X17" s="306">
        <f t="shared" si="3"/>
        <v>94157.455557775829</v>
      </c>
      <c r="Y17" s="306">
        <f t="shared" si="3"/>
        <v>94157.455557775829</v>
      </c>
      <c r="Z17" s="306">
        <f t="shared" si="3"/>
        <v>94157.455557775829</v>
      </c>
      <c r="AA17" s="306">
        <f t="shared" si="3"/>
        <v>94157.455557775829</v>
      </c>
      <c r="AB17" s="306">
        <f t="shared" si="3"/>
        <v>94157.455557775829</v>
      </c>
      <c r="AC17" s="306">
        <f t="shared" si="3"/>
        <v>94157.455557775829</v>
      </c>
      <c r="AD17" s="306">
        <f t="shared" si="3"/>
        <v>94157.455557775829</v>
      </c>
      <c r="AE17" s="306">
        <f t="shared" si="3"/>
        <v>94157.455557775829</v>
      </c>
      <c r="AF17" s="306">
        <f t="shared" si="3"/>
        <v>94157.455557775829</v>
      </c>
      <c r="AG17" s="306">
        <f t="shared" si="3"/>
        <v>94157.455557775829</v>
      </c>
      <c r="AH17" s="306">
        <f t="shared" si="3"/>
        <v>94157.455557775829</v>
      </c>
      <c r="AI17" s="306">
        <f t="shared" si="3"/>
        <v>94157.455557775829</v>
      </c>
      <c r="AJ17" s="307"/>
    </row>
    <row r="18" spans="1:36" x14ac:dyDescent="0.4">
      <c r="A18" s="504" t="s">
        <v>88</v>
      </c>
      <c r="B18" s="468">
        <f>SUMPRODUCT(B5:B14,C5:C14)/C15</f>
        <v>13.399241045555339</v>
      </c>
      <c r="C18" s="245"/>
    </row>
    <row r="19" spans="1:36" x14ac:dyDescent="0.4">
      <c r="B19" s="336"/>
    </row>
    <row r="20" spans="1:36" x14ac:dyDescent="0.4">
      <c r="A20" s="606" t="s">
        <v>2</v>
      </c>
      <c r="B20" s="607"/>
      <c r="C20" s="607"/>
      <c r="D20" s="607"/>
    </row>
    <row r="21" spans="1:36" ht="138.65" customHeight="1" x14ac:dyDescent="0.4">
      <c r="A21" s="625" t="s">
        <v>262</v>
      </c>
      <c r="B21" s="626"/>
      <c r="C21" s="626"/>
      <c r="D21" s="627"/>
    </row>
  </sheetData>
  <mergeCells count="8">
    <mergeCell ref="E3:AI3"/>
    <mergeCell ref="AJ3:AJ4"/>
    <mergeCell ref="A20:D20"/>
    <mergeCell ref="A21:D21"/>
    <mergeCell ref="A3:A4"/>
    <mergeCell ref="B3:B4"/>
    <mergeCell ref="C3:C4"/>
    <mergeCell ref="D3:D4"/>
  </mergeCell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26FD-B052-4FB6-8F7F-5B3692995BC0}">
  <dimension ref="A1:AJ25"/>
  <sheetViews>
    <sheetView workbookViewId="0">
      <selection activeCell="I9" sqref="I9"/>
    </sheetView>
  </sheetViews>
  <sheetFormatPr defaultColWidth="8.84375" defaultRowHeight="15" x14ac:dyDescent="0.4"/>
  <cols>
    <col min="1" max="1" width="27.23046875" style="283" customWidth="1"/>
    <col min="2" max="2" width="8.69140625" style="283" bestFit="1" customWidth="1"/>
    <col min="3" max="3" width="12" style="283" customWidth="1"/>
    <col min="4" max="4" width="6.53515625" style="283" bestFit="1" customWidth="1"/>
    <col min="5" max="7" width="9.84375" style="283" hidden="1" customWidth="1"/>
    <col min="8" max="24" width="9.84375" style="283" customWidth="1"/>
    <col min="25" max="35" width="9.84375" style="283" hidden="1" customWidth="1"/>
    <col min="36" max="36" width="9.84375" style="283" customWidth="1"/>
    <col min="37" max="16384" width="8.84375" style="283"/>
  </cols>
  <sheetData>
    <row r="1" spans="1:36" x14ac:dyDescent="0.4">
      <c r="A1" s="111" t="s">
        <v>514</v>
      </c>
    </row>
    <row r="2" spans="1:36" x14ac:dyDescent="0.4">
      <c r="A2" s="111"/>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4" t="s">
        <v>254</v>
      </c>
      <c r="B5" s="250">
        <v>14.898640070203632</v>
      </c>
      <c r="C5" s="235">
        <v>34984.856970534347</v>
      </c>
      <c r="D5" s="251">
        <v>0.81319999999999748</v>
      </c>
      <c r="E5" s="234"/>
      <c r="F5" s="234"/>
      <c r="G5" s="234"/>
      <c r="H5" s="266">
        <v>28449.685688438443</v>
      </c>
      <c r="I5" s="266">
        <v>28449.685688438443</v>
      </c>
      <c r="J5" s="266">
        <v>28449.685688438443</v>
      </c>
      <c r="K5" s="266">
        <v>28449.685688438443</v>
      </c>
      <c r="L5" s="266">
        <v>28449.685688438443</v>
      </c>
      <c r="M5" s="266">
        <v>28449.685688438443</v>
      </c>
      <c r="N5" s="266">
        <v>28449.685688438443</v>
      </c>
      <c r="O5" s="266">
        <v>28449.685688438443</v>
      </c>
      <c r="P5" s="266">
        <v>28449.685688438443</v>
      </c>
      <c r="Q5" s="266">
        <v>28449.685688438443</v>
      </c>
      <c r="R5" s="266">
        <v>28449.685688438443</v>
      </c>
      <c r="S5" s="266">
        <v>28449.685688438443</v>
      </c>
      <c r="T5" s="266">
        <v>28449.685688438443</v>
      </c>
      <c r="U5" s="266">
        <v>28449.685688438443</v>
      </c>
      <c r="V5" s="266">
        <v>22682.288619311337</v>
      </c>
      <c r="W5" s="266">
        <v>0</v>
      </c>
      <c r="X5" s="266">
        <v>0</v>
      </c>
      <c r="Y5" s="266">
        <v>0</v>
      </c>
      <c r="Z5" s="266">
        <v>0</v>
      </c>
      <c r="AA5" s="266">
        <v>0</v>
      </c>
      <c r="AB5" s="266">
        <v>0</v>
      </c>
      <c r="AC5" s="266">
        <v>0</v>
      </c>
      <c r="AD5" s="266">
        <v>0</v>
      </c>
      <c r="AE5" s="266">
        <v>0</v>
      </c>
      <c r="AF5" s="266">
        <v>0</v>
      </c>
      <c r="AG5" s="266">
        <v>0</v>
      </c>
      <c r="AH5" s="266">
        <v>0</v>
      </c>
      <c r="AI5" s="266">
        <v>0</v>
      </c>
      <c r="AJ5" s="423">
        <f>SUM(E5:AI5)</f>
        <v>420977.88825744943</v>
      </c>
    </row>
    <row r="6" spans="1:36" x14ac:dyDescent="0.4">
      <c r="A6" s="334" t="s">
        <v>128</v>
      </c>
      <c r="B6" s="250">
        <v>9.6870302022774535</v>
      </c>
      <c r="C6" s="235">
        <v>5511.8693620276326</v>
      </c>
      <c r="D6" s="251">
        <v>0.67020000000000002</v>
      </c>
      <c r="E6" s="234"/>
      <c r="F6" s="234"/>
      <c r="G6" s="234"/>
      <c r="H6" s="424">
        <v>3694.0548464309195</v>
      </c>
      <c r="I6" s="424">
        <v>3694.0548464309195</v>
      </c>
      <c r="J6" s="266">
        <v>3694.0548464309195</v>
      </c>
      <c r="K6" s="266">
        <v>3694.0548464309195</v>
      </c>
      <c r="L6" s="266">
        <v>2943.2957602250635</v>
      </c>
      <c r="M6" s="266">
        <v>2943.2957602250635</v>
      </c>
      <c r="N6" s="266">
        <v>2855.0191644641372</v>
      </c>
      <c r="O6" s="266">
        <v>1676.9200967854022</v>
      </c>
      <c r="P6" s="266">
        <v>1581.6976935475029</v>
      </c>
      <c r="Q6" s="266">
        <v>1581.6976935475029</v>
      </c>
      <c r="R6" s="266">
        <v>1573.9311109059199</v>
      </c>
      <c r="S6" s="266">
        <v>1573.9311109059199</v>
      </c>
      <c r="T6" s="266">
        <v>1573.9311109059199</v>
      </c>
      <c r="U6" s="266">
        <v>1326.4247789583646</v>
      </c>
      <c r="V6" s="266">
        <v>0</v>
      </c>
      <c r="W6" s="266">
        <v>0</v>
      </c>
      <c r="X6" s="266">
        <v>0</v>
      </c>
      <c r="Y6" s="266">
        <v>0</v>
      </c>
      <c r="Z6" s="266">
        <v>0</v>
      </c>
      <c r="AA6" s="266">
        <v>0</v>
      </c>
      <c r="AB6" s="266">
        <v>0</v>
      </c>
      <c r="AC6" s="266">
        <v>0</v>
      </c>
      <c r="AD6" s="266">
        <v>0</v>
      </c>
      <c r="AE6" s="266">
        <v>0</v>
      </c>
      <c r="AF6" s="266">
        <v>0</v>
      </c>
      <c r="AG6" s="266">
        <v>0</v>
      </c>
      <c r="AH6" s="266">
        <v>0</v>
      </c>
      <c r="AI6" s="266">
        <v>0</v>
      </c>
      <c r="AJ6" s="423">
        <f>SUM(E6:AI6)</f>
        <v>34406.363666194484</v>
      </c>
    </row>
    <row r="7" spans="1:36" x14ac:dyDescent="0.4">
      <c r="A7" s="236" t="s">
        <v>243</v>
      </c>
      <c r="B7" s="237"/>
      <c r="C7" s="238">
        <f>SUM(C5:C6)</f>
        <v>40496.726332561979</v>
      </c>
      <c r="D7" s="239">
        <f>H7/C7</f>
        <v>0.79373676456962705</v>
      </c>
      <c r="E7" s="335"/>
      <c r="F7" s="335"/>
      <c r="G7" s="346"/>
      <c r="H7" s="263">
        <f t="shared" ref="H7:AJ7" si="0">SUM(H5:H6)</f>
        <v>32143.740534869365</v>
      </c>
      <c r="I7" s="263">
        <f t="shared" si="0"/>
        <v>32143.740534869365</v>
      </c>
      <c r="J7" s="301">
        <f t="shared" si="0"/>
        <v>32143.740534869365</v>
      </c>
      <c r="K7" s="302">
        <f t="shared" si="0"/>
        <v>32143.740534869365</v>
      </c>
      <c r="L7" s="302">
        <f t="shared" si="0"/>
        <v>31392.981448663508</v>
      </c>
      <c r="M7" s="302">
        <f t="shared" si="0"/>
        <v>31392.981448663508</v>
      </c>
      <c r="N7" s="302">
        <f t="shared" si="0"/>
        <v>31304.704852902581</v>
      </c>
      <c r="O7" s="302">
        <f t="shared" si="0"/>
        <v>30126.605785223845</v>
      </c>
      <c r="P7" s="302">
        <f t="shared" si="0"/>
        <v>30031.383381985946</v>
      </c>
      <c r="Q7" s="302">
        <f t="shared" si="0"/>
        <v>30031.383381985946</v>
      </c>
      <c r="R7" s="302">
        <f t="shared" si="0"/>
        <v>30023.616799344363</v>
      </c>
      <c r="S7" s="302">
        <f t="shared" si="0"/>
        <v>30023.616799344363</v>
      </c>
      <c r="T7" s="302">
        <f t="shared" si="0"/>
        <v>30023.616799344363</v>
      </c>
      <c r="U7" s="302">
        <f t="shared" si="0"/>
        <v>29776.110467396808</v>
      </c>
      <c r="V7" s="302">
        <f t="shared" si="0"/>
        <v>22682.288619311337</v>
      </c>
      <c r="W7" s="302">
        <f t="shared" si="0"/>
        <v>0</v>
      </c>
      <c r="X7" s="302">
        <f t="shared" si="0"/>
        <v>0</v>
      </c>
      <c r="Y7" s="302">
        <f t="shared" si="0"/>
        <v>0</v>
      </c>
      <c r="Z7" s="302">
        <f t="shared" si="0"/>
        <v>0</v>
      </c>
      <c r="AA7" s="302">
        <f t="shared" si="0"/>
        <v>0</v>
      </c>
      <c r="AB7" s="302">
        <f t="shared" si="0"/>
        <v>0</v>
      </c>
      <c r="AC7" s="302">
        <f t="shared" si="0"/>
        <v>0</v>
      </c>
      <c r="AD7" s="302">
        <f t="shared" si="0"/>
        <v>0</v>
      </c>
      <c r="AE7" s="302">
        <f t="shared" si="0"/>
        <v>0</v>
      </c>
      <c r="AF7" s="302">
        <f t="shared" si="0"/>
        <v>0</v>
      </c>
      <c r="AG7" s="302">
        <f t="shared" si="0"/>
        <v>0</v>
      </c>
      <c r="AH7" s="302">
        <f t="shared" si="0"/>
        <v>0</v>
      </c>
      <c r="AI7" s="303">
        <f t="shared" si="0"/>
        <v>0</v>
      </c>
      <c r="AJ7" s="304">
        <f t="shared" si="0"/>
        <v>455384.25192364393</v>
      </c>
    </row>
    <row r="8" spans="1:36" x14ac:dyDescent="0.4">
      <c r="A8" s="236" t="s">
        <v>244</v>
      </c>
      <c r="B8" s="243"/>
      <c r="C8" s="244"/>
      <c r="D8" s="244"/>
      <c r="E8" s="335"/>
      <c r="F8" s="335"/>
      <c r="G8" s="346"/>
      <c r="H8" s="263">
        <v>0</v>
      </c>
      <c r="I8" s="263">
        <f>H7-I7</f>
        <v>0</v>
      </c>
      <c r="J8" s="301">
        <f t="shared" ref="J8:AI8" si="1">I7-J7</f>
        <v>0</v>
      </c>
      <c r="K8" s="301">
        <f t="shared" si="1"/>
        <v>0</v>
      </c>
      <c r="L8" s="301">
        <f t="shared" si="1"/>
        <v>750.75908620585687</v>
      </c>
      <c r="M8" s="301">
        <f t="shared" si="1"/>
        <v>0</v>
      </c>
      <c r="N8" s="301">
        <f t="shared" si="1"/>
        <v>88.276595760926284</v>
      </c>
      <c r="O8" s="301">
        <f t="shared" si="1"/>
        <v>1178.0990676787369</v>
      </c>
      <c r="P8" s="301">
        <f t="shared" si="1"/>
        <v>95.222403237898106</v>
      </c>
      <c r="Q8" s="301">
        <f t="shared" si="1"/>
        <v>0</v>
      </c>
      <c r="R8" s="301">
        <f t="shared" si="1"/>
        <v>7.7665826415832271</v>
      </c>
      <c r="S8" s="301">
        <f t="shared" si="1"/>
        <v>0</v>
      </c>
      <c r="T8" s="301">
        <f t="shared" si="1"/>
        <v>0</v>
      </c>
      <c r="U8" s="301">
        <f t="shared" si="1"/>
        <v>247.50633194755574</v>
      </c>
      <c r="V8" s="301">
        <f t="shared" si="1"/>
        <v>7093.8218480854703</v>
      </c>
      <c r="W8" s="301">
        <f t="shared" si="1"/>
        <v>22682.288619311337</v>
      </c>
      <c r="X8" s="301">
        <f t="shared" si="1"/>
        <v>0</v>
      </c>
      <c r="Y8" s="301">
        <f t="shared" si="1"/>
        <v>0</v>
      </c>
      <c r="Z8" s="301">
        <f t="shared" si="1"/>
        <v>0</v>
      </c>
      <c r="AA8" s="301">
        <f t="shared" si="1"/>
        <v>0</v>
      </c>
      <c r="AB8" s="301">
        <f t="shared" si="1"/>
        <v>0</v>
      </c>
      <c r="AC8" s="301">
        <f t="shared" si="1"/>
        <v>0</v>
      </c>
      <c r="AD8" s="301">
        <f t="shared" si="1"/>
        <v>0</v>
      </c>
      <c r="AE8" s="301">
        <f t="shared" si="1"/>
        <v>0</v>
      </c>
      <c r="AF8" s="301">
        <f t="shared" si="1"/>
        <v>0</v>
      </c>
      <c r="AG8" s="301">
        <f t="shared" si="1"/>
        <v>0</v>
      </c>
      <c r="AH8" s="301">
        <f t="shared" si="1"/>
        <v>0</v>
      </c>
      <c r="AI8" s="301">
        <f t="shared" si="1"/>
        <v>0</v>
      </c>
      <c r="AJ8" s="305"/>
    </row>
    <row r="9" spans="1:36" x14ac:dyDescent="0.4">
      <c r="A9" s="236" t="s">
        <v>245</v>
      </c>
      <c r="B9" s="243"/>
      <c r="C9" s="244"/>
      <c r="D9" s="244"/>
      <c r="E9" s="335"/>
      <c r="F9" s="335"/>
      <c r="G9" s="346"/>
      <c r="H9" s="263">
        <v>0</v>
      </c>
      <c r="I9" s="263">
        <f>$H$7-I7</f>
        <v>0</v>
      </c>
      <c r="J9" s="306">
        <f t="shared" ref="J9:AI9" si="2">$H$7-J7</f>
        <v>0</v>
      </c>
      <c r="K9" s="306">
        <f t="shared" si="2"/>
        <v>0</v>
      </c>
      <c r="L9" s="306">
        <f t="shared" si="2"/>
        <v>750.75908620585687</v>
      </c>
      <c r="M9" s="306">
        <f t="shared" si="2"/>
        <v>750.75908620585687</v>
      </c>
      <c r="N9" s="306">
        <f t="shared" si="2"/>
        <v>839.03568196678316</v>
      </c>
      <c r="O9" s="306">
        <f t="shared" si="2"/>
        <v>2017.1347496455201</v>
      </c>
      <c r="P9" s="306">
        <f t="shared" si="2"/>
        <v>2112.3571528834182</v>
      </c>
      <c r="Q9" s="306">
        <f t="shared" si="2"/>
        <v>2112.3571528834182</v>
      </c>
      <c r="R9" s="306">
        <f t="shared" si="2"/>
        <v>2120.1237355250014</v>
      </c>
      <c r="S9" s="306">
        <f t="shared" si="2"/>
        <v>2120.1237355250014</v>
      </c>
      <c r="T9" s="306">
        <f t="shared" si="2"/>
        <v>2120.1237355250014</v>
      </c>
      <c r="U9" s="306">
        <f t="shared" si="2"/>
        <v>2367.6300674725571</v>
      </c>
      <c r="V9" s="306">
        <f t="shared" si="2"/>
        <v>9461.4519155580274</v>
      </c>
      <c r="W9" s="306">
        <f t="shared" si="2"/>
        <v>32143.740534869365</v>
      </c>
      <c r="X9" s="306">
        <f t="shared" si="2"/>
        <v>32143.740534869365</v>
      </c>
      <c r="Y9" s="306">
        <f t="shared" si="2"/>
        <v>32143.740534869365</v>
      </c>
      <c r="Z9" s="306">
        <f t="shared" si="2"/>
        <v>32143.740534869365</v>
      </c>
      <c r="AA9" s="306">
        <f t="shared" si="2"/>
        <v>32143.740534869365</v>
      </c>
      <c r="AB9" s="306">
        <f t="shared" si="2"/>
        <v>32143.740534869365</v>
      </c>
      <c r="AC9" s="306">
        <f t="shared" si="2"/>
        <v>32143.740534869365</v>
      </c>
      <c r="AD9" s="306">
        <f t="shared" si="2"/>
        <v>32143.740534869365</v>
      </c>
      <c r="AE9" s="306">
        <f t="shared" si="2"/>
        <v>32143.740534869365</v>
      </c>
      <c r="AF9" s="306">
        <f t="shared" si="2"/>
        <v>32143.740534869365</v>
      </c>
      <c r="AG9" s="306">
        <f t="shared" si="2"/>
        <v>32143.740534869365</v>
      </c>
      <c r="AH9" s="306">
        <f t="shared" si="2"/>
        <v>32143.740534869365</v>
      </c>
      <c r="AI9" s="306">
        <f t="shared" si="2"/>
        <v>32143.740534869365</v>
      </c>
      <c r="AJ9" s="307"/>
    </row>
    <row r="10" spans="1:36" x14ac:dyDescent="0.4">
      <c r="A10" s="247" t="s">
        <v>88</v>
      </c>
      <c r="B10" s="248">
        <f>SUMPRODUCT(B5:B6,C5:C6)/C7</f>
        <v>14.189305875583415</v>
      </c>
      <c r="C10" s="245"/>
    </row>
    <row r="11" spans="1:36" x14ac:dyDescent="0.4">
      <c r="B11" s="336"/>
    </row>
    <row r="12" spans="1:36" x14ac:dyDescent="0.4">
      <c r="A12" s="111" t="s">
        <v>515</v>
      </c>
    </row>
    <row r="13" spans="1:36" x14ac:dyDescent="0.4">
      <c r="A13" s="616" t="s">
        <v>253</v>
      </c>
      <c r="B13" s="618" t="s">
        <v>0</v>
      </c>
      <c r="C13" s="618" t="s">
        <v>34</v>
      </c>
      <c r="D13" s="618" t="s">
        <v>74</v>
      </c>
      <c r="E13" s="635" t="s">
        <v>76</v>
      </c>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7" t="s">
        <v>1</v>
      </c>
    </row>
    <row r="14" spans="1:36" x14ac:dyDescent="0.4">
      <c r="A14" s="617"/>
      <c r="B14" s="619"/>
      <c r="C14" s="619"/>
      <c r="D14" s="624"/>
      <c r="E14" s="1">
        <v>2018</v>
      </c>
      <c r="F14" s="1">
        <v>2019</v>
      </c>
      <c r="G14" s="1">
        <v>2020</v>
      </c>
      <c r="H14" s="1">
        <v>2021</v>
      </c>
      <c r="I14" s="1">
        <v>2022</v>
      </c>
      <c r="J14" s="1">
        <v>2023</v>
      </c>
      <c r="K14" s="1">
        <v>2024</v>
      </c>
      <c r="L14" s="1">
        <v>2025</v>
      </c>
      <c r="M14" s="1">
        <v>2026</v>
      </c>
      <c r="N14" s="1">
        <v>2027</v>
      </c>
      <c r="O14" s="1">
        <v>2028</v>
      </c>
      <c r="P14" s="1">
        <v>2029</v>
      </c>
      <c r="Q14" s="1">
        <v>2030</v>
      </c>
      <c r="R14" s="1">
        <v>2031</v>
      </c>
      <c r="S14" s="1">
        <v>2032</v>
      </c>
      <c r="T14" s="1">
        <v>2033</v>
      </c>
      <c r="U14" s="1">
        <v>2034</v>
      </c>
      <c r="V14" s="1">
        <v>2035</v>
      </c>
      <c r="W14" s="1">
        <v>2036</v>
      </c>
      <c r="X14" s="1">
        <v>2037</v>
      </c>
      <c r="Y14" s="1">
        <v>2038</v>
      </c>
      <c r="Z14" s="1">
        <v>2039</v>
      </c>
      <c r="AA14" s="1">
        <v>2040</v>
      </c>
      <c r="AB14" s="1">
        <v>2041</v>
      </c>
      <c r="AC14" s="1">
        <v>2042</v>
      </c>
      <c r="AD14" s="1">
        <v>2043</v>
      </c>
      <c r="AE14" s="1">
        <v>2044</v>
      </c>
      <c r="AF14" s="1">
        <v>2045</v>
      </c>
      <c r="AG14" s="1">
        <v>2046</v>
      </c>
      <c r="AH14" s="1">
        <v>2047</v>
      </c>
      <c r="AI14" s="1">
        <v>2048</v>
      </c>
      <c r="AJ14" s="638"/>
    </row>
    <row r="15" spans="1:36" x14ac:dyDescent="0.4">
      <c r="A15" s="334" t="s">
        <v>590</v>
      </c>
      <c r="B15" s="250">
        <v>11</v>
      </c>
      <c r="C15" s="235">
        <v>441.05285088636782</v>
      </c>
      <c r="D15" s="251">
        <v>0.88000000000000012</v>
      </c>
      <c r="E15" s="234"/>
      <c r="F15" s="234"/>
      <c r="G15" s="234"/>
      <c r="H15" s="266">
        <v>388.12650878000358</v>
      </c>
      <c r="I15" s="266">
        <v>388.12650878000358</v>
      </c>
      <c r="J15" s="266">
        <v>388.12650878000358</v>
      </c>
      <c r="K15" s="266">
        <v>388.12650878000358</v>
      </c>
      <c r="L15" s="266">
        <v>388.12650878000358</v>
      </c>
      <c r="M15" s="266">
        <v>388.12650878000358</v>
      </c>
      <c r="N15" s="266">
        <v>388.12650878000358</v>
      </c>
      <c r="O15" s="266">
        <v>388.12650878000358</v>
      </c>
      <c r="P15" s="266">
        <v>388.12650878000358</v>
      </c>
      <c r="Q15" s="266">
        <v>388.12650878000358</v>
      </c>
      <c r="R15" s="266">
        <v>388.12650878000358</v>
      </c>
      <c r="S15" s="266">
        <v>0</v>
      </c>
      <c r="T15" s="266">
        <v>0</v>
      </c>
      <c r="U15" s="266">
        <v>0</v>
      </c>
      <c r="V15" s="266">
        <v>0</v>
      </c>
      <c r="W15" s="266">
        <v>0</v>
      </c>
      <c r="X15" s="266">
        <v>0</v>
      </c>
      <c r="Y15" s="266">
        <v>0</v>
      </c>
      <c r="Z15" s="266">
        <v>0</v>
      </c>
      <c r="AA15" s="266">
        <v>0</v>
      </c>
      <c r="AB15" s="266">
        <v>0</v>
      </c>
      <c r="AC15" s="266">
        <v>0</v>
      </c>
      <c r="AD15" s="266">
        <v>0</v>
      </c>
      <c r="AE15" s="266">
        <v>0</v>
      </c>
      <c r="AF15" s="266">
        <v>0</v>
      </c>
      <c r="AG15" s="266">
        <v>0</v>
      </c>
      <c r="AH15" s="266">
        <v>0</v>
      </c>
      <c r="AI15" s="266">
        <v>0</v>
      </c>
      <c r="AJ15" s="423">
        <f>SUM(E15:AI15)</f>
        <v>4269.3915965800388</v>
      </c>
    </row>
    <row r="16" spans="1:36" x14ac:dyDescent="0.4">
      <c r="A16" s="334" t="s">
        <v>47</v>
      </c>
      <c r="B16" s="250">
        <v>6.1720302342695881</v>
      </c>
      <c r="C16" s="235">
        <v>205.57216089499994</v>
      </c>
      <c r="D16" s="251">
        <v>1.1560000000000001</v>
      </c>
      <c r="E16" s="234"/>
      <c r="F16" s="234"/>
      <c r="G16" s="234"/>
      <c r="H16" s="266">
        <v>237.64141799461999</v>
      </c>
      <c r="I16" s="266">
        <v>237.64141799461999</v>
      </c>
      <c r="J16" s="266">
        <v>236.51255798462</v>
      </c>
      <c r="K16" s="266">
        <v>229.73939792461999</v>
      </c>
      <c r="L16" s="266">
        <v>91.40952268243521</v>
      </c>
      <c r="M16" s="266">
        <v>79.565838461504015</v>
      </c>
      <c r="N16" s="266">
        <v>62.257042725783201</v>
      </c>
      <c r="O16" s="266">
        <v>20.348485126997602</v>
      </c>
      <c r="P16" s="266">
        <v>7.9467039975896032</v>
      </c>
      <c r="Q16" s="266">
        <v>5.372095033685599</v>
      </c>
      <c r="R16" s="266">
        <v>2.6320480144639991</v>
      </c>
      <c r="S16" s="266">
        <v>1.8251903479040001</v>
      </c>
      <c r="T16" s="266">
        <v>1.8251903479040001</v>
      </c>
      <c r="U16" s="266">
        <v>1.6395383755520005</v>
      </c>
      <c r="V16" s="266">
        <v>0.64460069273599996</v>
      </c>
      <c r="W16" s="266">
        <v>0</v>
      </c>
      <c r="X16" s="266">
        <v>0</v>
      </c>
      <c r="Y16" s="266">
        <v>0</v>
      </c>
      <c r="Z16" s="266">
        <v>0</v>
      </c>
      <c r="AA16" s="266">
        <v>0</v>
      </c>
      <c r="AB16" s="266">
        <v>0</v>
      </c>
      <c r="AC16" s="266">
        <v>0</v>
      </c>
      <c r="AD16" s="266">
        <v>0</v>
      </c>
      <c r="AE16" s="266">
        <v>0</v>
      </c>
      <c r="AF16" s="266">
        <v>0</v>
      </c>
      <c r="AG16" s="266">
        <v>0</v>
      </c>
      <c r="AH16" s="266">
        <v>0</v>
      </c>
      <c r="AI16" s="266">
        <v>0</v>
      </c>
      <c r="AJ16" s="423">
        <f>SUM(E16:AI16)</f>
        <v>1217.0010477050353</v>
      </c>
    </row>
    <row r="17" spans="1:36" x14ac:dyDescent="0.4">
      <c r="A17" s="334" t="s">
        <v>255</v>
      </c>
      <c r="B17" s="250">
        <v>10</v>
      </c>
      <c r="C17" s="235">
        <v>21.807744</v>
      </c>
      <c r="D17" s="251">
        <v>1.1559999999999999</v>
      </c>
      <c r="E17" s="234"/>
      <c r="F17" s="234"/>
      <c r="G17" s="234"/>
      <c r="H17" s="266">
        <v>25.209752063999996</v>
      </c>
      <c r="I17" s="266">
        <v>25.209752063999996</v>
      </c>
      <c r="J17" s="266">
        <v>25.209752063999996</v>
      </c>
      <c r="K17" s="266">
        <v>25.209752063999996</v>
      </c>
      <c r="L17" s="266">
        <v>25.209752063999996</v>
      </c>
      <c r="M17" s="266">
        <v>25.209752063999996</v>
      </c>
      <c r="N17" s="266">
        <v>25.209752063999996</v>
      </c>
      <c r="O17" s="266">
        <v>25.209752063999996</v>
      </c>
      <c r="P17" s="266">
        <v>25.209752063999996</v>
      </c>
      <c r="Q17" s="266">
        <v>25.209752063999996</v>
      </c>
      <c r="R17" s="266">
        <v>0</v>
      </c>
      <c r="S17" s="266">
        <v>0</v>
      </c>
      <c r="T17" s="266">
        <v>0</v>
      </c>
      <c r="U17" s="266">
        <v>0</v>
      </c>
      <c r="V17" s="266">
        <v>0</v>
      </c>
      <c r="W17" s="266">
        <v>0</v>
      </c>
      <c r="X17" s="266">
        <v>0</v>
      </c>
      <c r="Y17" s="266">
        <v>0</v>
      </c>
      <c r="Z17" s="266">
        <v>0</v>
      </c>
      <c r="AA17" s="266">
        <v>0</v>
      </c>
      <c r="AB17" s="266">
        <v>0</v>
      </c>
      <c r="AC17" s="266">
        <v>0</v>
      </c>
      <c r="AD17" s="266">
        <v>0</v>
      </c>
      <c r="AE17" s="266">
        <v>0</v>
      </c>
      <c r="AF17" s="266">
        <v>0</v>
      </c>
      <c r="AG17" s="266">
        <v>0</v>
      </c>
      <c r="AH17" s="266">
        <v>0</v>
      </c>
      <c r="AI17" s="266">
        <v>0</v>
      </c>
      <c r="AJ17" s="423">
        <f>SUM(E17:AI17)</f>
        <v>252.09752063999991</v>
      </c>
    </row>
    <row r="18" spans="1:36" x14ac:dyDescent="0.4">
      <c r="A18" s="334" t="s">
        <v>591</v>
      </c>
      <c r="B18" s="250">
        <v>7</v>
      </c>
      <c r="C18" s="235">
        <v>1.9048395959999995</v>
      </c>
      <c r="D18" s="251">
        <v>1.1560000000000001</v>
      </c>
      <c r="E18" s="337"/>
      <c r="F18" s="337"/>
      <c r="G18" s="337"/>
      <c r="H18" s="424">
        <v>2.201994572976</v>
      </c>
      <c r="I18" s="424">
        <v>2.201994572976</v>
      </c>
      <c r="J18" s="266">
        <v>2.201994572976</v>
      </c>
      <c r="K18" s="266">
        <v>2.201994572976</v>
      </c>
      <c r="L18" s="266">
        <v>2.201994572976</v>
      </c>
      <c r="M18" s="266">
        <v>2.201994572976</v>
      </c>
      <c r="N18" s="266">
        <v>2.201994572976</v>
      </c>
      <c r="O18" s="266">
        <v>0</v>
      </c>
      <c r="P18" s="266">
        <v>0</v>
      </c>
      <c r="Q18" s="266">
        <v>0</v>
      </c>
      <c r="R18" s="266">
        <v>0</v>
      </c>
      <c r="S18" s="266">
        <v>0</v>
      </c>
      <c r="T18" s="266">
        <v>0</v>
      </c>
      <c r="U18" s="266">
        <v>0</v>
      </c>
      <c r="V18" s="266">
        <v>0</v>
      </c>
      <c r="W18" s="266">
        <v>0</v>
      </c>
      <c r="X18" s="266">
        <v>0</v>
      </c>
      <c r="Y18" s="266">
        <v>0</v>
      </c>
      <c r="Z18" s="266">
        <v>0</v>
      </c>
      <c r="AA18" s="266">
        <v>0</v>
      </c>
      <c r="AB18" s="266">
        <v>0</v>
      </c>
      <c r="AC18" s="266">
        <v>0</v>
      </c>
      <c r="AD18" s="266">
        <v>0</v>
      </c>
      <c r="AE18" s="266">
        <v>0</v>
      </c>
      <c r="AF18" s="266">
        <v>0</v>
      </c>
      <c r="AG18" s="266">
        <v>0</v>
      </c>
      <c r="AH18" s="266">
        <v>0</v>
      </c>
      <c r="AI18" s="266">
        <v>0</v>
      </c>
      <c r="AJ18" s="423">
        <f t="shared" ref="AJ18" si="3">SUM(E18:AI18)</f>
        <v>15.413962010832</v>
      </c>
    </row>
    <row r="19" spans="1:36" x14ac:dyDescent="0.4">
      <c r="A19" s="236" t="s">
        <v>243</v>
      </c>
      <c r="B19" s="237"/>
      <c r="C19" s="238">
        <f>SUM(C15:C18)</f>
        <v>670.33759537736773</v>
      </c>
      <c r="D19" s="239">
        <f>H19/C19</f>
        <v>0.97440405836687538</v>
      </c>
      <c r="E19" s="335"/>
      <c r="F19" s="335"/>
      <c r="G19" s="346"/>
      <c r="H19" s="263">
        <f t="shared" ref="H19:AJ19" si="4">SUM(H15:H18)</f>
        <v>653.17967341159954</v>
      </c>
      <c r="I19" s="263">
        <f t="shared" si="4"/>
        <v>653.17967341159954</v>
      </c>
      <c r="J19" s="301">
        <f t="shared" si="4"/>
        <v>652.0508134015995</v>
      </c>
      <c r="K19" s="302">
        <f t="shared" si="4"/>
        <v>645.27765334159949</v>
      </c>
      <c r="L19" s="302">
        <f t="shared" si="4"/>
        <v>506.94777809941479</v>
      </c>
      <c r="M19" s="302">
        <f t="shared" si="4"/>
        <v>495.10409387848358</v>
      </c>
      <c r="N19" s="302">
        <f t="shared" si="4"/>
        <v>477.79529814276276</v>
      </c>
      <c r="O19" s="302">
        <f t="shared" si="4"/>
        <v>433.68474597100118</v>
      </c>
      <c r="P19" s="302">
        <f t="shared" si="4"/>
        <v>421.28296484159318</v>
      </c>
      <c r="Q19" s="302">
        <f t="shared" si="4"/>
        <v>418.70835587768914</v>
      </c>
      <c r="R19" s="302">
        <f t="shared" si="4"/>
        <v>390.75855679446755</v>
      </c>
      <c r="S19" s="302">
        <f t="shared" si="4"/>
        <v>1.8251903479040001</v>
      </c>
      <c r="T19" s="302">
        <f t="shared" si="4"/>
        <v>1.8251903479040001</v>
      </c>
      <c r="U19" s="302">
        <f t="shared" si="4"/>
        <v>1.6395383755520005</v>
      </c>
      <c r="V19" s="302">
        <f t="shared" si="4"/>
        <v>0.64460069273599996</v>
      </c>
      <c r="W19" s="302">
        <f t="shared" si="4"/>
        <v>0</v>
      </c>
      <c r="X19" s="302">
        <f t="shared" si="4"/>
        <v>0</v>
      </c>
      <c r="Y19" s="302">
        <f t="shared" si="4"/>
        <v>0</v>
      </c>
      <c r="Z19" s="302">
        <f t="shared" si="4"/>
        <v>0</v>
      </c>
      <c r="AA19" s="302">
        <f t="shared" si="4"/>
        <v>0</v>
      </c>
      <c r="AB19" s="302">
        <f t="shared" si="4"/>
        <v>0</v>
      </c>
      <c r="AC19" s="302">
        <f t="shared" si="4"/>
        <v>0</v>
      </c>
      <c r="AD19" s="302">
        <f t="shared" si="4"/>
        <v>0</v>
      </c>
      <c r="AE19" s="302">
        <f t="shared" si="4"/>
        <v>0</v>
      </c>
      <c r="AF19" s="302">
        <f t="shared" si="4"/>
        <v>0</v>
      </c>
      <c r="AG19" s="302">
        <f t="shared" si="4"/>
        <v>0</v>
      </c>
      <c r="AH19" s="302">
        <f t="shared" si="4"/>
        <v>0</v>
      </c>
      <c r="AI19" s="303">
        <f t="shared" si="4"/>
        <v>0</v>
      </c>
      <c r="AJ19" s="304">
        <f t="shared" si="4"/>
        <v>5753.9041269359059</v>
      </c>
    </row>
    <row r="20" spans="1:36" x14ac:dyDescent="0.4">
      <c r="A20" s="236" t="s">
        <v>244</v>
      </c>
      <c r="B20" s="243"/>
      <c r="C20" s="244"/>
      <c r="D20" s="244"/>
      <c r="E20" s="335"/>
      <c r="F20" s="335"/>
      <c r="G20" s="346"/>
      <c r="H20" s="263">
        <v>0</v>
      </c>
      <c r="I20" s="263">
        <f>H19-I19</f>
        <v>0</v>
      </c>
      <c r="J20" s="301">
        <f t="shared" ref="J20:AI20" si="5">I19-J19</f>
        <v>1.1288600100000394</v>
      </c>
      <c r="K20" s="301">
        <f t="shared" si="5"/>
        <v>6.7731600600000093</v>
      </c>
      <c r="L20" s="301">
        <f t="shared" si="5"/>
        <v>138.3298752421847</v>
      </c>
      <c r="M20" s="301">
        <f t="shared" si="5"/>
        <v>11.843684220931209</v>
      </c>
      <c r="N20" s="301">
        <f t="shared" si="5"/>
        <v>17.308795735720821</v>
      </c>
      <c r="O20" s="301">
        <f t="shared" si="5"/>
        <v>44.110552171761583</v>
      </c>
      <c r="P20" s="301">
        <f t="shared" si="5"/>
        <v>12.401781129407993</v>
      </c>
      <c r="Q20" s="301">
        <f t="shared" si="5"/>
        <v>2.5746089639040406</v>
      </c>
      <c r="R20" s="301">
        <f t="shared" si="5"/>
        <v>27.949799083221592</v>
      </c>
      <c r="S20" s="301">
        <f t="shared" si="5"/>
        <v>388.93336644656353</v>
      </c>
      <c r="T20" s="301">
        <f t="shared" si="5"/>
        <v>0</v>
      </c>
      <c r="U20" s="301">
        <f t="shared" si="5"/>
        <v>0.18565197235199959</v>
      </c>
      <c r="V20" s="301">
        <f t="shared" si="5"/>
        <v>0.99493768281600059</v>
      </c>
      <c r="W20" s="301">
        <f t="shared" si="5"/>
        <v>0.64460069273599996</v>
      </c>
      <c r="X20" s="301">
        <f t="shared" si="5"/>
        <v>0</v>
      </c>
      <c r="Y20" s="301">
        <f t="shared" si="5"/>
        <v>0</v>
      </c>
      <c r="Z20" s="301">
        <f t="shared" si="5"/>
        <v>0</v>
      </c>
      <c r="AA20" s="301">
        <f t="shared" si="5"/>
        <v>0</v>
      </c>
      <c r="AB20" s="301">
        <f t="shared" si="5"/>
        <v>0</v>
      </c>
      <c r="AC20" s="301">
        <f t="shared" si="5"/>
        <v>0</v>
      </c>
      <c r="AD20" s="301">
        <f t="shared" si="5"/>
        <v>0</v>
      </c>
      <c r="AE20" s="301">
        <f t="shared" si="5"/>
        <v>0</v>
      </c>
      <c r="AF20" s="301">
        <f t="shared" si="5"/>
        <v>0</v>
      </c>
      <c r="AG20" s="301">
        <f t="shared" si="5"/>
        <v>0</v>
      </c>
      <c r="AH20" s="301">
        <f t="shared" si="5"/>
        <v>0</v>
      </c>
      <c r="AI20" s="301">
        <f t="shared" si="5"/>
        <v>0</v>
      </c>
      <c r="AJ20" s="305"/>
    </row>
    <row r="21" spans="1:36" x14ac:dyDescent="0.4">
      <c r="A21" s="236" t="s">
        <v>245</v>
      </c>
      <c r="B21" s="243"/>
      <c r="C21" s="244"/>
      <c r="D21" s="244"/>
      <c r="E21" s="335"/>
      <c r="F21" s="335"/>
      <c r="G21" s="346"/>
      <c r="H21" s="263">
        <v>0</v>
      </c>
      <c r="I21" s="263">
        <f>$H$19-I19</f>
        <v>0</v>
      </c>
      <c r="J21" s="306">
        <f t="shared" ref="J21:AI21" si="6">$H$19-J19</f>
        <v>1.1288600100000394</v>
      </c>
      <c r="K21" s="306">
        <f t="shared" si="6"/>
        <v>7.9020200700000487</v>
      </c>
      <c r="L21" s="306">
        <f t="shared" si="6"/>
        <v>146.23189531218475</v>
      </c>
      <c r="M21" s="306">
        <f t="shared" si="6"/>
        <v>158.07557953311596</v>
      </c>
      <c r="N21" s="306">
        <f t="shared" si="6"/>
        <v>175.38437526883678</v>
      </c>
      <c r="O21" s="306">
        <f t="shared" si="6"/>
        <v>219.49492744059836</v>
      </c>
      <c r="P21" s="306">
        <f t="shared" si="6"/>
        <v>231.89670857000635</v>
      </c>
      <c r="Q21" s="306">
        <f t="shared" si="6"/>
        <v>234.47131753391039</v>
      </c>
      <c r="R21" s="306">
        <f t="shared" si="6"/>
        <v>262.42111661713199</v>
      </c>
      <c r="S21" s="306">
        <f t="shared" si="6"/>
        <v>651.35448306369551</v>
      </c>
      <c r="T21" s="306">
        <f t="shared" si="6"/>
        <v>651.35448306369551</v>
      </c>
      <c r="U21" s="306">
        <f t="shared" si="6"/>
        <v>651.54013503604756</v>
      </c>
      <c r="V21" s="306">
        <f t="shared" si="6"/>
        <v>652.53507271886349</v>
      </c>
      <c r="W21" s="306">
        <f t="shared" si="6"/>
        <v>653.17967341159954</v>
      </c>
      <c r="X21" s="306">
        <f t="shared" si="6"/>
        <v>653.17967341159954</v>
      </c>
      <c r="Y21" s="306">
        <f t="shared" si="6"/>
        <v>653.17967341159954</v>
      </c>
      <c r="Z21" s="306">
        <f t="shared" si="6"/>
        <v>653.17967341159954</v>
      </c>
      <c r="AA21" s="306">
        <f t="shared" si="6"/>
        <v>653.17967341159954</v>
      </c>
      <c r="AB21" s="306">
        <f t="shared" si="6"/>
        <v>653.17967341159954</v>
      </c>
      <c r="AC21" s="306">
        <f t="shared" si="6"/>
        <v>653.17967341159954</v>
      </c>
      <c r="AD21" s="306">
        <f t="shared" si="6"/>
        <v>653.17967341159954</v>
      </c>
      <c r="AE21" s="306">
        <f t="shared" si="6"/>
        <v>653.17967341159954</v>
      </c>
      <c r="AF21" s="306">
        <f t="shared" si="6"/>
        <v>653.17967341159954</v>
      </c>
      <c r="AG21" s="306">
        <f t="shared" si="6"/>
        <v>653.17967341159954</v>
      </c>
      <c r="AH21" s="306">
        <f t="shared" si="6"/>
        <v>653.17967341159954</v>
      </c>
      <c r="AI21" s="306">
        <f t="shared" si="6"/>
        <v>653.17967341159954</v>
      </c>
      <c r="AJ21" s="307"/>
    </row>
    <row r="22" spans="1:36" x14ac:dyDescent="0.4">
      <c r="A22" s="247" t="s">
        <v>88</v>
      </c>
      <c r="B22" s="248">
        <f>SUMPRODUCT(B15:B18,C15:C18)/C19</f>
        <v>9.4755095239949458</v>
      </c>
      <c r="C22" s="245"/>
    </row>
    <row r="23" spans="1:36" x14ac:dyDescent="0.4">
      <c r="A23" s="506"/>
      <c r="B23" s="507"/>
      <c r="C23" s="245"/>
    </row>
    <row r="24" spans="1:36" x14ac:dyDescent="0.4">
      <c r="A24" s="657" t="s">
        <v>2</v>
      </c>
      <c r="B24" s="658"/>
      <c r="C24" s="658"/>
      <c r="D24" s="658"/>
      <c r="E24" s="658"/>
      <c r="F24" s="658"/>
      <c r="G24" s="658"/>
      <c r="H24" s="658"/>
      <c r="I24" s="658"/>
      <c r="J24" s="659"/>
    </row>
    <row r="25" spans="1:36" ht="154.9" customHeight="1" x14ac:dyDescent="0.4">
      <c r="A25" s="660" t="s">
        <v>256</v>
      </c>
      <c r="B25" s="661"/>
      <c r="C25" s="661"/>
      <c r="D25" s="661"/>
      <c r="E25" s="661"/>
      <c r="F25" s="661"/>
      <c r="G25" s="661"/>
      <c r="H25" s="661"/>
      <c r="I25" s="661"/>
      <c r="J25" s="662"/>
    </row>
  </sheetData>
  <mergeCells count="14">
    <mergeCell ref="A24:J24"/>
    <mergeCell ref="A25:J25"/>
    <mergeCell ref="AJ13:AJ14"/>
    <mergeCell ref="A3:A4"/>
    <mergeCell ref="B3:B4"/>
    <mergeCell ref="C3:C4"/>
    <mergeCell ref="D3:D4"/>
    <mergeCell ref="E3:AI3"/>
    <mergeCell ref="AJ3:AJ4"/>
    <mergeCell ref="A13:A14"/>
    <mergeCell ref="B13:B14"/>
    <mergeCell ref="C13:C14"/>
    <mergeCell ref="D13:D14"/>
    <mergeCell ref="E13:AI13"/>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E7437-7239-4159-8F2C-92F44B1D6026}">
  <dimension ref="A1:AJ20"/>
  <sheetViews>
    <sheetView workbookViewId="0">
      <selection activeCell="D6" sqref="D6"/>
    </sheetView>
  </sheetViews>
  <sheetFormatPr defaultColWidth="8.84375" defaultRowHeight="15" x14ac:dyDescent="0.4"/>
  <cols>
    <col min="1" max="1" width="16.4609375" style="283" customWidth="1"/>
    <col min="2" max="2" width="6.765625" style="283" customWidth="1"/>
    <col min="3" max="3" width="11.53515625" style="283" customWidth="1"/>
    <col min="4" max="4" width="5.3046875" style="283" customWidth="1"/>
    <col min="5" max="7" width="6.765625" style="283" hidden="1" customWidth="1"/>
    <col min="8" max="35" width="6.765625" style="283" customWidth="1"/>
    <col min="36" max="36" width="7.23046875" style="283" customWidth="1"/>
    <col min="37" max="16384" width="8.84375" style="283"/>
  </cols>
  <sheetData>
    <row r="1" spans="1:36" x14ac:dyDescent="0.4">
      <c r="A1" s="111" t="s">
        <v>516</v>
      </c>
    </row>
    <row r="2" spans="1:36" x14ac:dyDescent="0.4">
      <c r="A2" s="61"/>
    </row>
    <row r="3" spans="1:36" x14ac:dyDescent="0.4">
      <c r="A3" s="616" t="s">
        <v>112</v>
      </c>
      <c r="B3" s="618" t="s">
        <v>0</v>
      </c>
      <c r="C3" s="618" t="s">
        <v>34</v>
      </c>
      <c r="D3" s="618" t="s">
        <v>74</v>
      </c>
      <c r="E3" s="300" t="s">
        <v>76</v>
      </c>
      <c r="F3" s="511"/>
      <c r="G3" s="511"/>
      <c r="H3" s="449" t="s">
        <v>76</v>
      </c>
      <c r="I3" s="450"/>
      <c r="J3" s="450"/>
      <c r="K3" s="450"/>
      <c r="L3" s="450"/>
      <c r="M3" s="450"/>
      <c r="N3" s="450"/>
      <c r="O3" s="450"/>
      <c r="P3" s="450"/>
      <c r="Q3" s="450"/>
      <c r="R3" s="450"/>
      <c r="S3" s="450"/>
      <c r="T3" s="450"/>
      <c r="U3" s="451"/>
      <c r="V3" s="145"/>
      <c r="W3" s="145"/>
      <c r="X3" s="145"/>
      <c r="Y3" s="145"/>
      <c r="Z3" s="145"/>
      <c r="AA3" s="145"/>
      <c r="AB3" s="145"/>
      <c r="AC3" s="145"/>
      <c r="AD3" s="145"/>
      <c r="AE3" s="145"/>
      <c r="AF3" s="145"/>
      <c r="AG3" s="145"/>
      <c r="AH3" s="145"/>
      <c r="AI3" s="145"/>
      <c r="AJ3" s="614" t="s">
        <v>1</v>
      </c>
    </row>
    <row r="4" spans="1:36" x14ac:dyDescent="0.4">
      <c r="A4" s="663"/>
      <c r="B4" s="624"/>
      <c r="C4" s="624"/>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15"/>
    </row>
    <row r="5" spans="1:36" x14ac:dyDescent="0.4">
      <c r="A5" s="4" t="s">
        <v>322</v>
      </c>
      <c r="B5" s="10">
        <f>'Custom (Project-Level)'!C150</f>
        <v>15.453889964650353</v>
      </c>
      <c r="C5" s="31">
        <f>'Custom (Project-Level)'!D150</f>
        <v>43799.241992680501</v>
      </c>
      <c r="D5" s="446">
        <f>H5/C5</f>
        <v>0.82220000000000004</v>
      </c>
      <c r="E5" s="101"/>
      <c r="F5" s="101"/>
      <c r="G5" s="101"/>
      <c r="H5" s="31">
        <f>'Custom (Project-Level)'!K150</f>
        <v>36011.73676638191</v>
      </c>
      <c r="I5" s="31">
        <f>'Custom (Project-Level)'!L150</f>
        <v>36011.73676638191</v>
      </c>
      <c r="J5" s="31">
        <f>'Custom (Project-Level)'!M150</f>
        <v>36011.73676638191</v>
      </c>
      <c r="K5" s="31">
        <f>'Custom (Project-Level)'!N150</f>
        <v>36011.73676638191</v>
      </c>
      <c r="L5" s="31">
        <f>'Custom (Project-Level)'!O150</f>
        <v>35964.433581562109</v>
      </c>
      <c r="M5" s="31">
        <f>'Custom (Project-Level)'!P150</f>
        <v>35689.548706757596</v>
      </c>
      <c r="N5" s="31">
        <f>'Custom (Project-Level)'!Q150</f>
        <v>35689.548706757596</v>
      </c>
      <c r="O5" s="31">
        <f>'Custom (Project-Level)'!R150</f>
        <v>35354.281857023023</v>
      </c>
      <c r="P5" s="31">
        <f>'Custom (Project-Level)'!S150</f>
        <v>35302.92401574384</v>
      </c>
      <c r="Q5" s="31">
        <f>'Custom (Project-Level)'!T150</f>
        <v>34151.614759159216</v>
      </c>
      <c r="R5" s="31">
        <f>'Custom (Project-Level)'!U150</f>
        <v>30607.870849238407</v>
      </c>
      <c r="S5" s="31">
        <f>'Custom (Project-Level)'!V150</f>
        <v>28319.720791456824</v>
      </c>
      <c r="T5" s="31">
        <f>'Custom (Project-Level)'!W150</f>
        <v>23699.953766638158</v>
      </c>
      <c r="U5" s="31">
        <f>'Custom (Project-Level)'!X150</f>
        <v>21336.798987750844</v>
      </c>
      <c r="V5" s="31">
        <f>'Custom (Project-Level)'!Y150</f>
        <v>12994.33827964068</v>
      </c>
      <c r="W5" s="31">
        <f>'Custom (Project-Level)'!Z150</f>
        <v>10722.015048367435</v>
      </c>
      <c r="X5" s="31">
        <f>'Custom (Project-Level)'!AA150</f>
        <v>10722.015048367435</v>
      </c>
      <c r="Y5" s="31">
        <f>'Custom (Project-Level)'!AB150</f>
        <v>10051.618990136742</v>
      </c>
      <c r="Z5" s="31">
        <f>'Custom (Project-Level)'!AC150</f>
        <v>9964.5292972445404</v>
      </c>
      <c r="AA5" s="31">
        <f>'Custom (Project-Level)'!AD150</f>
        <v>3749.6121907789702</v>
      </c>
      <c r="AB5" s="31">
        <f>'Custom (Project-Level)'!AE150</f>
        <v>924.5636880492865</v>
      </c>
      <c r="AC5" s="31">
        <f>'Custom (Project-Level)'!AF150</f>
        <v>911.84777452882224</v>
      </c>
      <c r="AD5" s="31">
        <f>'Custom (Project-Level)'!AG150</f>
        <v>243.42442575254898</v>
      </c>
      <c r="AE5" s="31">
        <f>'Custom (Project-Level)'!AH150</f>
        <v>35.498737198237706</v>
      </c>
      <c r="AF5" s="31">
        <f>'Custom (Project-Level)'!AI150</f>
        <v>26.574089557448723</v>
      </c>
      <c r="AG5" s="31">
        <f>'Custom (Project-Level)'!AJ150</f>
        <v>0</v>
      </c>
      <c r="AH5" s="31">
        <f>'Custom (Project-Level)'!AK150</f>
        <v>0</v>
      </c>
      <c r="AI5" s="31">
        <f>'Custom (Project-Level)'!AL150</f>
        <v>0</v>
      </c>
      <c r="AJ5" s="174">
        <f>SUM(H5:AI5)</f>
        <v>520509.68065723736</v>
      </c>
    </row>
    <row r="6" spans="1:36" x14ac:dyDescent="0.4">
      <c r="A6" s="4" t="s">
        <v>421</v>
      </c>
      <c r="B6" s="10">
        <f>'Custom (Project-Level)'!C151</f>
        <v>12.502031573928987</v>
      </c>
      <c r="C6" s="31">
        <f>'Custom (Project-Level)'!D151</f>
        <v>3351.7569028414323</v>
      </c>
      <c r="D6" s="446">
        <f>H6/C6</f>
        <v>0.8221999999999996</v>
      </c>
      <c r="E6" s="487"/>
      <c r="F6" s="487"/>
      <c r="G6" s="487"/>
      <c r="H6" s="33">
        <f>'Custom (Project-Level)'!K151</f>
        <v>2755.8145255162244</v>
      </c>
      <c r="I6" s="31">
        <f>'Custom (Project-Level)'!L151</f>
        <v>2755.8145255162244</v>
      </c>
      <c r="J6" s="31">
        <f>'Custom (Project-Level)'!M151</f>
        <v>2755.8145255162244</v>
      </c>
      <c r="K6" s="31">
        <f>'Custom (Project-Level)'!N151</f>
        <v>2755.8145255162244</v>
      </c>
      <c r="L6" s="31">
        <f>'Custom (Project-Level)'!O151</f>
        <v>2755.8145255162244</v>
      </c>
      <c r="M6" s="31">
        <f>'Custom (Project-Level)'!P151</f>
        <v>2689.7475778806802</v>
      </c>
      <c r="N6" s="31">
        <f>'Custom (Project-Level)'!Q151</f>
        <v>1902.9091943373535</v>
      </c>
      <c r="O6" s="31">
        <f>'Custom (Project-Level)'!R151</f>
        <v>1902.9091943373535</v>
      </c>
      <c r="P6" s="31">
        <f>'Custom (Project-Level)'!S151</f>
        <v>1902.9091943373535</v>
      </c>
      <c r="Q6" s="31">
        <f>'Custom (Project-Level)'!T151</f>
        <v>1869.0437849331624</v>
      </c>
      <c r="R6" s="31">
        <f>'Custom (Project-Level)'!U151</f>
        <v>1861.0385443578746</v>
      </c>
      <c r="S6" s="31">
        <f>'Custom (Project-Level)'!V151</f>
        <v>1857.9178956985029</v>
      </c>
      <c r="T6" s="31">
        <f>'Custom (Project-Level)'!W151</f>
        <v>1857.3863887293701</v>
      </c>
      <c r="U6" s="31">
        <f>'Custom (Project-Level)'!X151</f>
        <v>1841.8458899421582</v>
      </c>
      <c r="V6" s="31">
        <f>'Custom (Project-Level)'!Y151</f>
        <v>232.6853922448345</v>
      </c>
      <c r="W6" s="31">
        <f>'Custom (Project-Level)'!Z151</f>
        <v>0</v>
      </c>
      <c r="X6" s="31">
        <f>'Custom (Project-Level)'!AA151</f>
        <v>0</v>
      </c>
      <c r="Y6" s="31">
        <f>'Custom (Project-Level)'!AB151</f>
        <v>0</v>
      </c>
      <c r="Z6" s="31">
        <f>'Custom (Project-Level)'!AC151</f>
        <v>0</v>
      </c>
      <c r="AA6" s="31">
        <f>'Custom (Project-Level)'!AD151</f>
        <v>0</v>
      </c>
      <c r="AB6" s="31">
        <f>'Custom (Project-Level)'!AE151</f>
        <v>0</v>
      </c>
      <c r="AC6" s="31">
        <f>'Custom (Project-Level)'!AF151</f>
        <v>0</v>
      </c>
      <c r="AD6" s="31">
        <f>'Custom (Project-Level)'!AG151</f>
        <v>0</v>
      </c>
      <c r="AE6" s="31">
        <f>'Custom (Project-Level)'!AH151</f>
        <v>0</v>
      </c>
      <c r="AF6" s="31">
        <f>'Custom (Project-Level)'!AI151</f>
        <v>0</v>
      </c>
      <c r="AG6" s="31">
        <f>'Custom (Project-Level)'!AJ151</f>
        <v>0</v>
      </c>
      <c r="AH6" s="31">
        <f>'Custom (Project-Level)'!AK151</f>
        <v>0</v>
      </c>
      <c r="AI6" s="31">
        <f>'Custom (Project-Level)'!AL151</f>
        <v>0</v>
      </c>
      <c r="AJ6" s="174">
        <f>SUM(H6:AI6)</f>
        <v>31697.46568437976</v>
      </c>
    </row>
    <row r="7" spans="1:36" x14ac:dyDescent="0.4">
      <c r="A7" s="141" t="s">
        <v>243</v>
      </c>
      <c r="B7" s="142"/>
      <c r="C7" s="445">
        <f>SUM(C5:C6)</f>
        <v>47150.998895521931</v>
      </c>
      <c r="D7" s="447">
        <f>H7/C7</f>
        <v>0.82220000000000004</v>
      </c>
      <c r="E7" s="98"/>
      <c r="F7" s="98"/>
      <c r="G7" s="98"/>
      <c r="H7" s="518">
        <f>SUM(H5:H6)</f>
        <v>38767.551291898133</v>
      </c>
      <c r="I7" s="96">
        <f t="shared" ref="I7:AI7" si="0">SUM(I5:I6)</f>
        <v>38767.551291898133</v>
      </c>
      <c r="J7" s="96">
        <f t="shared" si="0"/>
        <v>38767.551291898133</v>
      </c>
      <c r="K7" s="96">
        <f t="shared" si="0"/>
        <v>38767.551291898133</v>
      </c>
      <c r="L7" s="96">
        <f t="shared" si="0"/>
        <v>38720.248107078332</v>
      </c>
      <c r="M7" s="96">
        <f t="shared" si="0"/>
        <v>38379.296284638272</v>
      </c>
      <c r="N7" s="96">
        <f t="shared" si="0"/>
        <v>37592.457901094953</v>
      </c>
      <c r="O7" s="96">
        <f t="shared" si="0"/>
        <v>37257.19105136038</v>
      </c>
      <c r="P7" s="96">
        <f t="shared" si="0"/>
        <v>37205.833210081197</v>
      </c>
      <c r="Q7" s="96">
        <f t="shared" si="0"/>
        <v>36020.658544092381</v>
      </c>
      <c r="R7" s="96">
        <f t="shared" si="0"/>
        <v>32468.909393596281</v>
      </c>
      <c r="S7" s="96">
        <f t="shared" si="0"/>
        <v>30177.638687155326</v>
      </c>
      <c r="T7" s="96">
        <f t="shared" si="0"/>
        <v>25557.340155367528</v>
      </c>
      <c r="U7" s="96">
        <f t="shared" si="0"/>
        <v>23178.644877693001</v>
      </c>
      <c r="V7" s="96">
        <f t="shared" si="0"/>
        <v>13227.023671885516</v>
      </c>
      <c r="W7" s="96">
        <f t="shared" si="0"/>
        <v>10722.015048367435</v>
      </c>
      <c r="X7" s="96">
        <f t="shared" si="0"/>
        <v>10722.015048367435</v>
      </c>
      <c r="Y7" s="96">
        <f t="shared" si="0"/>
        <v>10051.618990136742</v>
      </c>
      <c r="Z7" s="96">
        <f t="shared" si="0"/>
        <v>9964.5292972445404</v>
      </c>
      <c r="AA7" s="96">
        <f t="shared" si="0"/>
        <v>3749.6121907789702</v>
      </c>
      <c r="AB7" s="96">
        <f t="shared" si="0"/>
        <v>924.5636880492865</v>
      </c>
      <c r="AC7" s="96">
        <f t="shared" si="0"/>
        <v>911.84777452882224</v>
      </c>
      <c r="AD7" s="96">
        <f t="shared" si="0"/>
        <v>243.42442575254898</v>
      </c>
      <c r="AE7" s="96">
        <f t="shared" si="0"/>
        <v>35.498737198237706</v>
      </c>
      <c r="AF7" s="96">
        <f t="shared" si="0"/>
        <v>26.574089557448723</v>
      </c>
      <c r="AG7" s="96">
        <f t="shared" si="0"/>
        <v>0</v>
      </c>
      <c r="AH7" s="96">
        <f t="shared" si="0"/>
        <v>0</v>
      </c>
      <c r="AI7" s="96">
        <f t="shared" si="0"/>
        <v>0</v>
      </c>
      <c r="AJ7" s="97">
        <f>SUM(AJ5:AJ6)</f>
        <v>552207.1463416171</v>
      </c>
    </row>
    <row r="8" spans="1:36" x14ac:dyDescent="0.4">
      <c r="A8" s="141" t="s">
        <v>244</v>
      </c>
      <c r="B8" s="143"/>
      <c r="C8" s="144"/>
      <c r="D8" s="514"/>
      <c r="E8" s="154"/>
      <c r="F8" s="154"/>
      <c r="G8" s="516"/>
      <c r="H8" s="97">
        <v>0</v>
      </c>
      <c r="I8" s="96">
        <f>H7-I7</f>
        <v>0</v>
      </c>
      <c r="J8" s="97">
        <f t="shared" ref="J8:AI8" si="1">I7-J7</f>
        <v>0</v>
      </c>
      <c r="K8" s="97">
        <f t="shared" si="1"/>
        <v>0</v>
      </c>
      <c r="L8" s="97">
        <f t="shared" si="1"/>
        <v>47.303184819800663</v>
      </c>
      <c r="M8" s="97">
        <f t="shared" si="1"/>
        <v>340.95182244005991</v>
      </c>
      <c r="N8" s="97">
        <f t="shared" si="1"/>
        <v>786.83838354331965</v>
      </c>
      <c r="O8" s="97">
        <f t="shared" si="1"/>
        <v>335.26684973457304</v>
      </c>
      <c r="P8" s="97">
        <f t="shared" si="1"/>
        <v>51.357841279183049</v>
      </c>
      <c r="Q8" s="97">
        <f t="shared" si="1"/>
        <v>1185.1746659888158</v>
      </c>
      <c r="R8" s="97">
        <f t="shared" si="1"/>
        <v>3551.7491504960999</v>
      </c>
      <c r="S8" s="97">
        <f t="shared" si="1"/>
        <v>2291.2707064409551</v>
      </c>
      <c r="T8" s="97">
        <f t="shared" si="1"/>
        <v>4620.2985317877974</v>
      </c>
      <c r="U8" s="97">
        <f t="shared" si="1"/>
        <v>2378.6952776745275</v>
      </c>
      <c r="V8" s="97">
        <f t="shared" si="1"/>
        <v>9951.6212058074852</v>
      </c>
      <c r="W8" s="97">
        <f t="shared" si="1"/>
        <v>2505.0086235180806</v>
      </c>
      <c r="X8" s="97">
        <f t="shared" si="1"/>
        <v>0</v>
      </c>
      <c r="Y8" s="97">
        <f t="shared" si="1"/>
        <v>670.3960582306936</v>
      </c>
      <c r="Z8" s="97">
        <f t="shared" si="1"/>
        <v>87.089692892201128</v>
      </c>
      <c r="AA8" s="97">
        <f t="shared" si="1"/>
        <v>6214.9171064655702</v>
      </c>
      <c r="AB8" s="97">
        <f t="shared" si="1"/>
        <v>2825.0485027296836</v>
      </c>
      <c r="AC8" s="97">
        <f t="shared" si="1"/>
        <v>12.715913520464255</v>
      </c>
      <c r="AD8" s="97">
        <f t="shared" si="1"/>
        <v>668.42334877627331</v>
      </c>
      <c r="AE8" s="97">
        <f t="shared" si="1"/>
        <v>207.92568855431128</v>
      </c>
      <c r="AF8" s="97">
        <f t="shared" si="1"/>
        <v>8.924647640788983</v>
      </c>
      <c r="AG8" s="97">
        <f t="shared" si="1"/>
        <v>26.574089557448723</v>
      </c>
      <c r="AH8" s="97">
        <f t="shared" si="1"/>
        <v>0</v>
      </c>
      <c r="AI8" s="97">
        <f t="shared" si="1"/>
        <v>0</v>
      </c>
      <c r="AJ8" s="60"/>
    </row>
    <row r="9" spans="1:36" x14ac:dyDescent="0.4">
      <c r="A9" s="141" t="s">
        <v>245</v>
      </c>
      <c r="B9" s="143"/>
      <c r="C9" s="144"/>
      <c r="D9" s="144"/>
      <c r="E9" s="98"/>
      <c r="F9" s="98"/>
      <c r="G9" s="517"/>
      <c r="H9" s="97">
        <v>0</v>
      </c>
      <c r="I9" s="96">
        <f>$H7-I7</f>
        <v>0</v>
      </c>
      <c r="J9" s="97">
        <f t="shared" ref="J9:AI9" si="2">$H7-J7</f>
        <v>0</v>
      </c>
      <c r="K9" s="97">
        <f t="shared" si="2"/>
        <v>0</v>
      </c>
      <c r="L9" s="97">
        <f t="shared" si="2"/>
        <v>47.303184819800663</v>
      </c>
      <c r="M9" s="97">
        <f t="shared" si="2"/>
        <v>388.25500725986058</v>
      </c>
      <c r="N9" s="97">
        <f t="shared" si="2"/>
        <v>1175.0933908031802</v>
      </c>
      <c r="O9" s="97">
        <f t="shared" si="2"/>
        <v>1510.3602405377533</v>
      </c>
      <c r="P9" s="97">
        <f t="shared" si="2"/>
        <v>1561.7180818169363</v>
      </c>
      <c r="Q9" s="97">
        <f t="shared" si="2"/>
        <v>2746.8927478057522</v>
      </c>
      <c r="R9" s="97">
        <f t="shared" si="2"/>
        <v>6298.6418983018521</v>
      </c>
      <c r="S9" s="97">
        <f t="shared" si="2"/>
        <v>8589.9126047428072</v>
      </c>
      <c r="T9" s="97">
        <f t="shared" si="2"/>
        <v>13210.211136530605</v>
      </c>
      <c r="U9" s="97">
        <f t="shared" si="2"/>
        <v>15588.906414205132</v>
      </c>
      <c r="V9" s="97">
        <f t="shared" si="2"/>
        <v>25540.527620012617</v>
      </c>
      <c r="W9" s="97">
        <f t="shared" si="2"/>
        <v>28045.536243530696</v>
      </c>
      <c r="X9" s="97">
        <f t="shared" si="2"/>
        <v>28045.536243530696</v>
      </c>
      <c r="Y9" s="97">
        <f t="shared" si="2"/>
        <v>28715.932301761393</v>
      </c>
      <c r="Z9" s="97">
        <f t="shared" si="2"/>
        <v>28803.021994653594</v>
      </c>
      <c r="AA9" s="97">
        <f t="shared" si="2"/>
        <v>35017.939101119162</v>
      </c>
      <c r="AB9" s="97">
        <f t="shared" si="2"/>
        <v>37842.987603848844</v>
      </c>
      <c r="AC9" s="97">
        <f t="shared" si="2"/>
        <v>37855.703517369308</v>
      </c>
      <c r="AD9" s="97">
        <f t="shared" si="2"/>
        <v>38524.126866145583</v>
      </c>
      <c r="AE9" s="97">
        <f t="shared" si="2"/>
        <v>38732.052554699898</v>
      </c>
      <c r="AF9" s="97">
        <f t="shared" si="2"/>
        <v>38740.977202340684</v>
      </c>
      <c r="AG9" s="97">
        <f t="shared" si="2"/>
        <v>38767.551291898133</v>
      </c>
      <c r="AH9" s="97">
        <f t="shared" si="2"/>
        <v>38767.551291898133</v>
      </c>
      <c r="AI9" s="97">
        <f t="shared" si="2"/>
        <v>38767.551291898133</v>
      </c>
      <c r="AJ9" s="65"/>
    </row>
    <row r="10" spans="1:36" x14ac:dyDescent="0.4">
      <c r="A10" s="99" t="s">
        <v>88</v>
      </c>
      <c r="B10" s="102">
        <f>SUMPRODUCT(B5:B6,C5:C6)/C7</f>
        <v>15.244055348861325</v>
      </c>
      <c r="C10" s="479"/>
      <c r="D10" s="479"/>
      <c r="E10" s="125"/>
      <c r="F10" s="125"/>
      <c r="G10" s="125"/>
      <c r="H10" s="125"/>
      <c r="I10" s="125"/>
      <c r="J10" s="125"/>
      <c r="K10" s="125"/>
      <c r="L10" s="125"/>
      <c r="M10" s="125"/>
      <c r="N10" s="125"/>
      <c r="O10" s="125"/>
      <c r="P10" s="125"/>
      <c r="Q10" s="125"/>
      <c r="R10" s="125"/>
      <c r="S10" s="125"/>
      <c r="T10" s="125"/>
      <c r="U10" s="125"/>
      <c r="V10" s="125"/>
      <c r="W10" s="125"/>
      <c r="X10" s="125"/>
      <c r="AH10" s="125"/>
      <c r="AI10" s="125"/>
    </row>
    <row r="11" spans="1:36" x14ac:dyDescent="0.4">
      <c r="A11" s="125"/>
      <c r="B11" s="125"/>
      <c r="C11" s="125"/>
      <c r="D11" s="125"/>
      <c r="E11" s="125"/>
      <c r="F11" s="125"/>
      <c r="G11" s="125"/>
      <c r="H11" s="125"/>
      <c r="I11" s="125"/>
      <c r="J11" s="125"/>
      <c r="K11" s="125"/>
      <c r="L11" s="125"/>
      <c r="M11" s="125"/>
      <c r="N11" s="125"/>
      <c r="O11" s="125"/>
      <c r="P11" s="125"/>
      <c r="Q11" s="125"/>
      <c r="R11" s="125"/>
      <c r="S11" s="125"/>
      <c r="T11" s="125"/>
      <c r="U11" s="125"/>
      <c r="V11" s="125"/>
    </row>
    <row r="12" spans="1:36" hidden="1" x14ac:dyDescent="0.4">
      <c r="A12" s="616" t="s">
        <v>112</v>
      </c>
      <c r="B12" s="618" t="s">
        <v>0</v>
      </c>
      <c r="C12" s="618" t="s">
        <v>34</v>
      </c>
      <c r="D12" s="618" t="s">
        <v>74</v>
      </c>
      <c r="E12" s="300" t="s">
        <v>76</v>
      </c>
      <c r="F12" s="511"/>
      <c r="G12" s="511"/>
      <c r="H12" s="449" t="s">
        <v>76</v>
      </c>
      <c r="I12" s="450"/>
      <c r="J12" s="450"/>
      <c r="K12" s="450"/>
      <c r="L12" s="450"/>
      <c r="M12" s="450"/>
      <c r="N12" s="450"/>
      <c r="O12" s="450"/>
      <c r="P12" s="450"/>
      <c r="Q12" s="450"/>
      <c r="R12" s="450"/>
      <c r="S12" s="450"/>
      <c r="T12" s="450"/>
      <c r="U12" s="451"/>
      <c r="V12" s="125"/>
    </row>
    <row r="13" spans="1:36" hidden="1" x14ac:dyDescent="0.4">
      <c r="A13" s="663"/>
      <c r="B13" s="624"/>
      <c r="C13" s="624"/>
      <c r="D13" s="624"/>
      <c r="E13" s="1">
        <f>T4</f>
        <v>2033</v>
      </c>
      <c r="F13" s="1">
        <f t="shared" ref="F13:G18" si="3">U4</f>
        <v>2034</v>
      </c>
      <c r="G13" s="1">
        <f t="shared" si="3"/>
        <v>2035</v>
      </c>
      <c r="H13" s="478">
        <f>V4</f>
        <v>2035</v>
      </c>
      <c r="I13" s="478">
        <f t="shared" ref="I13:U13" si="4">W4</f>
        <v>2036</v>
      </c>
      <c r="J13" s="478">
        <f t="shared" si="4"/>
        <v>2037</v>
      </c>
      <c r="K13" s="478">
        <f t="shared" si="4"/>
        <v>2038</v>
      </c>
      <c r="L13" s="478">
        <f t="shared" si="4"/>
        <v>2039</v>
      </c>
      <c r="M13" s="478">
        <f t="shared" si="4"/>
        <v>2040</v>
      </c>
      <c r="N13" s="478">
        <f t="shared" si="4"/>
        <v>2041</v>
      </c>
      <c r="O13" s="478">
        <f t="shared" si="4"/>
        <v>2042</v>
      </c>
      <c r="P13" s="478">
        <f t="shared" si="4"/>
        <v>2043</v>
      </c>
      <c r="Q13" s="478">
        <f t="shared" si="4"/>
        <v>2044</v>
      </c>
      <c r="R13" s="478">
        <f t="shared" si="4"/>
        <v>2045</v>
      </c>
      <c r="S13" s="478">
        <f t="shared" si="4"/>
        <v>2046</v>
      </c>
      <c r="T13" s="478">
        <f t="shared" si="4"/>
        <v>2047</v>
      </c>
      <c r="U13" s="478">
        <f t="shared" si="4"/>
        <v>2048</v>
      </c>
      <c r="V13" s="125"/>
    </row>
    <row r="14" spans="1:36" hidden="1" x14ac:dyDescent="0.4">
      <c r="A14" s="4" t="str">
        <f>A5</f>
        <v>Custom Incentives</v>
      </c>
      <c r="B14" s="10">
        <f>B5</f>
        <v>15.453889964650353</v>
      </c>
      <c r="C14" s="5">
        <f>C5</f>
        <v>43799.241992680501</v>
      </c>
      <c r="D14" s="446">
        <f>D5</f>
        <v>0.82220000000000004</v>
      </c>
      <c r="E14" s="31">
        <f t="shared" ref="E14:E18" si="5">T5</f>
        <v>23699.953766638158</v>
      </c>
      <c r="F14" s="31">
        <f t="shared" si="3"/>
        <v>21336.798987750844</v>
      </c>
      <c r="G14" s="31">
        <f t="shared" si="3"/>
        <v>12994.33827964068</v>
      </c>
      <c r="H14" s="31">
        <f t="shared" ref="H14:H18" si="6">V5</f>
        <v>12994.33827964068</v>
      </c>
      <c r="I14" s="31">
        <f t="shared" ref="I14:I18" si="7">W5</f>
        <v>10722.015048367435</v>
      </c>
      <c r="J14" s="31">
        <f t="shared" ref="J14:J18" si="8">X5</f>
        <v>10722.015048367435</v>
      </c>
      <c r="K14" s="31">
        <f t="shared" ref="K14:K18" si="9">Y5</f>
        <v>10051.618990136742</v>
      </c>
      <c r="L14" s="31">
        <f t="shared" ref="L14:L18" si="10">Z5</f>
        <v>9964.5292972445404</v>
      </c>
      <c r="M14" s="31">
        <f t="shared" ref="M14:M18" si="11">AA5</f>
        <v>3749.6121907789702</v>
      </c>
      <c r="N14" s="31">
        <f t="shared" ref="N14:N18" si="12">AB5</f>
        <v>924.5636880492865</v>
      </c>
      <c r="O14" s="31">
        <f t="shared" ref="O14:O18" si="13">AC5</f>
        <v>911.84777452882224</v>
      </c>
      <c r="P14" s="31">
        <f t="shared" ref="P14:P18" si="14">AD5</f>
        <v>243.42442575254898</v>
      </c>
      <c r="Q14" s="31">
        <f t="shared" ref="Q14:Q18" si="15">AE5</f>
        <v>35.498737198237706</v>
      </c>
      <c r="R14" s="31">
        <f t="shared" ref="R14:R18" si="16">AF5</f>
        <v>26.574089557448723</v>
      </c>
      <c r="S14" s="31">
        <f t="shared" ref="S14:S18" si="17">AG5</f>
        <v>0</v>
      </c>
      <c r="T14" s="31">
        <f t="shared" ref="T14:T18" si="18">AH5</f>
        <v>0</v>
      </c>
      <c r="U14" s="31">
        <f t="shared" ref="U14:U18" si="19">AI5</f>
        <v>0</v>
      </c>
      <c r="V14" s="125"/>
    </row>
    <row r="15" spans="1:36" hidden="1" x14ac:dyDescent="0.4">
      <c r="A15" s="4" t="str">
        <f t="shared" ref="A15:D19" si="20">A6</f>
        <v>New Construction Lighting</v>
      </c>
      <c r="B15" s="10">
        <f t="shared" si="20"/>
        <v>12.502031573928987</v>
      </c>
      <c r="C15" s="5">
        <f t="shared" si="20"/>
        <v>3351.7569028414323</v>
      </c>
      <c r="D15" s="446">
        <f t="shared" si="20"/>
        <v>0.8221999999999996</v>
      </c>
      <c r="E15" s="31">
        <f t="shared" si="5"/>
        <v>1857.3863887293701</v>
      </c>
      <c r="F15" s="31">
        <f t="shared" si="3"/>
        <v>1841.8458899421582</v>
      </c>
      <c r="G15" s="31">
        <f t="shared" si="3"/>
        <v>232.6853922448345</v>
      </c>
      <c r="H15" s="31">
        <f t="shared" si="6"/>
        <v>232.6853922448345</v>
      </c>
      <c r="I15" s="31">
        <f t="shared" si="7"/>
        <v>0</v>
      </c>
      <c r="J15" s="31">
        <f t="shared" si="8"/>
        <v>0</v>
      </c>
      <c r="K15" s="31">
        <f t="shared" si="9"/>
        <v>0</v>
      </c>
      <c r="L15" s="31">
        <f t="shared" si="10"/>
        <v>0</v>
      </c>
      <c r="M15" s="31">
        <f t="shared" si="11"/>
        <v>0</v>
      </c>
      <c r="N15" s="31">
        <f t="shared" si="12"/>
        <v>0</v>
      </c>
      <c r="O15" s="31">
        <f t="shared" si="13"/>
        <v>0</v>
      </c>
      <c r="P15" s="31">
        <f t="shared" si="14"/>
        <v>0</v>
      </c>
      <c r="Q15" s="31">
        <f t="shared" si="15"/>
        <v>0</v>
      </c>
      <c r="R15" s="31">
        <f t="shared" si="16"/>
        <v>0</v>
      </c>
      <c r="S15" s="31">
        <f t="shared" si="17"/>
        <v>0</v>
      </c>
      <c r="T15" s="31">
        <f t="shared" si="18"/>
        <v>0</v>
      </c>
      <c r="U15" s="31">
        <f t="shared" si="19"/>
        <v>0</v>
      </c>
      <c r="V15" s="125"/>
    </row>
    <row r="16" spans="1:36" hidden="1" x14ac:dyDescent="0.4">
      <c r="A16" s="141" t="str">
        <f t="shared" si="20"/>
        <v>2021 CPAS</v>
      </c>
      <c r="B16" s="142"/>
      <c r="C16" s="100">
        <f t="shared" si="20"/>
        <v>47150.998895521931</v>
      </c>
      <c r="D16" s="447">
        <f t="shared" si="20"/>
        <v>0.82220000000000004</v>
      </c>
      <c r="E16" s="97">
        <f t="shared" si="5"/>
        <v>25557.340155367528</v>
      </c>
      <c r="F16" s="97">
        <f t="shared" si="3"/>
        <v>23178.644877693001</v>
      </c>
      <c r="G16" s="97">
        <f t="shared" si="3"/>
        <v>13227.023671885516</v>
      </c>
      <c r="H16" s="97">
        <f t="shared" si="6"/>
        <v>13227.023671885516</v>
      </c>
      <c r="I16" s="97">
        <f t="shared" si="7"/>
        <v>10722.015048367435</v>
      </c>
      <c r="J16" s="97">
        <f t="shared" si="8"/>
        <v>10722.015048367435</v>
      </c>
      <c r="K16" s="97">
        <f t="shared" si="9"/>
        <v>10051.618990136742</v>
      </c>
      <c r="L16" s="97">
        <f t="shared" si="10"/>
        <v>9964.5292972445404</v>
      </c>
      <c r="M16" s="97">
        <f t="shared" si="11"/>
        <v>3749.6121907789702</v>
      </c>
      <c r="N16" s="97">
        <f t="shared" si="12"/>
        <v>924.5636880492865</v>
      </c>
      <c r="O16" s="97">
        <f t="shared" si="13"/>
        <v>911.84777452882224</v>
      </c>
      <c r="P16" s="97">
        <f t="shared" si="14"/>
        <v>243.42442575254898</v>
      </c>
      <c r="Q16" s="97">
        <f t="shared" si="15"/>
        <v>35.498737198237706</v>
      </c>
      <c r="R16" s="97">
        <f t="shared" si="16"/>
        <v>26.574089557448723</v>
      </c>
      <c r="S16" s="97">
        <f t="shared" si="17"/>
        <v>0</v>
      </c>
      <c r="T16" s="97">
        <f t="shared" si="18"/>
        <v>0</v>
      </c>
      <c r="U16" s="97">
        <f t="shared" si="19"/>
        <v>0</v>
      </c>
      <c r="V16" s="125"/>
    </row>
    <row r="17" spans="1:24" hidden="1" x14ac:dyDescent="0.4">
      <c r="A17" s="141" t="str">
        <f t="shared" si="20"/>
        <v>Expiring 2021 CPAS</v>
      </c>
      <c r="B17" s="143"/>
      <c r="C17" s="144"/>
      <c r="D17" s="512"/>
      <c r="E17" s="97">
        <f t="shared" si="5"/>
        <v>4620.2985317877974</v>
      </c>
      <c r="F17" s="97">
        <f t="shared" si="3"/>
        <v>2378.6952776745275</v>
      </c>
      <c r="G17" s="97">
        <f t="shared" si="3"/>
        <v>9951.6212058074852</v>
      </c>
      <c r="H17" s="97">
        <f t="shared" si="6"/>
        <v>9951.6212058074852</v>
      </c>
      <c r="I17" s="97">
        <f t="shared" si="7"/>
        <v>2505.0086235180806</v>
      </c>
      <c r="J17" s="97">
        <f t="shared" si="8"/>
        <v>0</v>
      </c>
      <c r="K17" s="97">
        <f t="shared" si="9"/>
        <v>670.3960582306936</v>
      </c>
      <c r="L17" s="97">
        <f t="shared" si="10"/>
        <v>87.089692892201128</v>
      </c>
      <c r="M17" s="97">
        <f t="shared" si="11"/>
        <v>6214.9171064655702</v>
      </c>
      <c r="N17" s="97">
        <f t="shared" si="12"/>
        <v>2825.0485027296836</v>
      </c>
      <c r="O17" s="97">
        <f t="shared" si="13"/>
        <v>12.715913520464255</v>
      </c>
      <c r="P17" s="97">
        <f t="shared" si="14"/>
        <v>668.42334877627331</v>
      </c>
      <c r="Q17" s="97">
        <f t="shared" si="15"/>
        <v>207.92568855431128</v>
      </c>
      <c r="R17" s="97">
        <f t="shared" si="16"/>
        <v>8.924647640788983</v>
      </c>
      <c r="S17" s="97">
        <f t="shared" si="17"/>
        <v>26.574089557448723</v>
      </c>
      <c r="T17" s="97">
        <f t="shared" si="18"/>
        <v>0</v>
      </c>
      <c r="U17" s="97">
        <f t="shared" si="19"/>
        <v>0</v>
      </c>
      <c r="V17" s="125"/>
    </row>
    <row r="18" spans="1:24" hidden="1" x14ac:dyDescent="0.4">
      <c r="A18" s="141" t="str">
        <f t="shared" si="20"/>
        <v>Expired 2021 CPAS</v>
      </c>
      <c r="B18" s="143"/>
      <c r="C18" s="144"/>
      <c r="D18" s="512"/>
      <c r="E18" s="97">
        <f t="shared" si="5"/>
        <v>13210.211136530605</v>
      </c>
      <c r="F18" s="97">
        <f t="shared" si="3"/>
        <v>15588.906414205132</v>
      </c>
      <c r="G18" s="97">
        <f t="shared" si="3"/>
        <v>25540.527620012617</v>
      </c>
      <c r="H18" s="97">
        <f t="shared" si="6"/>
        <v>25540.527620012617</v>
      </c>
      <c r="I18" s="97">
        <f t="shared" si="7"/>
        <v>28045.536243530696</v>
      </c>
      <c r="J18" s="97">
        <f t="shared" si="8"/>
        <v>28045.536243530696</v>
      </c>
      <c r="K18" s="97">
        <f t="shared" si="9"/>
        <v>28715.932301761393</v>
      </c>
      <c r="L18" s="97">
        <f t="shared" si="10"/>
        <v>28803.021994653594</v>
      </c>
      <c r="M18" s="97">
        <f t="shared" si="11"/>
        <v>35017.939101119162</v>
      </c>
      <c r="N18" s="97">
        <f t="shared" si="12"/>
        <v>37842.987603848844</v>
      </c>
      <c r="O18" s="97">
        <f t="shared" si="13"/>
        <v>37855.703517369308</v>
      </c>
      <c r="P18" s="97">
        <f t="shared" si="14"/>
        <v>38524.126866145583</v>
      </c>
      <c r="Q18" s="97">
        <f t="shared" si="15"/>
        <v>38732.052554699898</v>
      </c>
      <c r="R18" s="97">
        <f t="shared" si="16"/>
        <v>38740.977202340684</v>
      </c>
      <c r="S18" s="97">
        <f t="shared" si="17"/>
        <v>38767.551291898133</v>
      </c>
      <c r="T18" s="97">
        <f t="shared" si="18"/>
        <v>38767.551291898133</v>
      </c>
      <c r="U18" s="97">
        <f t="shared" si="19"/>
        <v>38767.551291898133</v>
      </c>
      <c r="V18" s="125"/>
    </row>
    <row r="19" spans="1:24" hidden="1" x14ac:dyDescent="0.4">
      <c r="A19" s="99" t="str">
        <f t="shared" si="20"/>
        <v>WAML</v>
      </c>
      <c r="B19" s="102">
        <f t="shared" si="20"/>
        <v>15.244055348861325</v>
      </c>
      <c r="C19" s="479"/>
      <c r="D19" s="479"/>
      <c r="E19" s="125"/>
      <c r="F19" s="125"/>
      <c r="G19" s="125"/>
      <c r="H19" s="125"/>
      <c r="I19" s="125"/>
      <c r="J19" s="125"/>
      <c r="K19" s="125"/>
      <c r="L19" s="125"/>
      <c r="M19" s="125"/>
      <c r="N19" s="125"/>
      <c r="O19" s="125"/>
      <c r="P19" s="125"/>
      <c r="Q19" s="125"/>
      <c r="R19" s="125"/>
      <c r="S19" s="125"/>
      <c r="T19" s="125"/>
      <c r="U19" s="125"/>
      <c r="V19" s="125"/>
    </row>
    <row r="20" spans="1:24" x14ac:dyDescent="0.4">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row>
  </sheetData>
  <mergeCells count="9">
    <mergeCell ref="AJ3:AJ4"/>
    <mergeCell ref="A12:A13"/>
    <mergeCell ref="B12:B13"/>
    <mergeCell ref="C12:C13"/>
    <mergeCell ref="D12:D13"/>
    <mergeCell ref="A3:A4"/>
    <mergeCell ref="B3:B4"/>
    <mergeCell ref="C3:C4"/>
    <mergeCell ref="D3: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5EB8-6725-46FD-9B3C-A086D99529CA}">
  <dimension ref="A1:B5"/>
  <sheetViews>
    <sheetView workbookViewId="0"/>
  </sheetViews>
  <sheetFormatPr defaultRowHeight="15" x14ac:dyDescent="0.4"/>
  <cols>
    <col min="1" max="1" width="21.53515625" bestFit="1" customWidth="1"/>
    <col min="2" max="2" width="111.4609375" customWidth="1"/>
  </cols>
  <sheetData>
    <row r="1" spans="1:2" x14ac:dyDescent="0.4">
      <c r="A1" s="26" t="s">
        <v>20</v>
      </c>
      <c r="B1" s="26" t="s">
        <v>69</v>
      </c>
    </row>
    <row r="2" spans="1:2" s="72" customFormat="1" x14ac:dyDescent="0.4">
      <c r="A2" s="179" t="s">
        <v>21</v>
      </c>
      <c r="B2" s="180" t="s">
        <v>533</v>
      </c>
    </row>
    <row r="3" spans="1:2" x14ac:dyDescent="0.4">
      <c r="A3" s="28" t="s">
        <v>83</v>
      </c>
      <c r="B3" s="27" t="s">
        <v>82</v>
      </c>
    </row>
    <row r="4" spans="1:2" x14ac:dyDescent="0.4">
      <c r="A4" s="68" t="s">
        <v>75</v>
      </c>
      <c r="B4" s="69" t="s">
        <v>68</v>
      </c>
    </row>
    <row r="5" spans="1:2" ht="27" x14ac:dyDescent="0.4">
      <c r="A5" s="68" t="s">
        <v>35</v>
      </c>
      <c r="B5" s="69" t="s">
        <v>463</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58262-F761-477D-B4F5-7FA193684FCE}">
  <dimension ref="A1:AJ25"/>
  <sheetViews>
    <sheetView workbookViewId="0">
      <selection activeCell="I32" sqref="I31:I32"/>
    </sheetView>
  </sheetViews>
  <sheetFormatPr defaultRowHeight="15" x14ac:dyDescent="0.4"/>
  <cols>
    <col min="1" max="1" width="15.69140625" customWidth="1"/>
    <col min="2" max="2" width="6.765625" customWidth="1"/>
    <col min="3" max="3" width="11.69140625" customWidth="1"/>
    <col min="4" max="4" width="5.4609375" bestFit="1" customWidth="1"/>
    <col min="5" max="7" width="8.84375" hidden="1" customWidth="1"/>
    <col min="8" max="17" width="7.4609375" customWidth="1"/>
    <col min="18" max="21" width="7.4609375" bestFit="1" customWidth="1"/>
  </cols>
  <sheetData>
    <row r="1" spans="1:36" s="283" customFormat="1" x14ac:dyDescent="0.4">
      <c r="A1" s="111" t="s">
        <v>320</v>
      </c>
    </row>
    <row r="2" spans="1:36" s="283" customFormat="1" x14ac:dyDescent="0.4">
      <c r="A2" s="111"/>
    </row>
    <row r="3" spans="1:36" s="283" customFormat="1" ht="15" customHeight="1" x14ac:dyDescent="0.4">
      <c r="A3" s="616" t="s">
        <v>113</v>
      </c>
      <c r="B3" s="618" t="s">
        <v>0</v>
      </c>
      <c r="C3" s="618" t="s">
        <v>34</v>
      </c>
      <c r="D3" s="618" t="s">
        <v>74</v>
      </c>
      <c r="E3" s="538" t="s">
        <v>76</v>
      </c>
      <c r="F3" s="539"/>
      <c r="G3" s="539"/>
      <c r="H3" s="543" t="s">
        <v>76</v>
      </c>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614" t="s">
        <v>1</v>
      </c>
    </row>
    <row r="4" spans="1:36" s="283" customFormat="1"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15"/>
    </row>
    <row r="5" spans="1:36" s="283" customFormat="1" ht="27" x14ac:dyDescent="0.4">
      <c r="A5" s="334" t="s">
        <v>323</v>
      </c>
      <c r="B5" s="250">
        <f>B22</f>
        <v>15.5446233772076</v>
      </c>
      <c r="C5" s="266">
        <f>C22*29.3/1000</f>
        <v>3968.9516851766507</v>
      </c>
      <c r="D5" s="513">
        <v>0.9385</v>
      </c>
      <c r="E5" s="234"/>
      <c r="F5" s="234"/>
      <c r="G5" s="234"/>
      <c r="H5" s="266">
        <f>H22*29.3/1000</f>
        <v>3724.8611565382867</v>
      </c>
      <c r="I5" s="266">
        <f t="shared" ref="I5:AI5" si="0">I22*29.3/1000</f>
        <v>3724.8611565382867</v>
      </c>
      <c r="J5" s="266">
        <f t="shared" si="0"/>
        <v>3724.8611565382867</v>
      </c>
      <c r="K5" s="266">
        <f t="shared" si="0"/>
        <v>3724.8611565382867</v>
      </c>
      <c r="L5" s="266">
        <f t="shared" si="0"/>
        <v>3724.8611565382867</v>
      </c>
      <c r="M5" s="266">
        <f t="shared" si="0"/>
        <v>3724.8611565382867</v>
      </c>
      <c r="N5" s="266">
        <f t="shared" si="0"/>
        <v>3724.8611565382867</v>
      </c>
      <c r="O5" s="266">
        <f t="shared" si="0"/>
        <v>3724.8611565382867</v>
      </c>
      <c r="P5" s="266">
        <f t="shared" si="0"/>
        <v>3724.8611565382867</v>
      </c>
      <c r="Q5" s="266">
        <f t="shared" si="0"/>
        <v>3724.8611565382867</v>
      </c>
      <c r="R5" s="266">
        <f t="shared" si="0"/>
        <v>3724.8611565382867</v>
      </c>
      <c r="S5" s="266">
        <f t="shared" si="0"/>
        <v>3724.8611565382867</v>
      </c>
      <c r="T5" s="266">
        <f t="shared" si="0"/>
        <v>3724.8611565382867</v>
      </c>
      <c r="U5" s="266">
        <f t="shared" si="0"/>
        <v>3724.8611565382867</v>
      </c>
      <c r="V5" s="266">
        <f t="shared" si="0"/>
        <v>3724.8611565382867</v>
      </c>
      <c r="W5" s="266">
        <f t="shared" si="0"/>
        <v>2028.6464627032881</v>
      </c>
      <c r="X5" s="266">
        <f t="shared" si="0"/>
        <v>0</v>
      </c>
      <c r="Y5" s="266">
        <f t="shared" si="0"/>
        <v>0</v>
      </c>
      <c r="Z5" s="266">
        <f t="shared" si="0"/>
        <v>0</v>
      </c>
      <c r="AA5" s="266">
        <f t="shared" si="0"/>
        <v>0</v>
      </c>
      <c r="AB5" s="266">
        <f t="shared" si="0"/>
        <v>0</v>
      </c>
      <c r="AC5" s="266">
        <f t="shared" si="0"/>
        <v>0</v>
      </c>
      <c r="AD5" s="266">
        <f t="shared" si="0"/>
        <v>0</v>
      </c>
      <c r="AE5" s="266">
        <f t="shared" si="0"/>
        <v>0</v>
      </c>
      <c r="AF5" s="266">
        <f t="shared" si="0"/>
        <v>0</v>
      </c>
      <c r="AG5" s="266">
        <f t="shared" si="0"/>
        <v>0</v>
      </c>
      <c r="AH5" s="266">
        <f t="shared" si="0"/>
        <v>0</v>
      </c>
      <c r="AI5" s="266">
        <f t="shared" si="0"/>
        <v>0</v>
      </c>
      <c r="AJ5" s="423">
        <f>SUM(E5:AI5)</f>
        <v>57901.563810777603</v>
      </c>
    </row>
    <row r="6" spans="1:36" s="283" customFormat="1" x14ac:dyDescent="0.4">
      <c r="A6" s="236" t="s">
        <v>243</v>
      </c>
      <c r="B6" s="237"/>
      <c r="C6" s="301">
        <f>SUM(C5:C5)</f>
        <v>3968.9516851766507</v>
      </c>
      <c r="D6" s="515">
        <f>H6/C6</f>
        <v>0.9385</v>
      </c>
      <c r="E6" s="335"/>
      <c r="F6" s="335"/>
      <c r="G6" s="346"/>
      <c r="H6" s="263">
        <f>SUM(H5:H5)</f>
        <v>3724.8611565382867</v>
      </c>
      <c r="I6" s="301">
        <f t="shared" ref="I6:AJ6" si="1">SUM(I5:I5)</f>
        <v>3724.8611565382867</v>
      </c>
      <c r="J6" s="302">
        <f t="shared" si="1"/>
        <v>3724.8611565382867</v>
      </c>
      <c r="K6" s="302">
        <f t="shared" si="1"/>
        <v>3724.8611565382867</v>
      </c>
      <c r="L6" s="302">
        <f t="shared" si="1"/>
        <v>3724.8611565382867</v>
      </c>
      <c r="M6" s="302">
        <f t="shared" si="1"/>
        <v>3724.8611565382867</v>
      </c>
      <c r="N6" s="302">
        <f t="shared" si="1"/>
        <v>3724.8611565382867</v>
      </c>
      <c r="O6" s="302">
        <f t="shared" si="1"/>
        <v>3724.8611565382867</v>
      </c>
      <c r="P6" s="302">
        <f t="shared" si="1"/>
        <v>3724.8611565382867</v>
      </c>
      <c r="Q6" s="302">
        <f t="shared" si="1"/>
        <v>3724.8611565382867</v>
      </c>
      <c r="R6" s="302">
        <f t="shared" si="1"/>
        <v>3724.8611565382867</v>
      </c>
      <c r="S6" s="302">
        <f t="shared" si="1"/>
        <v>3724.8611565382867</v>
      </c>
      <c r="T6" s="302">
        <f t="shared" si="1"/>
        <v>3724.8611565382867</v>
      </c>
      <c r="U6" s="302">
        <f t="shared" si="1"/>
        <v>3724.8611565382867</v>
      </c>
      <c r="V6" s="302">
        <f t="shared" si="1"/>
        <v>3724.8611565382867</v>
      </c>
      <c r="W6" s="302">
        <f t="shared" si="1"/>
        <v>2028.6464627032881</v>
      </c>
      <c r="X6" s="302">
        <f t="shared" si="1"/>
        <v>0</v>
      </c>
      <c r="Y6" s="302">
        <f t="shared" si="1"/>
        <v>0</v>
      </c>
      <c r="Z6" s="302">
        <f t="shared" si="1"/>
        <v>0</v>
      </c>
      <c r="AA6" s="302">
        <f t="shared" si="1"/>
        <v>0</v>
      </c>
      <c r="AB6" s="302">
        <f t="shared" si="1"/>
        <v>0</v>
      </c>
      <c r="AC6" s="302">
        <f t="shared" si="1"/>
        <v>0</v>
      </c>
      <c r="AD6" s="302">
        <f t="shared" si="1"/>
        <v>0</v>
      </c>
      <c r="AE6" s="302">
        <f t="shared" si="1"/>
        <v>0</v>
      </c>
      <c r="AF6" s="302">
        <f t="shared" si="1"/>
        <v>0</v>
      </c>
      <c r="AG6" s="302">
        <f t="shared" si="1"/>
        <v>0</v>
      </c>
      <c r="AH6" s="302">
        <f t="shared" si="1"/>
        <v>0</v>
      </c>
      <c r="AI6" s="303">
        <f t="shared" si="1"/>
        <v>0</v>
      </c>
      <c r="AJ6" s="304">
        <f t="shared" si="1"/>
        <v>57901.563810777603</v>
      </c>
    </row>
    <row r="7" spans="1:36" s="283" customFormat="1" x14ac:dyDescent="0.4">
      <c r="A7" s="236" t="s">
        <v>244</v>
      </c>
      <c r="B7" s="243"/>
      <c r="C7" s="244"/>
      <c r="D7" s="244"/>
      <c r="E7" s="335"/>
      <c r="F7" s="335"/>
      <c r="G7" s="346"/>
      <c r="H7" s="263">
        <v>0</v>
      </c>
      <c r="I7" s="301">
        <f>H6-I6</f>
        <v>0</v>
      </c>
      <c r="J7" s="301">
        <f t="shared" ref="J7:AI7" si="2">I6-J6</f>
        <v>0</v>
      </c>
      <c r="K7" s="301">
        <f t="shared" si="2"/>
        <v>0</v>
      </c>
      <c r="L7" s="301">
        <f t="shared" si="2"/>
        <v>0</v>
      </c>
      <c r="M7" s="301">
        <f t="shared" si="2"/>
        <v>0</v>
      </c>
      <c r="N7" s="301">
        <f t="shared" si="2"/>
        <v>0</v>
      </c>
      <c r="O7" s="301">
        <f t="shared" si="2"/>
        <v>0</v>
      </c>
      <c r="P7" s="301">
        <f t="shared" si="2"/>
        <v>0</v>
      </c>
      <c r="Q7" s="301">
        <f t="shared" si="2"/>
        <v>0</v>
      </c>
      <c r="R7" s="301">
        <f t="shared" si="2"/>
        <v>0</v>
      </c>
      <c r="S7" s="301">
        <f t="shared" si="2"/>
        <v>0</v>
      </c>
      <c r="T7" s="301">
        <f t="shared" si="2"/>
        <v>0</v>
      </c>
      <c r="U7" s="301">
        <f t="shared" si="2"/>
        <v>0</v>
      </c>
      <c r="V7" s="301">
        <f t="shared" si="2"/>
        <v>0</v>
      </c>
      <c r="W7" s="301">
        <f t="shared" si="2"/>
        <v>1696.2146938349986</v>
      </c>
      <c r="X7" s="301">
        <f t="shared" si="2"/>
        <v>2028.6464627032881</v>
      </c>
      <c r="Y7" s="301">
        <f t="shared" si="2"/>
        <v>0</v>
      </c>
      <c r="Z7" s="301">
        <f t="shared" si="2"/>
        <v>0</v>
      </c>
      <c r="AA7" s="301">
        <f t="shared" si="2"/>
        <v>0</v>
      </c>
      <c r="AB7" s="301">
        <f t="shared" si="2"/>
        <v>0</v>
      </c>
      <c r="AC7" s="301">
        <f t="shared" si="2"/>
        <v>0</v>
      </c>
      <c r="AD7" s="301">
        <f t="shared" si="2"/>
        <v>0</v>
      </c>
      <c r="AE7" s="301">
        <f t="shared" si="2"/>
        <v>0</v>
      </c>
      <c r="AF7" s="301">
        <f t="shared" si="2"/>
        <v>0</v>
      </c>
      <c r="AG7" s="301">
        <f t="shared" si="2"/>
        <v>0</v>
      </c>
      <c r="AH7" s="301">
        <f t="shared" si="2"/>
        <v>0</v>
      </c>
      <c r="AI7" s="301">
        <f t="shared" si="2"/>
        <v>0</v>
      </c>
      <c r="AJ7" s="305"/>
    </row>
    <row r="8" spans="1:36" s="283" customFormat="1" x14ac:dyDescent="0.4">
      <c r="A8" s="236" t="s">
        <v>245</v>
      </c>
      <c r="B8" s="243"/>
      <c r="C8" s="244"/>
      <c r="D8" s="244"/>
      <c r="E8" s="335"/>
      <c r="F8" s="335"/>
      <c r="G8" s="346"/>
      <c r="H8" s="263">
        <v>0</v>
      </c>
      <c r="I8" s="306">
        <f>$H6-I6</f>
        <v>0</v>
      </c>
      <c r="J8" s="306">
        <f t="shared" ref="J8:AI8" si="3">$H6-J6</f>
        <v>0</v>
      </c>
      <c r="K8" s="306">
        <f t="shared" si="3"/>
        <v>0</v>
      </c>
      <c r="L8" s="306">
        <f t="shared" si="3"/>
        <v>0</v>
      </c>
      <c r="M8" s="306">
        <f t="shared" si="3"/>
        <v>0</v>
      </c>
      <c r="N8" s="306">
        <f t="shared" si="3"/>
        <v>0</v>
      </c>
      <c r="O8" s="306">
        <f t="shared" si="3"/>
        <v>0</v>
      </c>
      <c r="P8" s="306">
        <f t="shared" si="3"/>
        <v>0</v>
      </c>
      <c r="Q8" s="306">
        <f t="shared" si="3"/>
        <v>0</v>
      </c>
      <c r="R8" s="306">
        <f t="shared" si="3"/>
        <v>0</v>
      </c>
      <c r="S8" s="306">
        <f t="shared" si="3"/>
        <v>0</v>
      </c>
      <c r="T8" s="306">
        <f t="shared" si="3"/>
        <v>0</v>
      </c>
      <c r="U8" s="306">
        <f t="shared" si="3"/>
        <v>0</v>
      </c>
      <c r="V8" s="306">
        <f t="shared" si="3"/>
        <v>0</v>
      </c>
      <c r="W8" s="306">
        <f t="shared" si="3"/>
        <v>1696.2146938349986</v>
      </c>
      <c r="X8" s="306">
        <f t="shared" si="3"/>
        <v>3724.8611565382867</v>
      </c>
      <c r="Y8" s="306">
        <f t="shared" si="3"/>
        <v>3724.8611565382867</v>
      </c>
      <c r="Z8" s="306">
        <f t="shared" si="3"/>
        <v>3724.8611565382867</v>
      </c>
      <c r="AA8" s="306">
        <f t="shared" si="3"/>
        <v>3724.8611565382867</v>
      </c>
      <c r="AB8" s="306">
        <f t="shared" si="3"/>
        <v>3724.8611565382867</v>
      </c>
      <c r="AC8" s="306">
        <f t="shared" si="3"/>
        <v>3724.8611565382867</v>
      </c>
      <c r="AD8" s="306">
        <f t="shared" si="3"/>
        <v>3724.8611565382867</v>
      </c>
      <c r="AE8" s="306">
        <f t="shared" si="3"/>
        <v>3724.8611565382867</v>
      </c>
      <c r="AF8" s="306">
        <f t="shared" si="3"/>
        <v>3724.8611565382867</v>
      </c>
      <c r="AG8" s="306">
        <f t="shared" si="3"/>
        <v>3724.8611565382867</v>
      </c>
      <c r="AH8" s="306">
        <f t="shared" si="3"/>
        <v>3724.8611565382867</v>
      </c>
      <c r="AI8" s="306">
        <f t="shared" si="3"/>
        <v>3724.8611565382867</v>
      </c>
      <c r="AJ8" s="307"/>
    </row>
    <row r="9" spans="1:36" s="283" customFormat="1" x14ac:dyDescent="0.4">
      <c r="A9" s="247" t="s">
        <v>88</v>
      </c>
      <c r="B9" s="248">
        <f>SUMPRODUCT(B5:B5,C5:C5)/C6</f>
        <v>15.544623377207602</v>
      </c>
      <c r="C9" s="249"/>
      <c r="D9" s="125"/>
      <c r="E9" s="125"/>
      <c r="F9" s="125"/>
      <c r="G9" s="125"/>
      <c r="H9" s="125"/>
      <c r="I9" s="125"/>
      <c r="J9" s="125"/>
      <c r="K9" s="125"/>
      <c r="L9" s="125"/>
      <c r="M9" s="125"/>
      <c r="N9" s="125"/>
      <c r="O9" s="125"/>
      <c r="P9" s="125"/>
      <c r="Q9" s="125"/>
      <c r="R9" s="125"/>
      <c r="S9" s="125"/>
      <c r="T9" s="125"/>
      <c r="U9" s="125"/>
      <c r="V9" s="125"/>
      <c r="W9" s="125"/>
      <c r="X9" s="125"/>
    </row>
    <row r="10" spans="1:36" s="283" customFormat="1" hidden="1" x14ac:dyDescent="0.4">
      <c r="A10" s="125"/>
      <c r="B10" s="479"/>
      <c r="C10" s="125"/>
      <c r="D10" s="125"/>
      <c r="E10" s="125"/>
      <c r="F10" s="125"/>
      <c r="G10" s="125"/>
      <c r="H10" s="125"/>
      <c r="I10" s="125"/>
      <c r="J10" s="125"/>
      <c r="K10" s="125"/>
      <c r="L10" s="125"/>
      <c r="M10" s="125"/>
      <c r="N10" s="125"/>
      <c r="O10" s="125"/>
      <c r="P10" s="125"/>
      <c r="Q10" s="125"/>
      <c r="R10" s="125"/>
      <c r="S10" s="125"/>
      <c r="T10" s="125"/>
      <c r="U10" s="125"/>
      <c r="V10" s="125"/>
      <c r="W10" s="125"/>
      <c r="X10" s="125"/>
    </row>
    <row r="11" spans="1:36" s="283" customFormat="1" ht="15" hidden="1" customHeight="1" x14ac:dyDescent="0.4">
      <c r="A11" s="616" t="s">
        <v>113</v>
      </c>
      <c r="B11" s="618" t="s">
        <v>0</v>
      </c>
      <c r="C11" s="618" t="s">
        <v>34</v>
      </c>
      <c r="D11" s="618" t="s">
        <v>74</v>
      </c>
      <c r="E11" s="540" t="s">
        <v>76</v>
      </c>
      <c r="F11" s="232"/>
      <c r="G11" s="232"/>
      <c r="H11" s="543" t="s">
        <v>76</v>
      </c>
      <c r="I11" s="539"/>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614" t="s">
        <v>1</v>
      </c>
    </row>
    <row r="12" spans="1:36" s="283" customFormat="1" hidden="1" x14ac:dyDescent="0.4">
      <c r="A12" s="617"/>
      <c r="B12" s="619"/>
      <c r="C12" s="619"/>
      <c r="D12" s="624"/>
      <c r="E12" s="1">
        <v>2018</v>
      </c>
      <c r="F12" s="1">
        <v>2019</v>
      </c>
      <c r="G12" s="1">
        <v>2020</v>
      </c>
      <c r="H12" s="1">
        <f>V4</f>
        <v>2035</v>
      </c>
      <c r="I12" s="1">
        <f t="shared" ref="I12:U12" si="4">W4</f>
        <v>2036</v>
      </c>
      <c r="J12" s="1">
        <f t="shared" si="4"/>
        <v>2037</v>
      </c>
      <c r="K12" s="1">
        <f t="shared" si="4"/>
        <v>2038</v>
      </c>
      <c r="L12" s="1">
        <f t="shared" si="4"/>
        <v>2039</v>
      </c>
      <c r="M12" s="1">
        <f t="shared" si="4"/>
        <v>2040</v>
      </c>
      <c r="N12" s="1">
        <f t="shared" si="4"/>
        <v>2041</v>
      </c>
      <c r="O12" s="1">
        <f t="shared" si="4"/>
        <v>2042</v>
      </c>
      <c r="P12" s="1">
        <f t="shared" si="4"/>
        <v>2043</v>
      </c>
      <c r="Q12" s="1">
        <f t="shared" si="4"/>
        <v>2044</v>
      </c>
      <c r="R12" s="1">
        <f t="shared" si="4"/>
        <v>2045</v>
      </c>
      <c r="S12" s="1">
        <f t="shared" si="4"/>
        <v>2046</v>
      </c>
      <c r="T12" s="1">
        <f t="shared" si="4"/>
        <v>2047</v>
      </c>
      <c r="U12" s="1">
        <f t="shared" si="4"/>
        <v>2048</v>
      </c>
      <c r="V12" s="1">
        <v>2035</v>
      </c>
      <c r="W12" s="1">
        <v>2036</v>
      </c>
      <c r="X12" s="1">
        <v>2037</v>
      </c>
      <c r="Y12" s="1">
        <v>2038</v>
      </c>
      <c r="Z12" s="1">
        <v>2039</v>
      </c>
      <c r="AA12" s="1">
        <v>2040</v>
      </c>
      <c r="AB12" s="1">
        <v>2041</v>
      </c>
      <c r="AC12" s="1">
        <v>2042</v>
      </c>
      <c r="AD12" s="1">
        <v>2043</v>
      </c>
      <c r="AE12" s="1">
        <v>2044</v>
      </c>
      <c r="AF12" s="1">
        <v>2045</v>
      </c>
      <c r="AG12" s="1">
        <v>2046</v>
      </c>
      <c r="AH12" s="1">
        <v>2047</v>
      </c>
      <c r="AI12" s="1">
        <v>2048</v>
      </c>
      <c r="AJ12" s="615"/>
    </row>
    <row r="13" spans="1:36" s="283" customFormat="1" ht="27" hidden="1" x14ac:dyDescent="0.4">
      <c r="A13" s="334" t="str">
        <f>A5</f>
        <v>Custom Gas Conversion</v>
      </c>
      <c r="B13" s="528">
        <f>B5</f>
        <v>15.5446233772076</v>
      </c>
      <c r="C13" s="266">
        <f t="shared" ref="C13:D13" si="5">C5</f>
        <v>3968.9516851766507</v>
      </c>
      <c r="D13" s="513">
        <f t="shared" si="5"/>
        <v>0.9385</v>
      </c>
      <c r="E13" s="234"/>
      <c r="F13" s="234"/>
      <c r="G13" s="234"/>
      <c r="H13" s="266">
        <f t="shared" ref="H13:H16" si="6">V5</f>
        <v>3724.8611565382867</v>
      </c>
      <c r="I13" s="266">
        <f t="shared" ref="I13:I16" si="7">W5</f>
        <v>2028.6464627032881</v>
      </c>
      <c r="J13" s="266">
        <f t="shared" ref="J13:J16" si="8">X5</f>
        <v>0</v>
      </c>
      <c r="K13" s="266">
        <f t="shared" ref="K13:K16" si="9">Y5</f>
        <v>0</v>
      </c>
      <c r="L13" s="266">
        <f t="shared" ref="L13:L16" si="10">Z5</f>
        <v>0</v>
      </c>
      <c r="M13" s="266">
        <f t="shared" ref="M13:M16" si="11">AA5</f>
        <v>0</v>
      </c>
      <c r="N13" s="266">
        <f t="shared" ref="N13:N16" si="12">AB5</f>
        <v>0</v>
      </c>
      <c r="O13" s="266">
        <f t="shared" ref="O13:O16" si="13">AC5</f>
        <v>0</v>
      </c>
      <c r="P13" s="266">
        <f t="shared" ref="P13:P16" si="14">AD5</f>
        <v>0</v>
      </c>
      <c r="Q13" s="266">
        <f t="shared" ref="Q13:Q16" si="15">AE5</f>
        <v>0</v>
      </c>
      <c r="R13" s="266">
        <f t="shared" ref="R13:R16" si="16">AF5</f>
        <v>0</v>
      </c>
      <c r="S13" s="266">
        <f t="shared" ref="S13:S16" si="17">AG5</f>
        <v>0</v>
      </c>
      <c r="T13" s="266">
        <f t="shared" ref="T13:T16" si="18">AH5</f>
        <v>0</v>
      </c>
      <c r="U13" s="266">
        <f t="shared" ref="U13:U16" si="19">AI5</f>
        <v>0</v>
      </c>
      <c r="V13" s="266">
        <f t="shared" ref="V13:AI13" si="20">V30*29.3/1000</f>
        <v>0</v>
      </c>
      <c r="W13" s="266">
        <f t="shared" si="20"/>
        <v>0</v>
      </c>
      <c r="X13" s="266">
        <f t="shared" si="20"/>
        <v>0</v>
      </c>
      <c r="Y13" s="266">
        <f t="shared" si="20"/>
        <v>0</v>
      </c>
      <c r="Z13" s="266">
        <f t="shared" si="20"/>
        <v>0</v>
      </c>
      <c r="AA13" s="266">
        <f t="shared" si="20"/>
        <v>0</v>
      </c>
      <c r="AB13" s="266">
        <f t="shared" si="20"/>
        <v>0</v>
      </c>
      <c r="AC13" s="266">
        <f t="shared" si="20"/>
        <v>0</v>
      </c>
      <c r="AD13" s="266">
        <f t="shared" si="20"/>
        <v>0</v>
      </c>
      <c r="AE13" s="266">
        <f t="shared" si="20"/>
        <v>0</v>
      </c>
      <c r="AF13" s="266">
        <f t="shared" si="20"/>
        <v>0</v>
      </c>
      <c r="AG13" s="266">
        <f t="shared" si="20"/>
        <v>0</v>
      </c>
      <c r="AH13" s="266">
        <f t="shared" si="20"/>
        <v>0</v>
      </c>
      <c r="AI13" s="266">
        <f t="shared" si="20"/>
        <v>0</v>
      </c>
      <c r="AJ13" s="423">
        <f>SUM(E13:AI13)</f>
        <v>5753.5076192415745</v>
      </c>
    </row>
    <row r="14" spans="1:36" s="283" customFormat="1" hidden="1" x14ac:dyDescent="0.4">
      <c r="A14" s="236" t="str">
        <f t="shared" ref="A14:A17" si="21">A6</f>
        <v>2021 CPAS</v>
      </c>
      <c r="B14" s="237"/>
      <c r="C14" s="301">
        <f>SUM(C13:C13)</f>
        <v>3968.9516851766507</v>
      </c>
      <c r="D14" s="515">
        <f>H14/C14</f>
        <v>0.9385</v>
      </c>
      <c r="E14" s="335"/>
      <c r="F14" s="335"/>
      <c r="G14" s="346"/>
      <c r="H14" s="263">
        <f t="shared" si="6"/>
        <v>3724.8611565382867</v>
      </c>
      <c r="I14" s="301">
        <f t="shared" si="7"/>
        <v>2028.6464627032881</v>
      </c>
      <c r="J14" s="302">
        <f t="shared" si="8"/>
        <v>0</v>
      </c>
      <c r="K14" s="302">
        <f t="shared" si="9"/>
        <v>0</v>
      </c>
      <c r="L14" s="302">
        <f t="shared" si="10"/>
        <v>0</v>
      </c>
      <c r="M14" s="302">
        <f t="shared" si="11"/>
        <v>0</v>
      </c>
      <c r="N14" s="302">
        <f t="shared" si="12"/>
        <v>0</v>
      </c>
      <c r="O14" s="302">
        <f t="shared" si="13"/>
        <v>0</v>
      </c>
      <c r="P14" s="302">
        <f t="shared" si="14"/>
        <v>0</v>
      </c>
      <c r="Q14" s="302">
        <f t="shared" si="15"/>
        <v>0</v>
      </c>
      <c r="R14" s="302">
        <f t="shared" si="16"/>
        <v>0</v>
      </c>
      <c r="S14" s="302">
        <f t="shared" si="17"/>
        <v>0</v>
      </c>
      <c r="T14" s="302">
        <f t="shared" si="18"/>
        <v>0</v>
      </c>
      <c r="U14" s="302">
        <f t="shared" si="19"/>
        <v>0</v>
      </c>
      <c r="V14" s="302">
        <f t="shared" ref="V14:AJ14" si="22">SUM(V13:V13)</f>
        <v>0</v>
      </c>
      <c r="W14" s="302">
        <f t="shared" si="22"/>
        <v>0</v>
      </c>
      <c r="X14" s="302">
        <f t="shared" si="22"/>
        <v>0</v>
      </c>
      <c r="Y14" s="302">
        <f t="shared" si="22"/>
        <v>0</v>
      </c>
      <c r="Z14" s="302">
        <f t="shared" si="22"/>
        <v>0</v>
      </c>
      <c r="AA14" s="302">
        <f t="shared" si="22"/>
        <v>0</v>
      </c>
      <c r="AB14" s="302">
        <f t="shared" si="22"/>
        <v>0</v>
      </c>
      <c r="AC14" s="302">
        <f t="shared" si="22"/>
        <v>0</v>
      </c>
      <c r="AD14" s="302">
        <f t="shared" si="22"/>
        <v>0</v>
      </c>
      <c r="AE14" s="302">
        <f t="shared" si="22"/>
        <v>0</v>
      </c>
      <c r="AF14" s="302">
        <f t="shared" si="22"/>
        <v>0</v>
      </c>
      <c r="AG14" s="302">
        <f t="shared" si="22"/>
        <v>0</v>
      </c>
      <c r="AH14" s="302">
        <f t="shared" si="22"/>
        <v>0</v>
      </c>
      <c r="AI14" s="303">
        <f t="shared" si="22"/>
        <v>0</v>
      </c>
      <c r="AJ14" s="304">
        <f t="shared" si="22"/>
        <v>5753.5076192415745</v>
      </c>
    </row>
    <row r="15" spans="1:36" s="283" customFormat="1" hidden="1" x14ac:dyDescent="0.4">
      <c r="A15" s="236" t="str">
        <f t="shared" si="21"/>
        <v>Expiring 2021 CPAS</v>
      </c>
      <c r="B15" s="243"/>
      <c r="C15" s="244"/>
      <c r="D15" s="244"/>
      <c r="E15" s="335"/>
      <c r="F15" s="335"/>
      <c r="G15" s="346"/>
      <c r="H15" s="263">
        <f t="shared" si="6"/>
        <v>0</v>
      </c>
      <c r="I15" s="301">
        <f t="shared" si="7"/>
        <v>1696.2146938349986</v>
      </c>
      <c r="J15" s="301">
        <f t="shared" si="8"/>
        <v>2028.6464627032881</v>
      </c>
      <c r="K15" s="301">
        <f t="shared" si="9"/>
        <v>0</v>
      </c>
      <c r="L15" s="301">
        <f t="shared" si="10"/>
        <v>0</v>
      </c>
      <c r="M15" s="301">
        <f t="shared" si="11"/>
        <v>0</v>
      </c>
      <c r="N15" s="301">
        <f t="shared" si="12"/>
        <v>0</v>
      </c>
      <c r="O15" s="301">
        <f t="shared" si="13"/>
        <v>0</v>
      </c>
      <c r="P15" s="301">
        <f t="shared" si="14"/>
        <v>0</v>
      </c>
      <c r="Q15" s="301">
        <f t="shared" si="15"/>
        <v>0</v>
      </c>
      <c r="R15" s="301">
        <f t="shared" si="16"/>
        <v>0</v>
      </c>
      <c r="S15" s="301">
        <f t="shared" si="17"/>
        <v>0</v>
      </c>
      <c r="T15" s="301">
        <f t="shared" si="18"/>
        <v>0</v>
      </c>
      <c r="U15" s="301">
        <f t="shared" si="19"/>
        <v>0</v>
      </c>
      <c r="V15" s="301">
        <f t="shared" ref="V15" si="23">U14-V14</f>
        <v>0</v>
      </c>
      <c r="W15" s="301">
        <f t="shared" ref="W15" si="24">V14-W14</f>
        <v>0</v>
      </c>
      <c r="X15" s="301">
        <f t="shared" ref="X15" si="25">W14-X14</f>
        <v>0</v>
      </c>
      <c r="Y15" s="301">
        <f t="shared" ref="Y15" si="26">X14-Y14</f>
        <v>0</v>
      </c>
      <c r="Z15" s="301">
        <f t="shared" ref="Z15" si="27">Y14-Z14</f>
        <v>0</v>
      </c>
      <c r="AA15" s="301">
        <f t="shared" ref="AA15" si="28">Z14-AA14</f>
        <v>0</v>
      </c>
      <c r="AB15" s="301">
        <f t="shared" ref="AB15" si="29">AA14-AB14</f>
        <v>0</v>
      </c>
      <c r="AC15" s="301">
        <f t="shared" ref="AC15" si="30">AB14-AC14</f>
        <v>0</v>
      </c>
      <c r="AD15" s="301">
        <f t="shared" ref="AD15" si="31">AC14-AD14</f>
        <v>0</v>
      </c>
      <c r="AE15" s="301">
        <f t="shared" ref="AE15" si="32">AD14-AE14</f>
        <v>0</v>
      </c>
      <c r="AF15" s="301">
        <f t="shared" ref="AF15" si="33">AE14-AF14</f>
        <v>0</v>
      </c>
      <c r="AG15" s="301">
        <f t="shared" ref="AG15" si="34">AF14-AG14</f>
        <v>0</v>
      </c>
      <c r="AH15" s="301">
        <f t="shared" ref="AH15" si="35">AG14-AH14</f>
        <v>0</v>
      </c>
      <c r="AI15" s="301">
        <f t="shared" ref="AI15" si="36">AH14-AI14</f>
        <v>0</v>
      </c>
      <c r="AJ15" s="305"/>
    </row>
    <row r="16" spans="1:36" s="283" customFormat="1" hidden="1" x14ac:dyDescent="0.4">
      <c r="A16" s="236" t="str">
        <f t="shared" si="21"/>
        <v>Expired 2021 CPAS</v>
      </c>
      <c r="B16" s="243"/>
      <c r="C16" s="244"/>
      <c r="D16" s="244"/>
      <c r="E16" s="335"/>
      <c r="F16" s="335"/>
      <c r="G16" s="346"/>
      <c r="H16" s="263">
        <f t="shared" si="6"/>
        <v>0</v>
      </c>
      <c r="I16" s="306">
        <f t="shared" si="7"/>
        <v>1696.2146938349986</v>
      </c>
      <c r="J16" s="306">
        <f t="shared" si="8"/>
        <v>3724.8611565382867</v>
      </c>
      <c r="K16" s="306">
        <f t="shared" si="9"/>
        <v>3724.8611565382867</v>
      </c>
      <c r="L16" s="306">
        <f t="shared" si="10"/>
        <v>3724.8611565382867</v>
      </c>
      <c r="M16" s="306">
        <f t="shared" si="11"/>
        <v>3724.8611565382867</v>
      </c>
      <c r="N16" s="306">
        <f t="shared" si="12"/>
        <v>3724.8611565382867</v>
      </c>
      <c r="O16" s="306">
        <f t="shared" si="13"/>
        <v>3724.8611565382867</v>
      </c>
      <c r="P16" s="306">
        <f t="shared" si="14"/>
        <v>3724.8611565382867</v>
      </c>
      <c r="Q16" s="306">
        <f t="shared" si="15"/>
        <v>3724.8611565382867</v>
      </c>
      <c r="R16" s="306">
        <f t="shared" si="16"/>
        <v>3724.8611565382867</v>
      </c>
      <c r="S16" s="306">
        <f t="shared" si="17"/>
        <v>3724.8611565382867</v>
      </c>
      <c r="T16" s="306">
        <f t="shared" si="18"/>
        <v>3724.8611565382867</v>
      </c>
      <c r="U16" s="306">
        <f t="shared" si="19"/>
        <v>3724.8611565382867</v>
      </c>
      <c r="V16" s="306">
        <f t="shared" ref="V16:AI16" si="37">$H14-V14</f>
        <v>3724.8611565382867</v>
      </c>
      <c r="W16" s="306">
        <f t="shared" si="37"/>
        <v>3724.8611565382867</v>
      </c>
      <c r="X16" s="306">
        <f t="shared" si="37"/>
        <v>3724.8611565382867</v>
      </c>
      <c r="Y16" s="306">
        <f t="shared" si="37"/>
        <v>3724.8611565382867</v>
      </c>
      <c r="Z16" s="306">
        <f t="shared" si="37"/>
        <v>3724.8611565382867</v>
      </c>
      <c r="AA16" s="306">
        <f t="shared" si="37"/>
        <v>3724.8611565382867</v>
      </c>
      <c r="AB16" s="306">
        <f t="shared" si="37"/>
        <v>3724.8611565382867</v>
      </c>
      <c r="AC16" s="306">
        <f t="shared" si="37"/>
        <v>3724.8611565382867</v>
      </c>
      <c r="AD16" s="306">
        <f t="shared" si="37"/>
        <v>3724.8611565382867</v>
      </c>
      <c r="AE16" s="306">
        <f t="shared" si="37"/>
        <v>3724.8611565382867</v>
      </c>
      <c r="AF16" s="306">
        <f t="shared" si="37"/>
        <v>3724.8611565382867</v>
      </c>
      <c r="AG16" s="306">
        <f t="shared" si="37"/>
        <v>3724.8611565382867</v>
      </c>
      <c r="AH16" s="306">
        <f t="shared" si="37"/>
        <v>3724.8611565382867</v>
      </c>
      <c r="AI16" s="306">
        <f t="shared" si="37"/>
        <v>3724.8611565382867</v>
      </c>
      <c r="AJ16" s="307"/>
    </row>
    <row r="17" spans="1:36" s="283" customFormat="1" hidden="1" x14ac:dyDescent="0.4">
      <c r="A17" s="247" t="str">
        <f t="shared" si="21"/>
        <v>WAML</v>
      </c>
      <c r="B17" s="248">
        <f>B9</f>
        <v>15.544623377207602</v>
      </c>
      <c r="C17" s="249"/>
      <c r="D17" s="125"/>
      <c r="E17" s="125"/>
      <c r="F17" s="125"/>
      <c r="G17" s="125"/>
      <c r="H17" s="125"/>
      <c r="I17" s="125"/>
      <c r="J17" s="125"/>
      <c r="K17" s="125"/>
      <c r="L17" s="125"/>
      <c r="M17" s="125"/>
      <c r="N17" s="125"/>
      <c r="O17" s="125"/>
      <c r="P17" s="125"/>
      <c r="Q17" s="125"/>
      <c r="R17" s="125"/>
      <c r="S17" s="125"/>
      <c r="T17" s="125"/>
      <c r="U17" s="125"/>
      <c r="V17" s="125"/>
      <c r="W17" s="125"/>
      <c r="X17" s="125"/>
    </row>
    <row r="18" spans="1:36" s="283" customFormat="1" x14ac:dyDescent="0.4">
      <c r="A18" s="125"/>
      <c r="B18" s="479"/>
      <c r="C18" s="125"/>
      <c r="D18" s="125"/>
      <c r="E18" s="125"/>
      <c r="F18" s="125"/>
      <c r="G18" s="125"/>
      <c r="H18" s="125"/>
      <c r="I18" s="125"/>
      <c r="J18" s="125"/>
      <c r="K18" s="125"/>
      <c r="L18" s="125"/>
      <c r="M18" s="125"/>
      <c r="N18" s="125"/>
      <c r="O18" s="125"/>
      <c r="P18" s="125"/>
      <c r="Q18" s="125"/>
      <c r="R18" s="125"/>
      <c r="S18" s="125"/>
      <c r="T18" s="125"/>
      <c r="U18" s="125"/>
      <c r="V18" s="125"/>
      <c r="W18" s="125"/>
      <c r="X18" s="125"/>
    </row>
    <row r="19" spans="1:36" s="283" customFormat="1" x14ac:dyDescent="0.4">
      <c r="A19" s="111" t="s">
        <v>321</v>
      </c>
    </row>
    <row r="20" spans="1:36" s="283" customFormat="1" x14ac:dyDescent="0.4">
      <c r="A20" s="616" t="s">
        <v>112</v>
      </c>
      <c r="B20" s="618" t="s">
        <v>0</v>
      </c>
      <c r="C20" s="618" t="s">
        <v>114</v>
      </c>
      <c r="D20" s="618" t="s">
        <v>74</v>
      </c>
      <c r="E20" s="635" t="s">
        <v>104</v>
      </c>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14" t="s">
        <v>1</v>
      </c>
    </row>
    <row r="21" spans="1:36" s="283" customFormat="1" x14ac:dyDescent="0.4">
      <c r="A21" s="617"/>
      <c r="B21" s="619"/>
      <c r="C21" s="619"/>
      <c r="D21" s="624"/>
      <c r="E21" s="1">
        <v>2018</v>
      </c>
      <c r="F21" s="1">
        <v>2019</v>
      </c>
      <c r="G21" s="1">
        <v>2020</v>
      </c>
      <c r="H21" s="1">
        <v>2021</v>
      </c>
      <c r="I21" s="1">
        <v>2022</v>
      </c>
      <c r="J21" s="1">
        <v>2023</v>
      </c>
      <c r="K21" s="1">
        <v>2024</v>
      </c>
      <c r="L21" s="1">
        <v>2025</v>
      </c>
      <c r="M21" s="1">
        <v>2026</v>
      </c>
      <c r="N21" s="1">
        <v>2027</v>
      </c>
      <c r="O21" s="1">
        <v>2028</v>
      </c>
      <c r="P21" s="1">
        <v>2029</v>
      </c>
      <c r="Q21" s="1">
        <v>2030</v>
      </c>
      <c r="R21" s="1">
        <v>2031</v>
      </c>
      <c r="S21" s="1">
        <v>2032</v>
      </c>
      <c r="T21" s="1">
        <v>2033</v>
      </c>
      <c r="U21" s="1">
        <v>2034</v>
      </c>
      <c r="V21" s="1">
        <v>2035</v>
      </c>
      <c r="W21" s="1">
        <v>2036</v>
      </c>
      <c r="X21" s="1">
        <v>2037</v>
      </c>
      <c r="Y21" s="1">
        <v>2038</v>
      </c>
      <c r="Z21" s="1">
        <v>2039</v>
      </c>
      <c r="AA21" s="1">
        <v>2040</v>
      </c>
      <c r="AB21" s="1">
        <v>2041</v>
      </c>
      <c r="AC21" s="1">
        <v>2042</v>
      </c>
      <c r="AD21" s="1">
        <v>2043</v>
      </c>
      <c r="AE21" s="1">
        <v>2044</v>
      </c>
      <c r="AF21" s="1">
        <v>2045</v>
      </c>
      <c r="AG21" s="1">
        <v>2046</v>
      </c>
      <c r="AH21" s="1">
        <v>2047</v>
      </c>
      <c r="AI21" s="425">
        <v>2048</v>
      </c>
      <c r="AJ21" s="615"/>
    </row>
    <row r="22" spans="1:36" s="283" customFormat="1" ht="27" x14ac:dyDescent="0.4">
      <c r="A22" s="334" t="s">
        <v>323</v>
      </c>
      <c r="B22" s="250">
        <f>('Custom (Project-Level)'!C6*'Custom (Project-Level)'!G6+'Custom (Project-Level)'!C48*'Custom (Project-Level)'!G48+'Custom (Project-Level)'!C66*'Custom (Project-Level)'!G66+'Custom (Project-Level)'!C70*'Custom (Project-Level)'!G70)/('Custom (Project-Level)'!G6+'Custom (Project-Level)'!G48+'Custom (Project-Level)'!G66+'Custom (Project-Level)'!G70)</f>
        <v>15.5446233772076</v>
      </c>
      <c r="C22" s="266">
        <f>H22/D22</f>
        <v>135459.10188316213</v>
      </c>
      <c r="D22" s="513">
        <v>0.9385</v>
      </c>
      <c r="E22" s="234"/>
      <c r="F22" s="234"/>
      <c r="G22" s="234"/>
      <c r="H22" s="266">
        <f>'Custom (Project-Level)'!BX6+'Custom (Project-Level)'!BX48+'Custom (Project-Level)'!BX66+'Custom (Project-Level)'!BX70</f>
        <v>127128.36711734766</v>
      </c>
      <c r="I22" s="266">
        <f>'Custom (Project-Level)'!BY6+'Custom (Project-Level)'!BY48+'Custom (Project-Level)'!BY66+'Custom (Project-Level)'!BY70</f>
        <v>127128.36711734766</v>
      </c>
      <c r="J22" s="266">
        <f>'Custom (Project-Level)'!BZ6+'Custom (Project-Level)'!BZ48+'Custom (Project-Level)'!BZ66+'Custom (Project-Level)'!BZ70</f>
        <v>127128.36711734766</v>
      </c>
      <c r="K22" s="266">
        <f>'Custom (Project-Level)'!CA6+'Custom (Project-Level)'!CA48+'Custom (Project-Level)'!CA66+'Custom (Project-Level)'!CA70</f>
        <v>127128.36711734766</v>
      </c>
      <c r="L22" s="266">
        <f>'Custom (Project-Level)'!CB6+'Custom (Project-Level)'!CB48+'Custom (Project-Level)'!CB66+'Custom (Project-Level)'!CB70</f>
        <v>127128.36711734766</v>
      </c>
      <c r="M22" s="266">
        <f>'Custom (Project-Level)'!CC6+'Custom (Project-Level)'!CC48+'Custom (Project-Level)'!CC66+'Custom (Project-Level)'!CC70</f>
        <v>127128.36711734766</v>
      </c>
      <c r="N22" s="266">
        <f>'Custom (Project-Level)'!CD6+'Custom (Project-Level)'!CD48+'Custom (Project-Level)'!CD66+'Custom (Project-Level)'!CD70</f>
        <v>127128.36711734766</v>
      </c>
      <c r="O22" s="266">
        <f>'Custom (Project-Level)'!CE6+'Custom (Project-Level)'!CE48+'Custom (Project-Level)'!CE66+'Custom (Project-Level)'!CE70</f>
        <v>127128.36711734766</v>
      </c>
      <c r="P22" s="266">
        <f>'Custom (Project-Level)'!CF6+'Custom (Project-Level)'!CF48+'Custom (Project-Level)'!CF66+'Custom (Project-Level)'!CF70</f>
        <v>127128.36711734766</v>
      </c>
      <c r="Q22" s="266">
        <f>'Custom (Project-Level)'!CG6+'Custom (Project-Level)'!CG48+'Custom (Project-Level)'!CG66+'Custom (Project-Level)'!CG70</f>
        <v>127128.36711734766</v>
      </c>
      <c r="R22" s="266">
        <f>'Custom (Project-Level)'!CH6+'Custom (Project-Level)'!CH48+'Custom (Project-Level)'!CH66+'Custom (Project-Level)'!CH70</f>
        <v>127128.36711734766</v>
      </c>
      <c r="S22" s="266">
        <f>'Custom (Project-Level)'!CI6+'Custom (Project-Level)'!CI48+'Custom (Project-Level)'!CI66+'Custom (Project-Level)'!CI70</f>
        <v>127128.36711734766</v>
      </c>
      <c r="T22" s="266">
        <f>'Custom (Project-Level)'!CJ6+'Custom (Project-Level)'!CJ48+'Custom (Project-Level)'!CJ66+'Custom (Project-Level)'!CJ70</f>
        <v>127128.36711734766</v>
      </c>
      <c r="U22" s="266">
        <f>'Custom (Project-Level)'!CK6+'Custom (Project-Level)'!CK48+'Custom (Project-Level)'!CK66+'Custom (Project-Level)'!CK70</f>
        <v>127128.36711734766</v>
      </c>
      <c r="V22" s="266">
        <f>'Custom (Project-Level)'!CL6+'Custom (Project-Level)'!CL48+'Custom (Project-Level)'!CL66+'Custom (Project-Level)'!CL70</f>
        <v>127128.36711734766</v>
      </c>
      <c r="W22" s="266">
        <f>'Custom (Project-Level)'!CM6+'Custom (Project-Level)'!CM48+'Custom (Project-Level)'!CM66+'Custom (Project-Level)'!CM70</f>
        <v>69237.080638337473</v>
      </c>
      <c r="X22" s="266">
        <f>'Custom (Project-Level)'!CN6+'Custom (Project-Level)'!CN48+'Custom (Project-Level)'!CN66+'Custom (Project-Level)'!CN70</f>
        <v>0</v>
      </c>
      <c r="Y22" s="266">
        <f>'Custom (Project-Level)'!CO6+'Custom (Project-Level)'!CO48+'Custom (Project-Level)'!CO66+'Custom (Project-Level)'!CO70</f>
        <v>0</v>
      </c>
      <c r="Z22" s="266">
        <f>'Custom (Project-Level)'!CP6+'Custom (Project-Level)'!CP48+'Custom (Project-Level)'!CP66+'Custom (Project-Level)'!CP70</f>
        <v>0</v>
      </c>
      <c r="AA22" s="266">
        <f>'Custom (Project-Level)'!CQ6+'Custom (Project-Level)'!CQ48+'Custom (Project-Level)'!CQ66+'Custom (Project-Level)'!CQ70</f>
        <v>0</v>
      </c>
      <c r="AB22" s="266">
        <f>'Custom (Project-Level)'!CR6+'Custom (Project-Level)'!CR48+'Custom (Project-Level)'!CR66+'Custom (Project-Level)'!CR70</f>
        <v>0</v>
      </c>
      <c r="AC22" s="266">
        <f>'Custom (Project-Level)'!CS6+'Custom (Project-Level)'!CS48+'Custom (Project-Level)'!CS66+'Custom (Project-Level)'!CS70</f>
        <v>0</v>
      </c>
      <c r="AD22" s="266">
        <f>'Custom (Project-Level)'!CT6+'Custom (Project-Level)'!CT48+'Custom (Project-Level)'!CT66+'Custom (Project-Level)'!CT70</f>
        <v>0</v>
      </c>
      <c r="AE22" s="266">
        <f>'Custom (Project-Level)'!CU6+'Custom (Project-Level)'!CU48+'Custom (Project-Level)'!CU66+'Custom (Project-Level)'!CU70</f>
        <v>0</v>
      </c>
      <c r="AF22" s="266">
        <f>'Custom (Project-Level)'!CV6+'Custom (Project-Level)'!CV48+'Custom (Project-Level)'!CV66+'Custom (Project-Level)'!CV70</f>
        <v>0</v>
      </c>
      <c r="AG22" s="266">
        <f>'Custom (Project-Level)'!CW6+'Custom (Project-Level)'!CW48+'Custom (Project-Level)'!CW66+'Custom (Project-Level)'!CW70</f>
        <v>0</v>
      </c>
      <c r="AH22" s="266">
        <f>'Custom (Project-Level)'!CX6+'Custom (Project-Level)'!CX48+'Custom (Project-Level)'!CX66+'Custom (Project-Level)'!CX70</f>
        <v>0</v>
      </c>
      <c r="AI22" s="266">
        <f>'Custom (Project-Level)'!CY6+'Custom (Project-Level)'!CY48+'Custom (Project-Level)'!CY66+'Custom (Project-Level)'!CY70</f>
        <v>0</v>
      </c>
      <c r="AJ22" s="426">
        <f>SUM(E22:AI22)</f>
        <v>1976162.5873985523</v>
      </c>
    </row>
    <row r="23" spans="1:36" s="283" customFormat="1" x14ac:dyDescent="0.4">
      <c r="A23" s="236" t="s">
        <v>296</v>
      </c>
      <c r="B23" s="237"/>
      <c r="C23" s="301">
        <f>SUM(C22:C22)</f>
        <v>135459.10188316213</v>
      </c>
      <c r="D23" s="515">
        <f>H23/C23</f>
        <v>0.9385</v>
      </c>
      <c r="E23" s="335"/>
      <c r="F23" s="335"/>
      <c r="G23" s="346"/>
      <c r="H23" s="263">
        <f t="shared" ref="H23:AJ23" si="38">SUM(H22:H22)</f>
        <v>127128.36711734766</v>
      </c>
      <c r="I23" s="263">
        <f t="shared" si="38"/>
        <v>127128.36711734766</v>
      </c>
      <c r="J23" s="263">
        <f t="shared" si="38"/>
        <v>127128.36711734766</v>
      </c>
      <c r="K23" s="263">
        <f t="shared" si="38"/>
        <v>127128.36711734766</v>
      </c>
      <c r="L23" s="263">
        <f t="shared" si="38"/>
        <v>127128.36711734766</v>
      </c>
      <c r="M23" s="263">
        <f t="shared" si="38"/>
        <v>127128.36711734766</v>
      </c>
      <c r="N23" s="263">
        <f t="shared" si="38"/>
        <v>127128.36711734766</v>
      </c>
      <c r="O23" s="263">
        <f t="shared" si="38"/>
        <v>127128.36711734766</v>
      </c>
      <c r="P23" s="263">
        <f t="shared" si="38"/>
        <v>127128.36711734766</v>
      </c>
      <c r="Q23" s="263">
        <f t="shared" si="38"/>
        <v>127128.36711734766</v>
      </c>
      <c r="R23" s="263">
        <f t="shared" si="38"/>
        <v>127128.36711734766</v>
      </c>
      <c r="S23" s="263">
        <f t="shared" si="38"/>
        <v>127128.36711734766</v>
      </c>
      <c r="T23" s="263">
        <f t="shared" si="38"/>
        <v>127128.36711734766</v>
      </c>
      <c r="U23" s="263">
        <f t="shared" si="38"/>
        <v>127128.36711734766</v>
      </c>
      <c r="V23" s="263">
        <f t="shared" si="38"/>
        <v>127128.36711734766</v>
      </c>
      <c r="W23" s="263">
        <f t="shared" si="38"/>
        <v>69237.080638337473</v>
      </c>
      <c r="X23" s="263">
        <f t="shared" si="38"/>
        <v>0</v>
      </c>
      <c r="Y23" s="263">
        <f t="shared" si="38"/>
        <v>0</v>
      </c>
      <c r="Z23" s="263">
        <f t="shared" si="38"/>
        <v>0</v>
      </c>
      <c r="AA23" s="263">
        <f t="shared" si="38"/>
        <v>0</v>
      </c>
      <c r="AB23" s="263">
        <f t="shared" si="38"/>
        <v>0</v>
      </c>
      <c r="AC23" s="263">
        <f t="shared" si="38"/>
        <v>0</v>
      </c>
      <c r="AD23" s="263">
        <f t="shared" si="38"/>
        <v>0</v>
      </c>
      <c r="AE23" s="263">
        <f t="shared" si="38"/>
        <v>0</v>
      </c>
      <c r="AF23" s="263">
        <f t="shared" si="38"/>
        <v>0</v>
      </c>
      <c r="AG23" s="263">
        <f t="shared" si="38"/>
        <v>0</v>
      </c>
      <c r="AH23" s="263">
        <f t="shared" si="38"/>
        <v>0</v>
      </c>
      <c r="AI23" s="263">
        <f t="shared" si="38"/>
        <v>0</v>
      </c>
      <c r="AJ23" s="304">
        <f t="shared" si="38"/>
        <v>1976162.5873985523</v>
      </c>
    </row>
    <row r="24" spans="1:36" s="283" customFormat="1" x14ac:dyDescent="0.4">
      <c r="A24" s="236" t="s">
        <v>297</v>
      </c>
      <c r="B24" s="243"/>
      <c r="C24" s="244"/>
      <c r="D24" s="244"/>
      <c r="E24" s="335"/>
      <c r="F24" s="335"/>
      <c r="G24" s="346"/>
      <c r="H24" s="263">
        <v>0</v>
      </c>
      <c r="I24" s="263">
        <f>H23-I23</f>
        <v>0</v>
      </c>
      <c r="J24" s="263">
        <f t="shared" ref="J24:AI24" si="39">I23-J23</f>
        <v>0</v>
      </c>
      <c r="K24" s="263">
        <f t="shared" si="39"/>
        <v>0</v>
      </c>
      <c r="L24" s="263">
        <f t="shared" si="39"/>
        <v>0</v>
      </c>
      <c r="M24" s="263">
        <f t="shared" si="39"/>
        <v>0</v>
      </c>
      <c r="N24" s="263">
        <f t="shared" si="39"/>
        <v>0</v>
      </c>
      <c r="O24" s="263">
        <f t="shared" si="39"/>
        <v>0</v>
      </c>
      <c r="P24" s="263">
        <f t="shared" si="39"/>
        <v>0</v>
      </c>
      <c r="Q24" s="263">
        <f t="shared" si="39"/>
        <v>0</v>
      </c>
      <c r="R24" s="263">
        <f t="shared" si="39"/>
        <v>0</v>
      </c>
      <c r="S24" s="263">
        <f t="shared" si="39"/>
        <v>0</v>
      </c>
      <c r="T24" s="263">
        <f t="shared" si="39"/>
        <v>0</v>
      </c>
      <c r="U24" s="263">
        <f t="shared" si="39"/>
        <v>0</v>
      </c>
      <c r="V24" s="263">
        <f t="shared" si="39"/>
        <v>0</v>
      </c>
      <c r="W24" s="263">
        <f t="shared" si="39"/>
        <v>57891.286479010188</v>
      </c>
      <c r="X24" s="263">
        <f t="shared" si="39"/>
        <v>69237.080638337473</v>
      </c>
      <c r="Y24" s="263">
        <f t="shared" si="39"/>
        <v>0</v>
      </c>
      <c r="Z24" s="263">
        <f t="shared" si="39"/>
        <v>0</v>
      </c>
      <c r="AA24" s="263">
        <f t="shared" si="39"/>
        <v>0</v>
      </c>
      <c r="AB24" s="263">
        <f t="shared" si="39"/>
        <v>0</v>
      </c>
      <c r="AC24" s="263">
        <f t="shared" si="39"/>
        <v>0</v>
      </c>
      <c r="AD24" s="263">
        <f t="shared" si="39"/>
        <v>0</v>
      </c>
      <c r="AE24" s="263">
        <f t="shared" si="39"/>
        <v>0</v>
      </c>
      <c r="AF24" s="263">
        <f t="shared" si="39"/>
        <v>0</v>
      </c>
      <c r="AG24" s="263">
        <f t="shared" si="39"/>
        <v>0</v>
      </c>
      <c r="AH24" s="263">
        <f t="shared" si="39"/>
        <v>0</v>
      </c>
      <c r="AI24" s="263">
        <f t="shared" si="39"/>
        <v>0</v>
      </c>
      <c r="AJ24" s="305"/>
    </row>
    <row r="25" spans="1:36" s="283" customFormat="1" x14ac:dyDescent="0.4">
      <c r="A25" s="236" t="s">
        <v>298</v>
      </c>
      <c r="B25" s="243"/>
      <c r="C25" s="244"/>
      <c r="D25" s="244"/>
      <c r="E25" s="335"/>
      <c r="F25" s="335"/>
      <c r="G25" s="346"/>
      <c r="H25" s="263">
        <v>0</v>
      </c>
      <c r="I25" s="263">
        <f>$H23-I23</f>
        <v>0</v>
      </c>
      <c r="J25" s="263">
        <f t="shared" ref="J25:AI25" si="40">$H23-J23</f>
        <v>0</v>
      </c>
      <c r="K25" s="263">
        <f t="shared" si="40"/>
        <v>0</v>
      </c>
      <c r="L25" s="263">
        <f t="shared" si="40"/>
        <v>0</v>
      </c>
      <c r="M25" s="263">
        <f t="shared" si="40"/>
        <v>0</v>
      </c>
      <c r="N25" s="263">
        <f t="shared" si="40"/>
        <v>0</v>
      </c>
      <c r="O25" s="263">
        <f t="shared" si="40"/>
        <v>0</v>
      </c>
      <c r="P25" s="263">
        <f t="shared" si="40"/>
        <v>0</v>
      </c>
      <c r="Q25" s="263">
        <f t="shared" si="40"/>
        <v>0</v>
      </c>
      <c r="R25" s="263">
        <f t="shared" si="40"/>
        <v>0</v>
      </c>
      <c r="S25" s="263">
        <f t="shared" si="40"/>
        <v>0</v>
      </c>
      <c r="T25" s="263">
        <f t="shared" si="40"/>
        <v>0</v>
      </c>
      <c r="U25" s="263">
        <f t="shared" si="40"/>
        <v>0</v>
      </c>
      <c r="V25" s="263">
        <f t="shared" si="40"/>
        <v>0</v>
      </c>
      <c r="W25" s="263">
        <f t="shared" si="40"/>
        <v>57891.286479010188</v>
      </c>
      <c r="X25" s="263">
        <f t="shared" si="40"/>
        <v>127128.36711734766</v>
      </c>
      <c r="Y25" s="263">
        <f t="shared" si="40"/>
        <v>127128.36711734766</v>
      </c>
      <c r="Z25" s="263">
        <f t="shared" si="40"/>
        <v>127128.36711734766</v>
      </c>
      <c r="AA25" s="263">
        <f t="shared" si="40"/>
        <v>127128.36711734766</v>
      </c>
      <c r="AB25" s="263">
        <f t="shared" si="40"/>
        <v>127128.36711734766</v>
      </c>
      <c r="AC25" s="263">
        <f t="shared" si="40"/>
        <v>127128.36711734766</v>
      </c>
      <c r="AD25" s="263">
        <f t="shared" si="40"/>
        <v>127128.36711734766</v>
      </c>
      <c r="AE25" s="263">
        <f t="shared" si="40"/>
        <v>127128.36711734766</v>
      </c>
      <c r="AF25" s="263">
        <f t="shared" si="40"/>
        <v>127128.36711734766</v>
      </c>
      <c r="AG25" s="263">
        <f t="shared" si="40"/>
        <v>127128.36711734766</v>
      </c>
      <c r="AH25" s="263">
        <f t="shared" si="40"/>
        <v>127128.36711734766</v>
      </c>
      <c r="AI25" s="263">
        <f t="shared" si="40"/>
        <v>127128.36711734766</v>
      </c>
      <c r="AJ25" s="307"/>
    </row>
  </sheetData>
  <mergeCells count="16">
    <mergeCell ref="AJ20:AJ21"/>
    <mergeCell ref="A3:A4"/>
    <mergeCell ref="B3:B4"/>
    <mergeCell ref="C3:C4"/>
    <mergeCell ref="D3:D4"/>
    <mergeCell ref="AJ3:AJ4"/>
    <mergeCell ref="A20:A21"/>
    <mergeCell ref="B20:B21"/>
    <mergeCell ref="C20:C21"/>
    <mergeCell ref="D20:D21"/>
    <mergeCell ref="E20:AI20"/>
    <mergeCell ref="A11:A12"/>
    <mergeCell ref="B11:B12"/>
    <mergeCell ref="C11:C12"/>
    <mergeCell ref="D11:D12"/>
    <mergeCell ref="AJ11:AJ12"/>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E443D-6A07-424E-827E-84E995987310}">
  <dimension ref="A1:AJ12"/>
  <sheetViews>
    <sheetView workbookViewId="0">
      <selection activeCell="J17" sqref="J17"/>
    </sheetView>
  </sheetViews>
  <sheetFormatPr defaultColWidth="8.84375" defaultRowHeight="15" x14ac:dyDescent="0.4"/>
  <cols>
    <col min="1" max="1" width="19.07421875" style="283" customWidth="1"/>
    <col min="2" max="2" width="6.23046875" style="283" customWidth="1"/>
    <col min="3" max="3" width="12" style="283" customWidth="1"/>
    <col min="4" max="4" width="6.53515625" style="283" bestFit="1" customWidth="1"/>
    <col min="5" max="7" width="9.84375" style="283" hidden="1" customWidth="1"/>
    <col min="8" max="19" width="6.765625" style="283" customWidth="1"/>
    <col min="20" max="36" width="9.84375" style="283" customWidth="1"/>
    <col min="37" max="16384" width="8.84375" style="283"/>
  </cols>
  <sheetData>
    <row r="1" spans="1:36" x14ac:dyDescent="0.4">
      <c r="A1" s="111" t="s">
        <v>517</v>
      </c>
    </row>
    <row r="2" spans="1:36" x14ac:dyDescent="0.4">
      <c r="A2" s="542"/>
      <c r="B2" s="125"/>
      <c r="C2" s="125"/>
      <c r="D2" s="125"/>
      <c r="E2" s="125"/>
      <c r="F2" s="125"/>
      <c r="G2" s="125"/>
      <c r="H2" s="125"/>
      <c r="I2" s="125"/>
      <c r="J2" s="125"/>
      <c r="K2" s="125"/>
      <c r="L2" s="125"/>
      <c r="M2" s="125"/>
      <c r="N2" s="125"/>
      <c r="O2" s="125"/>
      <c r="P2" s="125"/>
      <c r="Q2" s="125"/>
      <c r="R2" s="125"/>
      <c r="S2" s="125"/>
    </row>
    <row r="3" spans="1:36" ht="15.75" customHeight="1" x14ac:dyDescent="0.4">
      <c r="A3" s="616" t="s">
        <v>253</v>
      </c>
      <c r="B3" s="618" t="s">
        <v>0</v>
      </c>
      <c r="C3" s="618" t="s">
        <v>34</v>
      </c>
      <c r="D3" s="618" t="s">
        <v>74</v>
      </c>
      <c r="E3" s="532" t="s">
        <v>76</v>
      </c>
      <c r="F3" s="533"/>
      <c r="G3" s="533"/>
      <c r="H3" s="541" t="s">
        <v>76</v>
      </c>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4" t="s">
        <v>465</v>
      </c>
      <c r="B5" s="250">
        <v>7.3</v>
      </c>
      <c r="C5" s="235">
        <v>4593</v>
      </c>
      <c r="D5" s="446">
        <v>1</v>
      </c>
      <c r="E5" s="234"/>
      <c r="F5" s="234"/>
      <c r="G5" s="234"/>
      <c r="H5" s="424">
        <v>4593</v>
      </c>
      <c r="I5" s="266">
        <v>4593</v>
      </c>
      <c r="J5" s="266">
        <v>4593</v>
      </c>
      <c r="K5" s="266">
        <v>4593</v>
      </c>
      <c r="L5" s="266">
        <v>4593</v>
      </c>
      <c r="M5" s="266">
        <v>4593</v>
      </c>
      <c r="N5" s="266">
        <v>4593</v>
      </c>
      <c r="O5" s="266">
        <v>1378</v>
      </c>
      <c r="P5" s="266">
        <v>0</v>
      </c>
      <c r="Q5" s="266">
        <v>0</v>
      </c>
      <c r="R5" s="266">
        <v>0</v>
      </c>
      <c r="S5" s="266">
        <v>0</v>
      </c>
      <c r="T5" s="266"/>
      <c r="U5" s="266"/>
      <c r="V5" s="266"/>
      <c r="W5" s="266"/>
      <c r="X5" s="266"/>
      <c r="Y5" s="266"/>
      <c r="Z5" s="266"/>
      <c r="AA5" s="266">
        <v>0</v>
      </c>
      <c r="AB5" s="266">
        <v>0</v>
      </c>
      <c r="AC5" s="266">
        <v>0</v>
      </c>
      <c r="AD5" s="266">
        <v>0</v>
      </c>
      <c r="AE5" s="266">
        <v>0</v>
      </c>
      <c r="AF5" s="266">
        <v>0</v>
      </c>
      <c r="AG5" s="266">
        <v>0</v>
      </c>
      <c r="AH5" s="266">
        <v>0</v>
      </c>
      <c r="AI5" s="266">
        <v>0</v>
      </c>
      <c r="AJ5" s="423">
        <f>SUM(E5:AI5)</f>
        <v>33529</v>
      </c>
    </row>
    <row r="6" spans="1:36" x14ac:dyDescent="0.4">
      <c r="A6" s="236" t="s">
        <v>243</v>
      </c>
      <c r="B6" s="237"/>
      <c r="C6" s="241">
        <f>SUM(C5:C5)</f>
        <v>4593</v>
      </c>
      <c r="D6" s="447">
        <f>H6/C6</f>
        <v>1</v>
      </c>
      <c r="E6" s="435"/>
      <c r="F6" s="335"/>
      <c r="G6" s="346"/>
      <c r="H6" s="263">
        <f t="shared" ref="H6:AJ6" si="0">SUM(H5:H5)</f>
        <v>4593</v>
      </c>
      <c r="I6" s="301">
        <f t="shared" si="0"/>
        <v>4593</v>
      </c>
      <c r="J6" s="302">
        <f t="shared" si="0"/>
        <v>4593</v>
      </c>
      <c r="K6" s="302">
        <f t="shared" si="0"/>
        <v>4593</v>
      </c>
      <c r="L6" s="302">
        <f t="shared" si="0"/>
        <v>4593</v>
      </c>
      <c r="M6" s="302">
        <f t="shared" si="0"/>
        <v>4593</v>
      </c>
      <c r="N6" s="302">
        <f t="shared" si="0"/>
        <v>4593</v>
      </c>
      <c r="O6" s="302">
        <f t="shared" si="0"/>
        <v>1378</v>
      </c>
      <c r="P6" s="302">
        <f t="shared" si="0"/>
        <v>0</v>
      </c>
      <c r="Q6" s="302">
        <f t="shared" si="0"/>
        <v>0</v>
      </c>
      <c r="R6" s="302">
        <f t="shared" si="0"/>
        <v>0</v>
      </c>
      <c r="S6" s="302">
        <f t="shared" si="0"/>
        <v>0</v>
      </c>
      <c r="T6" s="302">
        <f t="shared" si="0"/>
        <v>0</v>
      </c>
      <c r="U6" s="302">
        <f t="shared" si="0"/>
        <v>0</v>
      </c>
      <c r="V6" s="302">
        <f t="shared" si="0"/>
        <v>0</v>
      </c>
      <c r="W6" s="302">
        <f t="shared" si="0"/>
        <v>0</v>
      </c>
      <c r="X6" s="302">
        <f t="shared" si="0"/>
        <v>0</v>
      </c>
      <c r="Y6" s="302">
        <f t="shared" si="0"/>
        <v>0</v>
      </c>
      <c r="Z6" s="302">
        <f t="shared" si="0"/>
        <v>0</v>
      </c>
      <c r="AA6" s="302">
        <f t="shared" si="0"/>
        <v>0</v>
      </c>
      <c r="AB6" s="302">
        <f t="shared" si="0"/>
        <v>0</v>
      </c>
      <c r="AC6" s="302">
        <f t="shared" si="0"/>
        <v>0</v>
      </c>
      <c r="AD6" s="302">
        <f t="shared" si="0"/>
        <v>0</v>
      </c>
      <c r="AE6" s="302">
        <f t="shared" si="0"/>
        <v>0</v>
      </c>
      <c r="AF6" s="302">
        <f t="shared" si="0"/>
        <v>0</v>
      </c>
      <c r="AG6" s="302">
        <f t="shared" si="0"/>
        <v>0</v>
      </c>
      <c r="AH6" s="302">
        <f t="shared" si="0"/>
        <v>0</v>
      </c>
      <c r="AI6" s="303">
        <f t="shared" si="0"/>
        <v>0</v>
      </c>
      <c r="AJ6" s="304">
        <f t="shared" si="0"/>
        <v>33529</v>
      </c>
    </row>
    <row r="7" spans="1:36" x14ac:dyDescent="0.4">
      <c r="A7" s="236" t="s">
        <v>244</v>
      </c>
      <c r="B7" s="243"/>
      <c r="C7" s="244"/>
      <c r="D7" s="343"/>
      <c r="E7" s="335"/>
      <c r="F7" s="335"/>
      <c r="G7" s="346"/>
      <c r="H7" s="263">
        <v>0</v>
      </c>
      <c r="I7" s="301">
        <f>H6-I6</f>
        <v>0</v>
      </c>
      <c r="J7" s="301">
        <f t="shared" ref="J7:AI7" si="1">I6-J6</f>
        <v>0</v>
      </c>
      <c r="K7" s="301">
        <f t="shared" si="1"/>
        <v>0</v>
      </c>
      <c r="L7" s="301">
        <f t="shared" si="1"/>
        <v>0</v>
      </c>
      <c r="M7" s="301">
        <f t="shared" si="1"/>
        <v>0</v>
      </c>
      <c r="N7" s="301">
        <f t="shared" si="1"/>
        <v>0</v>
      </c>
      <c r="O7" s="301">
        <f>N6-O6</f>
        <v>3215</v>
      </c>
      <c r="P7" s="301">
        <f t="shared" si="1"/>
        <v>1378</v>
      </c>
      <c r="Q7" s="301">
        <f t="shared" si="1"/>
        <v>0</v>
      </c>
      <c r="R7" s="301">
        <f t="shared" si="1"/>
        <v>0</v>
      </c>
      <c r="S7" s="301">
        <f t="shared" si="1"/>
        <v>0</v>
      </c>
      <c r="T7" s="301">
        <f t="shared" si="1"/>
        <v>0</v>
      </c>
      <c r="U7" s="301">
        <f t="shared" si="1"/>
        <v>0</v>
      </c>
      <c r="V7" s="301">
        <f t="shared" si="1"/>
        <v>0</v>
      </c>
      <c r="W7" s="301">
        <f t="shared" si="1"/>
        <v>0</v>
      </c>
      <c r="X7" s="301">
        <f t="shared" si="1"/>
        <v>0</v>
      </c>
      <c r="Y7" s="301">
        <f t="shared" si="1"/>
        <v>0</v>
      </c>
      <c r="Z7" s="301">
        <f t="shared" si="1"/>
        <v>0</v>
      </c>
      <c r="AA7" s="301">
        <f t="shared" si="1"/>
        <v>0</v>
      </c>
      <c r="AB7" s="301">
        <f t="shared" si="1"/>
        <v>0</v>
      </c>
      <c r="AC7" s="301">
        <f t="shared" si="1"/>
        <v>0</v>
      </c>
      <c r="AD7" s="301">
        <f t="shared" si="1"/>
        <v>0</v>
      </c>
      <c r="AE7" s="301">
        <f t="shared" si="1"/>
        <v>0</v>
      </c>
      <c r="AF7" s="301">
        <f t="shared" si="1"/>
        <v>0</v>
      </c>
      <c r="AG7" s="301">
        <f t="shared" si="1"/>
        <v>0</v>
      </c>
      <c r="AH7" s="301">
        <f t="shared" si="1"/>
        <v>0</v>
      </c>
      <c r="AI7" s="301">
        <f t="shared" si="1"/>
        <v>0</v>
      </c>
      <c r="AJ7" s="305"/>
    </row>
    <row r="8" spans="1:36" x14ac:dyDescent="0.4">
      <c r="A8" s="236" t="s">
        <v>245</v>
      </c>
      <c r="B8" s="243"/>
      <c r="C8" s="244"/>
      <c r="D8" s="244"/>
      <c r="E8" s="335"/>
      <c r="F8" s="335"/>
      <c r="G8" s="346"/>
      <c r="H8" s="263">
        <v>0</v>
      </c>
      <c r="I8" s="306">
        <f>$H$6-I6</f>
        <v>0</v>
      </c>
      <c r="J8" s="306">
        <f t="shared" ref="J8:AH8" si="2">$H$6-J6</f>
        <v>0</v>
      </c>
      <c r="K8" s="306">
        <f t="shared" si="2"/>
        <v>0</v>
      </c>
      <c r="L8" s="306">
        <f t="shared" si="2"/>
        <v>0</v>
      </c>
      <c r="M8" s="306">
        <f t="shared" si="2"/>
        <v>0</v>
      </c>
      <c r="N8" s="306">
        <f t="shared" si="2"/>
        <v>0</v>
      </c>
      <c r="O8" s="306">
        <f t="shared" si="2"/>
        <v>3215</v>
      </c>
      <c r="P8" s="306">
        <f t="shared" si="2"/>
        <v>4593</v>
      </c>
      <c r="Q8" s="306">
        <f t="shared" si="2"/>
        <v>4593</v>
      </c>
      <c r="R8" s="306">
        <f t="shared" si="2"/>
        <v>4593</v>
      </c>
      <c r="S8" s="306">
        <f t="shared" si="2"/>
        <v>4593</v>
      </c>
      <c r="T8" s="306">
        <f t="shared" si="2"/>
        <v>4593</v>
      </c>
      <c r="U8" s="306">
        <f t="shared" si="2"/>
        <v>4593</v>
      </c>
      <c r="V8" s="306">
        <f t="shared" si="2"/>
        <v>4593</v>
      </c>
      <c r="W8" s="306">
        <f t="shared" si="2"/>
        <v>4593</v>
      </c>
      <c r="X8" s="306">
        <f t="shared" si="2"/>
        <v>4593</v>
      </c>
      <c r="Y8" s="306">
        <f t="shared" si="2"/>
        <v>4593</v>
      </c>
      <c r="Z8" s="306">
        <f t="shared" si="2"/>
        <v>4593</v>
      </c>
      <c r="AA8" s="306">
        <f t="shared" si="2"/>
        <v>4593</v>
      </c>
      <c r="AB8" s="306">
        <f t="shared" si="2"/>
        <v>4593</v>
      </c>
      <c r="AC8" s="306">
        <f t="shared" si="2"/>
        <v>4593</v>
      </c>
      <c r="AD8" s="306">
        <f t="shared" si="2"/>
        <v>4593</v>
      </c>
      <c r="AE8" s="306">
        <f t="shared" si="2"/>
        <v>4593</v>
      </c>
      <c r="AF8" s="306">
        <f t="shared" si="2"/>
        <v>4593</v>
      </c>
      <c r="AG8" s="306">
        <f t="shared" si="2"/>
        <v>4593</v>
      </c>
      <c r="AH8" s="306">
        <f t="shared" si="2"/>
        <v>4593</v>
      </c>
      <c r="AI8" s="306">
        <f>$H$6-AI6</f>
        <v>4593</v>
      </c>
      <c r="AJ8" s="307"/>
    </row>
    <row r="9" spans="1:36" x14ac:dyDescent="0.4">
      <c r="A9" s="247" t="s">
        <v>88</v>
      </c>
      <c r="B9" s="248">
        <f>SUMPRODUCT(B5:B5,C5:C5)/C6</f>
        <v>7.3000000000000007</v>
      </c>
      <c r="C9" s="249"/>
      <c r="D9" s="125"/>
      <c r="E9" s="125"/>
      <c r="F9" s="125"/>
      <c r="G9" s="125"/>
      <c r="H9" s="125"/>
      <c r="I9" s="125"/>
      <c r="J9" s="125"/>
      <c r="K9" s="125"/>
      <c r="L9" s="125"/>
      <c r="M9" s="125"/>
      <c r="N9" s="125"/>
      <c r="O9" s="125"/>
      <c r="P9" s="125"/>
      <c r="Q9" s="125"/>
      <c r="R9" s="125"/>
      <c r="S9" s="125"/>
    </row>
    <row r="10" spans="1:36" x14ac:dyDescent="0.4">
      <c r="A10" s="125"/>
      <c r="B10" s="479"/>
      <c r="C10" s="125"/>
      <c r="D10" s="125"/>
      <c r="E10" s="125"/>
      <c r="F10" s="125"/>
      <c r="G10" s="125"/>
      <c r="H10" s="125"/>
      <c r="I10" s="125"/>
      <c r="J10" s="125"/>
      <c r="K10" s="125"/>
      <c r="L10" s="125"/>
      <c r="M10" s="125"/>
      <c r="N10" s="125"/>
      <c r="O10" s="125"/>
      <c r="P10" s="125"/>
      <c r="Q10" s="125"/>
      <c r="R10" s="125"/>
      <c r="S10" s="125"/>
    </row>
    <row r="11" spans="1:36" x14ac:dyDescent="0.4">
      <c r="A11" s="606" t="s">
        <v>2</v>
      </c>
      <c r="B11" s="607"/>
      <c r="C11" s="607"/>
      <c r="D11" s="607"/>
    </row>
    <row r="12" spans="1:36" ht="21" customHeight="1" x14ac:dyDescent="0.4">
      <c r="A12" s="625" t="s">
        <v>466</v>
      </c>
      <c r="B12" s="626"/>
      <c r="C12" s="626"/>
      <c r="D12" s="627"/>
    </row>
  </sheetData>
  <mergeCells count="7">
    <mergeCell ref="AJ3:AJ4"/>
    <mergeCell ref="A11:D11"/>
    <mergeCell ref="A12:D12"/>
    <mergeCell ref="A3:A4"/>
    <mergeCell ref="B3:B4"/>
    <mergeCell ref="C3:C4"/>
    <mergeCell ref="D3:D4"/>
  </mergeCells>
  <pageMargins left="0.7" right="0.7" top="0.75" bottom="0.75" header="0.3" footer="0.3"/>
  <pageSetup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459CB-F0C1-45E2-97A7-62CB700D0FEB}">
  <dimension ref="A1:AJ10"/>
  <sheetViews>
    <sheetView workbookViewId="0">
      <selection activeCell="H20" sqref="H20"/>
    </sheetView>
  </sheetViews>
  <sheetFormatPr defaultColWidth="8.84375" defaultRowHeight="15" x14ac:dyDescent="0.4"/>
  <cols>
    <col min="1" max="1" width="23.84375" style="283" customWidth="1"/>
    <col min="2" max="2" width="6.07421875" style="283" customWidth="1"/>
    <col min="3" max="3" width="11.53515625" style="283" customWidth="1"/>
    <col min="4" max="4" width="5.4609375" style="283" bestFit="1" customWidth="1"/>
    <col min="5" max="7" width="8.69140625" style="283" hidden="1" customWidth="1"/>
    <col min="8" max="19" width="6.765625" style="283" customWidth="1"/>
    <col min="20" max="36" width="9.84375" style="283" customWidth="1"/>
    <col min="37" max="16384" width="8.84375" style="283"/>
  </cols>
  <sheetData>
    <row r="1" spans="1:36" x14ac:dyDescent="0.4">
      <c r="A1" s="111" t="s">
        <v>518</v>
      </c>
    </row>
    <row r="2" spans="1:36" x14ac:dyDescent="0.4">
      <c r="A2" s="542"/>
      <c r="B2" s="125"/>
      <c r="C2" s="125"/>
      <c r="D2" s="125"/>
      <c r="E2" s="125"/>
      <c r="F2" s="125"/>
      <c r="G2" s="125"/>
      <c r="H2" s="125"/>
      <c r="I2" s="125"/>
      <c r="J2" s="125"/>
      <c r="K2" s="125"/>
      <c r="L2" s="125"/>
      <c r="M2" s="125"/>
      <c r="N2" s="125"/>
      <c r="O2" s="125"/>
      <c r="P2" s="125"/>
      <c r="Q2" s="125"/>
      <c r="R2" s="125"/>
      <c r="S2" s="125"/>
    </row>
    <row r="3" spans="1:36" ht="15.75" customHeight="1" x14ac:dyDescent="0.4">
      <c r="A3" s="616" t="s">
        <v>253</v>
      </c>
      <c r="B3" s="618" t="s">
        <v>0</v>
      </c>
      <c r="C3" s="618" t="s">
        <v>34</v>
      </c>
      <c r="D3" s="618" t="s">
        <v>74</v>
      </c>
      <c r="E3" s="540" t="s">
        <v>76</v>
      </c>
      <c r="F3" s="232"/>
      <c r="G3" s="232"/>
      <c r="H3" s="543"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270</v>
      </c>
      <c r="B5" s="250">
        <v>8.6</v>
      </c>
      <c r="C5" s="31">
        <v>257.73920110706797</v>
      </c>
      <c r="D5" s="513">
        <v>0.94</v>
      </c>
      <c r="E5" s="234"/>
      <c r="F5" s="234"/>
      <c r="G5" s="234"/>
      <c r="H5" s="339">
        <v>242.27484904064389</v>
      </c>
      <c r="I5" s="271">
        <v>242.27484904064389</v>
      </c>
      <c r="J5" s="271">
        <v>242.27484904064389</v>
      </c>
      <c r="K5" s="271">
        <v>242.27484904064389</v>
      </c>
      <c r="L5" s="271">
        <v>242.27484904064389</v>
      </c>
      <c r="M5" s="271">
        <v>242.27484904064389</v>
      </c>
      <c r="N5" s="271">
        <v>242.27484904064389</v>
      </c>
      <c r="O5" s="271">
        <v>242.27484904064389</v>
      </c>
      <c r="P5" s="271">
        <v>145.36490942438633</v>
      </c>
      <c r="Q5" s="271">
        <v>0</v>
      </c>
      <c r="R5" s="271">
        <v>0</v>
      </c>
      <c r="S5" s="271">
        <v>0</v>
      </c>
      <c r="T5" s="271">
        <v>0</v>
      </c>
      <c r="U5" s="271">
        <v>0</v>
      </c>
      <c r="V5" s="271">
        <v>0</v>
      </c>
      <c r="W5" s="271">
        <v>0</v>
      </c>
      <c r="X5" s="271">
        <v>0</v>
      </c>
      <c r="Y5" s="271">
        <v>0</v>
      </c>
      <c r="Z5" s="271">
        <v>0</v>
      </c>
      <c r="AA5" s="271">
        <v>0</v>
      </c>
      <c r="AB5" s="271">
        <v>0</v>
      </c>
      <c r="AC5" s="271">
        <v>0</v>
      </c>
      <c r="AD5" s="271">
        <v>0</v>
      </c>
      <c r="AE5" s="271">
        <v>0</v>
      </c>
      <c r="AF5" s="271">
        <v>0</v>
      </c>
      <c r="AG5" s="271">
        <v>0</v>
      </c>
      <c r="AH5" s="271">
        <v>0</v>
      </c>
      <c r="AI5" s="271">
        <v>0</v>
      </c>
      <c r="AJ5" s="252">
        <f>SUM(E5:AI5)</f>
        <v>2083.5637017495374</v>
      </c>
    </row>
    <row r="6" spans="1:36" x14ac:dyDescent="0.4">
      <c r="A6" s="236" t="s">
        <v>243</v>
      </c>
      <c r="B6" s="237"/>
      <c r="C6" s="445">
        <f>SUM(C5:C5)</f>
        <v>257.73920110706797</v>
      </c>
      <c r="D6" s="515">
        <f>H6/C6</f>
        <v>0.94</v>
      </c>
      <c r="E6" s="435"/>
      <c r="F6" s="335"/>
      <c r="G6" s="346"/>
      <c r="H6" s="267">
        <f t="shared" ref="H6:AJ6" si="0">SUM(H5:H5)</f>
        <v>242.27484904064389</v>
      </c>
      <c r="I6" s="269">
        <f t="shared" si="0"/>
        <v>242.27484904064389</v>
      </c>
      <c r="J6" s="268">
        <f t="shared" si="0"/>
        <v>242.27484904064389</v>
      </c>
      <c r="K6" s="268">
        <f t="shared" si="0"/>
        <v>242.27484904064389</v>
      </c>
      <c r="L6" s="268">
        <f t="shared" si="0"/>
        <v>242.27484904064389</v>
      </c>
      <c r="M6" s="268">
        <f t="shared" si="0"/>
        <v>242.27484904064389</v>
      </c>
      <c r="N6" s="268">
        <f t="shared" si="0"/>
        <v>242.27484904064389</v>
      </c>
      <c r="O6" s="268">
        <f t="shared" si="0"/>
        <v>242.27484904064389</v>
      </c>
      <c r="P6" s="268">
        <f t="shared" si="0"/>
        <v>145.36490942438633</v>
      </c>
      <c r="Q6" s="268">
        <f t="shared" si="0"/>
        <v>0</v>
      </c>
      <c r="R6" s="268">
        <f t="shared" si="0"/>
        <v>0</v>
      </c>
      <c r="S6" s="268">
        <f t="shared" si="0"/>
        <v>0</v>
      </c>
      <c r="T6" s="268">
        <f t="shared" si="0"/>
        <v>0</v>
      </c>
      <c r="U6" s="268">
        <f t="shared" si="0"/>
        <v>0</v>
      </c>
      <c r="V6" s="268">
        <f t="shared" si="0"/>
        <v>0</v>
      </c>
      <c r="W6" s="268">
        <f t="shared" si="0"/>
        <v>0</v>
      </c>
      <c r="X6" s="268">
        <f t="shared" si="0"/>
        <v>0</v>
      </c>
      <c r="Y6" s="268">
        <f t="shared" si="0"/>
        <v>0</v>
      </c>
      <c r="Z6" s="268">
        <f t="shared" si="0"/>
        <v>0</v>
      </c>
      <c r="AA6" s="268">
        <f t="shared" si="0"/>
        <v>0</v>
      </c>
      <c r="AB6" s="268">
        <f t="shared" si="0"/>
        <v>0</v>
      </c>
      <c r="AC6" s="268">
        <f t="shared" si="0"/>
        <v>0</v>
      </c>
      <c r="AD6" s="268">
        <f t="shared" si="0"/>
        <v>0</v>
      </c>
      <c r="AE6" s="268">
        <f t="shared" si="0"/>
        <v>0</v>
      </c>
      <c r="AF6" s="268">
        <f t="shared" si="0"/>
        <v>0</v>
      </c>
      <c r="AG6" s="268">
        <f t="shared" si="0"/>
        <v>0</v>
      </c>
      <c r="AH6" s="268">
        <f t="shared" si="0"/>
        <v>0</v>
      </c>
      <c r="AI6" s="342">
        <f t="shared" si="0"/>
        <v>0</v>
      </c>
      <c r="AJ6" s="242">
        <f t="shared" si="0"/>
        <v>2083.5637017495374</v>
      </c>
    </row>
    <row r="7" spans="1:36" x14ac:dyDescent="0.4">
      <c r="A7" s="236" t="s">
        <v>244</v>
      </c>
      <c r="B7" s="243"/>
      <c r="C7" s="244"/>
      <c r="D7" s="343"/>
      <c r="E7" s="335"/>
      <c r="F7" s="335"/>
      <c r="G7" s="346"/>
      <c r="H7" s="267">
        <v>0</v>
      </c>
      <c r="I7" s="269">
        <f>H6-I6</f>
        <v>0</v>
      </c>
      <c r="J7" s="269">
        <f t="shared" ref="J7:AI7" si="1">I6-J6</f>
        <v>0</v>
      </c>
      <c r="K7" s="269">
        <f t="shared" si="1"/>
        <v>0</v>
      </c>
      <c r="L7" s="269">
        <f t="shared" si="1"/>
        <v>0</v>
      </c>
      <c r="M7" s="269">
        <f t="shared" si="1"/>
        <v>0</v>
      </c>
      <c r="N7" s="269">
        <f t="shared" si="1"/>
        <v>0</v>
      </c>
      <c r="O7" s="269">
        <f t="shared" si="1"/>
        <v>0</v>
      </c>
      <c r="P7" s="269">
        <f t="shared" si="1"/>
        <v>96.90993961625756</v>
      </c>
      <c r="Q7" s="269">
        <f t="shared" si="1"/>
        <v>145.36490942438633</v>
      </c>
      <c r="R7" s="269">
        <f t="shared" si="1"/>
        <v>0</v>
      </c>
      <c r="S7" s="269">
        <f t="shared" si="1"/>
        <v>0</v>
      </c>
      <c r="T7" s="269">
        <f t="shared" si="1"/>
        <v>0</v>
      </c>
      <c r="U7" s="269">
        <f t="shared" si="1"/>
        <v>0</v>
      </c>
      <c r="V7" s="269">
        <f t="shared" si="1"/>
        <v>0</v>
      </c>
      <c r="W7" s="269">
        <f t="shared" si="1"/>
        <v>0</v>
      </c>
      <c r="X7" s="269">
        <f t="shared" si="1"/>
        <v>0</v>
      </c>
      <c r="Y7" s="269">
        <f t="shared" si="1"/>
        <v>0</v>
      </c>
      <c r="Z7" s="269">
        <f t="shared" si="1"/>
        <v>0</v>
      </c>
      <c r="AA7" s="269">
        <f t="shared" si="1"/>
        <v>0</v>
      </c>
      <c r="AB7" s="269">
        <f t="shared" si="1"/>
        <v>0</v>
      </c>
      <c r="AC7" s="269">
        <f t="shared" si="1"/>
        <v>0</v>
      </c>
      <c r="AD7" s="269">
        <f t="shared" si="1"/>
        <v>0</v>
      </c>
      <c r="AE7" s="269">
        <f t="shared" si="1"/>
        <v>0</v>
      </c>
      <c r="AF7" s="269">
        <f t="shared" si="1"/>
        <v>0</v>
      </c>
      <c r="AG7" s="269">
        <f t="shared" si="1"/>
        <v>0</v>
      </c>
      <c r="AH7" s="269">
        <f t="shared" si="1"/>
        <v>0</v>
      </c>
      <c r="AI7" s="269">
        <f t="shared" si="1"/>
        <v>0</v>
      </c>
      <c r="AJ7" s="245"/>
    </row>
    <row r="8" spans="1:36" x14ac:dyDescent="0.4">
      <c r="A8" s="236" t="s">
        <v>245</v>
      </c>
      <c r="B8" s="243"/>
      <c r="C8" s="244"/>
      <c r="D8" s="244"/>
      <c r="E8" s="335"/>
      <c r="F8" s="335"/>
      <c r="G8" s="346"/>
      <c r="H8" s="267">
        <v>0</v>
      </c>
      <c r="I8" s="270">
        <f>$H$6-I6</f>
        <v>0</v>
      </c>
      <c r="J8" s="270">
        <f t="shared" ref="J8:AI8" si="2">$H$6-J6</f>
        <v>0</v>
      </c>
      <c r="K8" s="270">
        <f t="shared" si="2"/>
        <v>0</v>
      </c>
      <c r="L8" s="270">
        <f t="shared" si="2"/>
        <v>0</v>
      </c>
      <c r="M8" s="270">
        <f t="shared" si="2"/>
        <v>0</v>
      </c>
      <c r="N8" s="270">
        <f t="shared" si="2"/>
        <v>0</v>
      </c>
      <c r="O8" s="270">
        <f t="shared" si="2"/>
        <v>0</v>
      </c>
      <c r="P8" s="270">
        <f t="shared" si="2"/>
        <v>96.90993961625756</v>
      </c>
      <c r="Q8" s="270">
        <f t="shared" si="2"/>
        <v>242.27484904064389</v>
      </c>
      <c r="R8" s="270">
        <f t="shared" si="2"/>
        <v>242.27484904064389</v>
      </c>
      <c r="S8" s="270">
        <f t="shared" si="2"/>
        <v>242.27484904064389</v>
      </c>
      <c r="T8" s="270">
        <f t="shared" si="2"/>
        <v>242.27484904064389</v>
      </c>
      <c r="U8" s="270">
        <f t="shared" si="2"/>
        <v>242.27484904064389</v>
      </c>
      <c r="V8" s="270">
        <f t="shared" si="2"/>
        <v>242.27484904064389</v>
      </c>
      <c r="W8" s="270">
        <f t="shared" si="2"/>
        <v>242.27484904064389</v>
      </c>
      <c r="X8" s="270">
        <f t="shared" si="2"/>
        <v>242.27484904064389</v>
      </c>
      <c r="Y8" s="270">
        <f t="shared" si="2"/>
        <v>242.27484904064389</v>
      </c>
      <c r="Z8" s="270">
        <f t="shared" si="2"/>
        <v>242.27484904064389</v>
      </c>
      <c r="AA8" s="270">
        <f t="shared" si="2"/>
        <v>242.27484904064389</v>
      </c>
      <c r="AB8" s="270">
        <f t="shared" si="2"/>
        <v>242.27484904064389</v>
      </c>
      <c r="AC8" s="270">
        <f t="shared" si="2"/>
        <v>242.27484904064389</v>
      </c>
      <c r="AD8" s="270">
        <f t="shared" si="2"/>
        <v>242.27484904064389</v>
      </c>
      <c r="AE8" s="270">
        <f t="shared" si="2"/>
        <v>242.27484904064389</v>
      </c>
      <c r="AF8" s="270">
        <f t="shared" si="2"/>
        <v>242.27484904064389</v>
      </c>
      <c r="AG8" s="270">
        <f t="shared" si="2"/>
        <v>242.27484904064389</v>
      </c>
      <c r="AH8" s="270">
        <f t="shared" si="2"/>
        <v>242.27484904064389</v>
      </c>
      <c r="AI8" s="270">
        <f t="shared" si="2"/>
        <v>242.27484904064389</v>
      </c>
      <c r="AJ8" s="246"/>
    </row>
    <row r="9" spans="1:36" x14ac:dyDescent="0.4">
      <c r="A9" s="247" t="s">
        <v>88</v>
      </c>
      <c r="B9" s="248">
        <f>SUMPRODUCT(B5:B5,C5:C5)/C6</f>
        <v>8.6</v>
      </c>
      <c r="C9" s="249"/>
      <c r="D9" s="125"/>
      <c r="E9" s="125"/>
      <c r="F9" s="125"/>
      <c r="G9" s="125"/>
      <c r="H9" s="125"/>
      <c r="I9" s="125"/>
      <c r="J9" s="125"/>
      <c r="K9" s="125"/>
      <c r="L9" s="125"/>
      <c r="M9" s="125"/>
      <c r="N9" s="125"/>
      <c r="O9" s="125"/>
      <c r="P9" s="125"/>
      <c r="Q9" s="125"/>
      <c r="R9" s="125"/>
      <c r="S9" s="125"/>
    </row>
    <row r="10" spans="1:36" x14ac:dyDescent="0.4">
      <c r="A10" s="125"/>
      <c r="B10" s="479"/>
      <c r="C10" s="125"/>
      <c r="D10" s="125"/>
      <c r="E10" s="125"/>
      <c r="F10" s="125"/>
      <c r="G10" s="125"/>
      <c r="H10" s="125"/>
      <c r="I10" s="125"/>
      <c r="J10" s="125"/>
      <c r="K10" s="125"/>
      <c r="L10" s="125"/>
      <c r="M10" s="125"/>
      <c r="N10" s="125"/>
      <c r="O10" s="125"/>
      <c r="P10" s="125"/>
      <c r="Q10" s="125"/>
      <c r="R10" s="125"/>
      <c r="S10" s="125"/>
    </row>
  </sheetData>
  <mergeCells count="5">
    <mergeCell ref="AJ3:AJ4"/>
    <mergeCell ref="A3:A4"/>
    <mergeCell ref="B3:B4"/>
    <mergeCell ref="C3:C4"/>
    <mergeCell ref="D3:D4"/>
  </mergeCells>
  <pageMargins left="0.7" right="0.7" top="0.75" bottom="0.75" header="0.3" footer="0.3"/>
  <pageSetup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3AA7B-35E7-4325-A01D-43C2894C2220}">
  <dimension ref="A1:AJ15"/>
  <sheetViews>
    <sheetView workbookViewId="0">
      <selection activeCell="Q5" sqref="Q5:Q9"/>
    </sheetView>
  </sheetViews>
  <sheetFormatPr defaultColWidth="8.84375" defaultRowHeight="15" x14ac:dyDescent="0.4"/>
  <cols>
    <col min="1" max="1" width="23.765625" style="283" customWidth="1"/>
    <col min="2" max="2" width="8.69140625" style="283" bestFit="1" customWidth="1"/>
    <col min="3" max="3" width="12" style="283" customWidth="1"/>
    <col min="4" max="4" width="6.53515625" style="283" bestFit="1" customWidth="1"/>
    <col min="5" max="7" width="9.84375" style="283" hidden="1" customWidth="1"/>
    <col min="8" max="36" width="9.84375" style="283" customWidth="1"/>
    <col min="37" max="16384" width="8.84375" style="283"/>
  </cols>
  <sheetData>
    <row r="1" spans="1:36" x14ac:dyDescent="0.4">
      <c r="A1" s="111" t="s">
        <v>519</v>
      </c>
    </row>
    <row r="2" spans="1:36" x14ac:dyDescent="0.4">
      <c r="A2" s="165"/>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290</v>
      </c>
      <c r="B5" s="250">
        <v>20</v>
      </c>
      <c r="C5" s="235">
        <v>749.20221479999987</v>
      </c>
      <c r="D5" s="251">
        <v>0.69</v>
      </c>
      <c r="E5" s="234"/>
      <c r="F5" s="234"/>
      <c r="G5" s="234"/>
      <c r="H5" s="271">
        <v>516.9495282119999</v>
      </c>
      <c r="I5" s="271">
        <v>516.9495282119999</v>
      </c>
      <c r="J5" s="271">
        <v>516.9495282119999</v>
      </c>
      <c r="K5" s="271">
        <v>516.9495282119999</v>
      </c>
      <c r="L5" s="271">
        <v>516.9495282119999</v>
      </c>
      <c r="M5" s="271">
        <v>516.9495282119999</v>
      </c>
      <c r="N5" s="271">
        <v>516.9495282119999</v>
      </c>
      <c r="O5" s="271">
        <v>516.9495282119999</v>
      </c>
      <c r="P5" s="271">
        <v>516.9495282119999</v>
      </c>
      <c r="Q5" s="271">
        <v>516.9495282119999</v>
      </c>
      <c r="R5" s="271">
        <v>516.9495282119999</v>
      </c>
      <c r="S5" s="271">
        <v>516.9495282119999</v>
      </c>
      <c r="T5" s="271">
        <v>516.9495282119999</v>
      </c>
      <c r="U5" s="271">
        <v>516.9495282119999</v>
      </c>
      <c r="V5" s="271">
        <v>516.9495282119999</v>
      </c>
      <c r="W5" s="271">
        <v>516.9495282119999</v>
      </c>
      <c r="X5" s="271">
        <v>516.9495282119999</v>
      </c>
      <c r="Y5" s="271">
        <v>516.9495282119999</v>
      </c>
      <c r="Z5" s="271">
        <v>516.9495282119999</v>
      </c>
      <c r="AA5" s="271">
        <v>516.9495282119999</v>
      </c>
      <c r="AB5" s="271">
        <v>0</v>
      </c>
      <c r="AC5" s="271">
        <v>0</v>
      </c>
      <c r="AD5" s="271">
        <v>0</v>
      </c>
      <c r="AE5" s="271">
        <v>0</v>
      </c>
      <c r="AF5" s="271">
        <v>0</v>
      </c>
      <c r="AG5" s="271">
        <v>0</v>
      </c>
      <c r="AH5" s="271">
        <v>0</v>
      </c>
      <c r="AI5" s="271">
        <v>0</v>
      </c>
      <c r="AJ5" s="252">
        <f>SUM(E5:AI5)</f>
        <v>10338.990564239999</v>
      </c>
    </row>
    <row r="6" spans="1:36" x14ac:dyDescent="0.4">
      <c r="A6" s="338" t="s">
        <v>267</v>
      </c>
      <c r="B6" s="250">
        <v>20</v>
      </c>
      <c r="C6" s="235">
        <v>3252.9668795000016</v>
      </c>
      <c r="D6" s="251">
        <v>1</v>
      </c>
      <c r="E6" s="234"/>
      <c r="F6" s="234"/>
      <c r="G6" s="234"/>
      <c r="H6" s="271">
        <v>3252.9668795000016</v>
      </c>
      <c r="I6" s="271">
        <v>3252.9668795000016</v>
      </c>
      <c r="J6" s="271">
        <v>3252.9668795000016</v>
      </c>
      <c r="K6" s="271">
        <v>3252.9668795000016</v>
      </c>
      <c r="L6" s="271">
        <v>3252.9668795000016</v>
      </c>
      <c r="M6" s="271">
        <v>3252.9668795000016</v>
      </c>
      <c r="N6" s="271">
        <v>3252.9668795000016</v>
      </c>
      <c r="O6" s="271">
        <v>3252.9668795000016</v>
      </c>
      <c r="P6" s="271">
        <v>3252.9668795000016</v>
      </c>
      <c r="Q6" s="271">
        <v>3252.9668795000016</v>
      </c>
      <c r="R6" s="271">
        <v>3252.9668795000016</v>
      </c>
      <c r="S6" s="271">
        <v>3252.9668795000016</v>
      </c>
      <c r="T6" s="271">
        <v>3252.9668795000016</v>
      </c>
      <c r="U6" s="271">
        <v>3252.9668795000016</v>
      </c>
      <c r="V6" s="271">
        <v>3252.9668795000016</v>
      </c>
      <c r="W6" s="271">
        <v>3252.9668795000016</v>
      </c>
      <c r="X6" s="271">
        <v>3252.9668795000016</v>
      </c>
      <c r="Y6" s="271">
        <v>3252.9668795000016</v>
      </c>
      <c r="Z6" s="271">
        <v>3252.9668795000016</v>
      </c>
      <c r="AA6" s="271">
        <v>3252.9668795000016</v>
      </c>
      <c r="AB6" s="271">
        <v>0</v>
      </c>
      <c r="AC6" s="271">
        <v>0</v>
      </c>
      <c r="AD6" s="271">
        <v>0</v>
      </c>
      <c r="AE6" s="271">
        <v>0</v>
      </c>
      <c r="AF6" s="271">
        <v>0</v>
      </c>
      <c r="AG6" s="271">
        <v>0</v>
      </c>
      <c r="AH6" s="271">
        <v>0</v>
      </c>
      <c r="AI6" s="271">
        <v>0</v>
      </c>
      <c r="AJ6" s="252">
        <f t="shared" ref="AJ6:AJ7" si="0">SUM(E6:AI6)</f>
        <v>65059.337590000054</v>
      </c>
    </row>
    <row r="7" spans="1:36" x14ac:dyDescent="0.4">
      <c r="A7" s="338" t="s">
        <v>291</v>
      </c>
      <c r="B7" s="250">
        <v>20</v>
      </c>
      <c r="C7" s="235">
        <v>19170.656752000014</v>
      </c>
      <c r="D7" s="251">
        <v>1</v>
      </c>
      <c r="E7" s="234"/>
      <c r="F7" s="234"/>
      <c r="G7" s="234"/>
      <c r="H7" s="271">
        <v>19170.656752000014</v>
      </c>
      <c r="I7" s="271">
        <v>19170.656752000014</v>
      </c>
      <c r="J7" s="271">
        <v>19170.656752000014</v>
      </c>
      <c r="K7" s="271">
        <v>19170.656752000014</v>
      </c>
      <c r="L7" s="271">
        <v>19170.656752000014</v>
      </c>
      <c r="M7" s="271">
        <v>19170.656752000014</v>
      </c>
      <c r="N7" s="271">
        <v>19170.656752000014</v>
      </c>
      <c r="O7" s="271">
        <v>19170.656752000014</v>
      </c>
      <c r="P7" s="271">
        <v>19170.656752000014</v>
      </c>
      <c r="Q7" s="271">
        <v>19170.656752000014</v>
      </c>
      <c r="R7" s="271">
        <v>19170.656752000014</v>
      </c>
      <c r="S7" s="271">
        <v>19170.656752000014</v>
      </c>
      <c r="T7" s="271">
        <v>19170.656752000014</v>
      </c>
      <c r="U7" s="271">
        <v>19170.656752000014</v>
      </c>
      <c r="V7" s="271">
        <v>19170.656752000014</v>
      </c>
      <c r="W7" s="271">
        <v>19170.656752000014</v>
      </c>
      <c r="X7" s="271">
        <v>19170.656752000014</v>
      </c>
      <c r="Y7" s="271">
        <v>19170.656752000014</v>
      </c>
      <c r="Z7" s="271">
        <v>19170.656752000014</v>
      </c>
      <c r="AA7" s="271">
        <v>19170.656752000014</v>
      </c>
      <c r="AB7" s="271">
        <v>0</v>
      </c>
      <c r="AC7" s="271">
        <v>0</v>
      </c>
      <c r="AD7" s="271">
        <v>0</v>
      </c>
      <c r="AE7" s="271">
        <v>0</v>
      </c>
      <c r="AF7" s="271">
        <v>0</v>
      </c>
      <c r="AG7" s="271">
        <v>0</v>
      </c>
      <c r="AH7" s="271">
        <v>0</v>
      </c>
      <c r="AI7" s="271">
        <v>0</v>
      </c>
      <c r="AJ7" s="252">
        <f t="shared" si="0"/>
        <v>383413.13504000043</v>
      </c>
    </row>
    <row r="8" spans="1:36" x14ac:dyDescent="0.4">
      <c r="A8" s="338" t="s">
        <v>268</v>
      </c>
      <c r="B8" s="250">
        <v>20</v>
      </c>
      <c r="C8" s="235">
        <v>2360.4536799999996</v>
      </c>
      <c r="D8" s="251">
        <v>1</v>
      </c>
      <c r="E8" s="234"/>
      <c r="F8" s="234"/>
      <c r="G8" s="234"/>
      <c r="H8" s="271">
        <v>2360.4536799999996</v>
      </c>
      <c r="I8" s="271">
        <v>2360.4536799999996</v>
      </c>
      <c r="J8" s="271">
        <v>2360.4536799999996</v>
      </c>
      <c r="K8" s="271">
        <v>1164.6628890000004</v>
      </c>
      <c r="L8" s="271">
        <v>1164.6628890000004</v>
      </c>
      <c r="M8" s="271">
        <v>1164.6628890000004</v>
      </c>
      <c r="N8" s="271">
        <v>1164.6628890000004</v>
      </c>
      <c r="O8" s="271">
        <v>1164.6628890000004</v>
      </c>
      <c r="P8" s="271">
        <v>1164.6628890000004</v>
      </c>
      <c r="Q8" s="271">
        <v>1164.6628890000004</v>
      </c>
      <c r="R8" s="271">
        <v>1164.6628890000004</v>
      </c>
      <c r="S8" s="271">
        <v>1164.6628890000004</v>
      </c>
      <c r="T8" s="271">
        <v>1164.6628890000004</v>
      </c>
      <c r="U8" s="271">
        <v>1164.6628890000004</v>
      </c>
      <c r="V8" s="271">
        <v>1164.6628890000004</v>
      </c>
      <c r="W8" s="271">
        <v>1164.6628890000004</v>
      </c>
      <c r="X8" s="271">
        <v>1164.6628890000004</v>
      </c>
      <c r="Y8" s="271">
        <v>1164.6628890000004</v>
      </c>
      <c r="Z8" s="271">
        <v>1164.6628890000004</v>
      </c>
      <c r="AA8" s="271">
        <v>1164.6628890000004</v>
      </c>
      <c r="AB8" s="271">
        <v>0</v>
      </c>
      <c r="AC8" s="271">
        <v>0</v>
      </c>
      <c r="AD8" s="271">
        <v>0</v>
      </c>
      <c r="AE8" s="271">
        <v>0</v>
      </c>
      <c r="AF8" s="271">
        <v>0</v>
      </c>
      <c r="AG8" s="271">
        <v>0</v>
      </c>
      <c r="AH8" s="271">
        <v>0</v>
      </c>
      <c r="AI8" s="271">
        <v>0</v>
      </c>
      <c r="AJ8" s="252">
        <f>SUM(E8:AI8)</f>
        <v>26880.630152999998</v>
      </c>
    </row>
    <row r="9" spans="1:36" x14ac:dyDescent="0.4">
      <c r="A9" s="236" t="s">
        <v>243</v>
      </c>
      <c r="B9" s="237"/>
      <c r="C9" s="241">
        <f>SUM(C5:C8)</f>
        <v>25533.279526300015</v>
      </c>
      <c r="D9" s="340">
        <f>H9/C9</f>
        <v>0.99090392261014593</v>
      </c>
      <c r="E9" s="335"/>
      <c r="F9" s="335"/>
      <c r="G9" s="335"/>
      <c r="H9" s="341">
        <f t="shared" ref="H9:AJ9" si="1">SUM(H5:H8)</f>
        <v>25301.026839712013</v>
      </c>
      <c r="I9" s="269">
        <f t="shared" si="1"/>
        <v>25301.026839712013</v>
      </c>
      <c r="J9" s="268">
        <f t="shared" si="1"/>
        <v>25301.026839712013</v>
      </c>
      <c r="K9" s="268">
        <f t="shared" si="1"/>
        <v>24105.236048712013</v>
      </c>
      <c r="L9" s="268">
        <f t="shared" si="1"/>
        <v>24105.236048712013</v>
      </c>
      <c r="M9" s="268">
        <f t="shared" si="1"/>
        <v>24105.236048712013</v>
      </c>
      <c r="N9" s="268">
        <f t="shared" si="1"/>
        <v>24105.236048712013</v>
      </c>
      <c r="O9" s="268">
        <f t="shared" si="1"/>
        <v>24105.236048712013</v>
      </c>
      <c r="P9" s="268">
        <f t="shared" si="1"/>
        <v>24105.236048712013</v>
      </c>
      <c r="Q9" s="268">
        <f t="shared" si="1"/>
        <v>24105.236048712013</v>
      </c>
      <c r="R9" s="268">
        <f t="shared" si="1"/>
        <v>24105.236048712013</v>
      </c>
      <c r="S9" s="268">
        <f t="shared" si="1"/>
        <v>24105.236048712013</v>
      </c>
      <c r="T9" s="268">
        <f t="shared" si="1"/>
        <v>24105.236048712013</v>
      </c>
      <c r="U9" s="268">
        <f t="shared" si="1"/>
        <v>24105.236048712013</v>
      </c>
      <c r="V9" s="268">
        <f t="shared" si="1"/>
        <v>24105.236048712013</v>
      </c>
      <c r="W9" s="268">
        <f t="shared" si="1"/>
        <v>24105.236048712013</v>
      </c>
      <c r="X9" s="268">
        <f t="shared" si="1"/>
        <v>24105.236048712013</v>
      </c>
      <c r="Y9" s="268">
        <f t="shared" si="1"/>
        <v>24105.236048712013</v>
      </c>
      <c r="Z9" s="268">
        <f t="shared" si="1"/>
        <v>24105.236048712013</v>
      </c>
      <c r="AA9" s="268">
        <f t="shared" si="1"/>
        <v>24105.236048712013</v>
      </c>
      <c r="AB9" s="268">
        <f t="shared" si="1"/>
        <v>0</v>
      </c>
      <c r="AC9" s="268">
        <f t="shared" si="1"/>
        <v>0</v>
      </c>
      <c r="AD9" s="268">
        <f t="shared" si="1"/>
        <v>0</v>
      </c>
      <c r="AE9" s="268">
        <f t="shared" si="1"/>
        <v>0</v>
      </c>
      <c r="AF9" s="268">
        <f t="shared" si="1"/>
        <v>0</v>
      </c>
      <c r="AG9" s="268">
        <f t="shared" si="1"/>
        <v>0</v>
      </c>
      <c r="AH9" s="268">
        <f t="shared" si="1"/>
        <v>0</v>
      </c>
      <c r="AI9" s="342">
        <f t="shared" si="1"/>
        <v>0</v>
      </c>
      <c r="AJ9" s="242">
        <f t="shared" si="1"/>
        <v>485692.09334724047</v>
      </c>
    </row>
    <row r="10" spans="1:36" x14ac:dyDescent="0.4">
      <c r="A10" s="236" t="s">
        <v>244</v>
      </c>
      <c r="B10" s="243"/>
      <c r="C10" s="244"/>
      <c r="D10" s="343"/>
      <c r="E10" s="344"/>
      <c r="F10" s="344"/>
      <c r="G10" s="345"/>
      <c r="H10" s="267">
        <v>0</v>
      </c>
      <c r="I10" s="269">
        <f>H9-I9</f>
        <v>0</v>
      </c>
      <c r="J10" s="269">
        <f t="shared" ref="J10:AI10" si="2">I9-J9</f>
        <v>0</v>
      </c>
      <c r="K10" s="269">
        <f t="shared" si="2"/>
        <v>1195.7907909999994</v>
      </c>
      <c r="L10" s="269">
        <f t="shared" si="2"/>
        <v>0</v>
      </c>
      <c r="M10" s="269">
        <f t="shared" si="2"/>
        <v>0</v>
      </c>
      <c r="N10" s="269">
        <f t="shared" si="2"/>
        <v>0</v>
      </c>
      <c r="O10" s="269">
        <f t="shared" si="2"/>
        <v>0</v>
      </c>
      <c r="P10" s="269">
        <f t="shared" si="2"/>
        <v>0</v>
      </c>
      <c r="Q10" s="269">
        <f t="shared" si="2"/>
        <v>0</v>
      </c>
      <c r="R10" s="269">
        <f t="shared" si="2"/>
        <v>0</v>
      </c>
      <c r="S10" s="269">
        <f t="shared" si="2"/>
        <v>0</v>
      </c>
      <c r="T10" s="269">
        <f t="shared" si="2"/>
        <v>0</v>
      </c>
      <c r="U10" s="269">
        <f t="shared" si="2"/>
        <v>0</v>
      </c>
      <c r="V10" s="269">
        <f t="shared" si="2"/>
        <v>0</v>
      </c>
      <c r="W10" s="269">
        <f t="shared" si="2"/>
        <v>0</v>
      </c>
      <c r="X10" s="269">
        <f t="shared" si="2"/>
        <v>0</v>
      </c>
      <c r="Y10" s="269">
        <f t="shared" si="2"/>
        <v>0</v>
      </c>
      <c r="Z10" s="269">
        <f t="shared" si="2"/>
        <v>0</v>
      </c>
      <c r="AA10" s="269">
        <f t="shared" si="2"/>
        <v>0</v>
      </c>
      <c r="AB10" s="269">
        <f t="shared" si="2"/>
        <v>24105.236048712013</v>
      </c>
      <c r="AC10" s="269">
        <f t="shared" si="2"/>
        <v>0</v>
      </c>
      <c r="AD10" s="269">
        <f t="shared" si="2"/>
        <v>0</v>
      </c>
      <c r="AE10" s="269">
        <f t="shared" si="2"/>
        <v>0</v>
      </c>
      <c r="AF10" s="269">
        <f t="shared" si="2"/>
        <v>0</v>
      </c>
      <c r="AG10" s="269">
        <f t="shared" si="2"/>
        <v>0</v>
      </c>
      <c r="AH10" s="269">
        <f t="shared" si="2"/>
        <v>0</v>
      </c>
      <c r="AI10" s="269">
        <f t="shared" si="2"/>
        <v>0</v>
      </c>
      <c r="AJ10" s="245"/>
    </row>
    <row r="11" spans="1:36" x14ac:dyDescent="0.4">
      <c r="A11" s="236" t="s">
        <v>245</v>
      </c>
      <c r="B11" s="243"/>
      <c r="C11" s="244"/>
      <c r="D11" s="244"/>
      <c r="E11" s="335"/>
      <c r="F11" s="335"/>
      <c r="G11" s="346"/>
      <c r="H11" s="267">
        <v>0</v>
      </c>
      <c r="I11" s="270">
        <f>$H$9-I9</f>
        <v>0</v>
      </c>
      <c r="J11" s="270">
        <f t="shared" ref="J11:AI11" si="3">$H$9-J9</f>
        <v>0</v>
      </c>
      <c r="K11" s="270">
        <f t="shared" si="3"/>
        <v>1195.7907909999994</v>
      </c>
      <c r="L11" s="270">
        <f t="shared" si="3"/>
        <v>1195.7907909999994</v>
      </c>
      <c r="M11" s="270">
        <f t="shared" si="3"/>
        <v>1195.7907909999994</v>
      </c>
      <c r="N11" s="270">
        <f t="shared" si="3"/>
        <v>1195.7907909999994</v>
      </c>
      <c r="O11" s="270">
        <f t="shared" si="3"/>
        <v>1195.7907909999994</v>
      </c>
      <c r="P11" s="270">
        <f t="shared" si="3"/>
        <v>1195.7907909999994</v>
      </c>
      <c r="Q11" s="270">
        <f t="shared" si="3"/>
        <v>1195.7907909999994</v>
      </c>
      <c r="R11" s="270">
        <f t="shared" si="3"/>
        <v>1195.7907909999994</v>
      </c>
      <c r="S11" s="270">
        <f t="shared" si="3"/>
        <v>1195.7907909999994</v>
      </c>
      <c r="T11" s="270">
        <f t="shared" si="3"/>
        <v>1195.7907909999994</v>
      </c>
      <c r="U11" s="270">
        <f t="shared" si="3"/>
        <v>1195.7907909999994</v>
      </c>
      <c r="V11" s="270">
        <f t="shared" si="3"/>
        <v>1195.7907909999994</v>
      </c>
      <c r="W11" s="270">
        <f t="shared" si="3"/>
        <v>1195.7907909999994</v>
      </c>
      <c r="X11" s="270">
        <f t="shared" si="3"/>
        <v>1195.7907909999994</v>
      </c>
      <c r="Y11" s="270">
        <f t="shared" si="3"/>
        <v>1195.7907909999994</v>
      </c>
      <c r="Z11" s="270">
        <f t="shared" si="3"/>
        <v>1195.7907909999994</v>
      </c>
      <c r="AA11" s="270">
        <f t="shared" si="3"/>
        <v>1195.7907909999994</v>
      </c>
      <c r="AB11" s="270">
        <f t="shared" si="3"/>
        <v>25301.026839712013</v>
      </c>
      <c r="AC11" s="270">
        <f t="shared" si="3"/>
        <v>25301.026839712013</v>
      </c>
      <c r="AD11" s="270">
        <f t="shared" si="3"/>
        <v>25301.026839712013</v>
      </c>
      <c r="AE11" s="270">
        <f t="shared" si="3"/>
        <v>25301.026839712013</v>
      </c>
      <c r="AF11" s="270">
        <f t="shared" si="3"/>
        <v>25301.026839712013</v>
      </c>
      <c r="AG11" s="270">
        <f t="shared" si="3"/>
        <v>25301.026839712013</v>
      </c>
      <c r="AH11" s="270">
        <f t="shared" si="3"/>
        <v>25301.026839712013</v>
      </c>
      <c r="AI11" s="270">
        <f t="shared" si="3"/>
        <v>25301.026839712013</v>
      </c>
      <c r="AJ11" s="246"/>
    </row>
    <row r="12" spans="1:36" x14ac:dyDescent="0.4">
      <c r="A12" s="247" t="s">
        <v>88</v>
      </c>
      <c r="B12" s="248">
        <f>SUMPRODUCT(B5:B8,C5:C8)/C9</f>
        <v>20</v>
      </c>
      <c r="C12" s="245"/>
    </row>
    <row r="13" spans="1:36" x14ac:dyDescent="0.4">
      <c r="B13" s="336"/>
    </row>
    <row r="14" spans="1:36" x14ac:dyDescent="0.4">
      <c r="A14" s="664" t="s">
        <v>2</v>
      </c>
      <c r="B14" s="665"/>
      <c r="C14" s="665"/>
      <c r="D14" s="665"/>
      <c r="E14" s="665"/>
      <c r="F14" s="665"/>
      <c r="G14" s="665"/>
      <c r="H14" s="665"/>
      <c r="I14" s="665"/>
      <c r="J14" s="665"/>
      <c r="K14" s="665"/>
      <c r="L14" s="665"/>
    </row>
    <row r="15" spans="1:36" ht="30.75" customHeight="1" x14ac:dyDescent="0.4">
      <c r="A15" s="666" t="s">
        <v>269</v>
      </c>
      <c r="B15" s="666"/>
      <c r="C15" s="666"/>
      <c r="D15" s="666"/>
      <c r="E15" s="666"/>
      <c r="F15" s="666"/>
      <c r="G15" s="666"/>
      <c r="H15" s="666"/>
      <c r="I15" s="666"/>
      <c r="J15" s="666"/>
      <c r="K15" s="666"/>
      <c r="L15" s="666"/>
    </row>
  </sheetData>
  <mergeCells count="8">
    <mergeCell ref="AJ3:AJ4"/>
    <mergeCell ref="A14:L14"/>
    <mergeCell ref="A15:L15"/>
    <mergeCell ref="A3:A4"/>
    <mergeCell ref="B3:B4"/>
    <mergeCell ref="C3:C4"/>
    <mergeCell ref="D3:D4"/>
    <mergeCell ref="E3:AI3"/>
  </mergeCells>
  <pageMargins left="0.7" right="0.7" top="0.75" bottom="0.75" header="0.3" footer="0.3"/>
  <pageSetup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215A-A5E3-4D0F-B612-1D129F72A089}">
  <dimension ref="A1:AJ20"/>
  <sheetViews>
    <sheetView workbookViewId="0">
      <selection activeCell="M32" sqref="M32"/>
    </sheetView>
  </sheetViews>
  <sheetFormatPr defaultColWidth="8.84375" defaultRowHeight="15" x14ac:dyDescent="0.4"/>
  <cols>
    <col min="1" max="1" width="23.69140625" style="283" customWidth="1"/>
    <col min="2" max="2" width="6.4609375" style="283" customWidth="1"/>
    <col min="3" max="3" width="11.3046875" style="283" customWidth="1"/>
    <col min="4" max="4" width="6.53515625" style="283" bestFit="1" customWidth="1"/>
    <col min="5" max="7" width="9.84375" style="283" hidden="1" customWidth="1"/>
    <col min="8" max="25" width="6.765625" style="283" customWidth="1"/>
    <col min="26" max="36" width="9.84375" style="283" customWidth="1"/>
    <col min="37" max="16384" width="8.84375" style="283"/>
  </cols>
  <sheetData>
    <row r="1" spans="1:36" x14ac:dyDescent="0.4">
      <c r="A1" s="111" t="s">
        <v>520</v>
      </c>
    </row>
    <row r="2" spans="1:36" x14ac:dyDescent="0.4">
      <c r="A2" s="542"/>
      <c r="B2" s="125"/>
      <c r="C2" s="125"/>
      <c r="D2" s="125"/>
      <c r="E2" s="125"/>
      <c r="F2" s="125"/>
      <c r="G2" s="125"/>
      <c r="H2" s="125"/>
      <c r="I2" s="125"/>
      <c r="J2" s="125"/>
      <c r="K2" s="125"/>
      <c r="L2" s="125"/>
      <c r="M2" s="125"/>
      <c r="N2" s="125"/>
      <c r="O2" s="125"/>
      <c r="P2" s="125"/>
      <c r="Q2" s="125"/>
      <c r="R2" s="125"/>
      <c r="S2" s="125"/>
    </row>
    <row r="3" spans="1:36" ht="15.75" customHeight="1" x14ac:dyDescent="0.4">
      <c r="A3" s="616" t="s">
        <v>253</v>
      </c>
      <c r="B3" s="618" t="s">
        <v>0</v>
      </c>
      <c r="C3" s="618" t="s">
        <v>34</v>
      </c>
      <c r="D3" s="618" t="s">
        <v>74</v>
      </c>
      <c r="E3" s="540" t="s">
        <v>76</v>
      </c>
      <c r="F3" s="232"/>
      <c r="G3" s="232"/>
      <c r="H3" s="543"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ht="27" x14ac:dyDescent="0.4">
      <c r="A5" s="334" t="s">
        <v>271</v>
      </c>
      <c r="B5" s="250">
        <v>15</v>
      </c>
      <c r="C5" s="347">
        <v>46.989795918367335</v>
      </c>
      <c r="D5" s="446" t="s">
        <v>84</v>
      </c>
      <c r="E5" s="234"/>
      <c r="F5" s="234"/>
      <c r="G5" s="234"/>
      <c r="H5" s="432">
        <v>46.989795918367335</v>
      </c>
      <c r="I5" s="432">
        <v>46.989795918367335</v>
      </c>
      <c r="J5" s="432">
        <v>46.989795918367335</v>
      </c>
      <c r="K5" s="432">
        <v>46.989795918367335</v>
      </c>
      <c r="L5" s="432">
        <v>46.989795918367335</v>
      </c>
      <c r="M5" s="432">
        <v>46.989795918367335</v>
      </c>
      <c r="N5" s="432">
        <v>46.989795918367335</v>
      </c>
      <c r="O5" s="432">
        <v>46.989795918367335</v>
      </c>
      <c r="P5" s="432">
        <v>46.989795918367335</v>
      </c>
      <c r="Q5" s="432">
        <v>46.989795918367335</v>
      </c>
      <c r="R5" s="432">
        <v>46.989795918367335</v>
      </c>
      <c r="S5" s="432">
        <v>46.989795918367335</v>
      </c>
      <c r="T5" s="432">
        <v>46.989795918367335</v>
      </c>
      <c r="U5" s="432">
        <v>46.989795918367335</v>
      </c>
      <c r="V5" s="432">
        <v>46.989795918367335</v>
      </c>
      <c r="W5" s="266">
        <v>0</v>
      </c>
      <c r="X5" s="266">
        <v>0</v>
      </c>
      <c r="Y5" s="266">
        <v>0</v>
      </c>
      <c r="Z5" s="266">
        <v>0</v>
      </c>
      <c r="AA5" s="266">
        <v>0</v>
      </c>
      <c r="AB5" s="266">
        <v>0</v>
      </c>
      <c r="AC5" s="266">
        <v>0</v>
      </c>
      <c r="AD5" s="266">
        <v>0</v>
      </c>
      <c r="AE5" s="266">
        <v>0</v>
      </c>
      <c r="AF5" s="266">
        <v>0</v>
      </c>
      <c r="AG5" s="266">
        <v>0</v>
      </c>
      <c r="AH5" s="266">
        <v>0</v>
      </c>
      <c r="AI5" s="266">
        <v>0</v>
      </c>
      <c r="AJ5" s="423">
        <f>SUM(E5:AI5)</f>
        <v>704.84693877551013</v>
      </c>
    </row>
    <row r="6" spans="1:36" ht="27" x14ac:dyDescent="0.4">
      <c r="A6" s="334" t="s">
        <v>272</v>
      </c>
      <c r="B6" s="250">
        <v>15</v>
      </c>
      <c r="C6" s="347">
        <v>0.30924859681997757</v>
      </c>
      <c r="D6" s="446" t="s">
        <v>84</v>
      </c>
      <c r="E6" s="234"/>
      <c r="F6" s="234"/>
      <c r="G6" s="234"/>
      <c r="H6" s="575">
        <v>0.30924859681997757</v>
      </c>
      <c r="I6" s="432">
        <v>0.30924859681997757</v>
      </c>
      <c r="J6" s="432">
        <v>0.30924859681997757</v>
      </c>
      <c r="K6" s="432">
        <v>0.30924859681997757</v>
      </c>
      <c r="L6" s="432">
        <v>0.30924859681997757</v>
      </c>
      <c r="M6" s="432">
        <v>0.30924859681997757</v>
      </c>
      <c r="N6" s="432">
        <v>0.30924859681997757</v>
      </c>
      <c r="O6" s="432">
        <v>0.30924859681997757</v>
      </c>
      <c r="P6" s="432">
        <v>0.30924859681997757</v>
      </c>
      <c r="Q6" s="432">
        <v>0.30924859681997757</v>
      </c>
      <c r="R6" s="432">
        <v>0.30924859681997757</v>
      </c>
      <c r="S6" s="432">
        <v>0.30924859681997757</v>
      </c>
      <c r="T6" s="432">
        <v>0.30924859681997757</v>
      </c>
      <c r="U6" s="432">
        <v>0.30924859681997757</v>
      </c>
      <c r="V6" s="432">
        <v>0.30924859681997757</v>
      </c>
      <c r="W6" s="266">
        <v>0</v>
      </c>
      <c r="X6" s="266">
        <v>0</v>
      </c>
      <c r="Y6" s="266">
        <v>0</v>
      </c>
      <c r="Z6" s="266">
        <v>0</v>
      </c>
      <c r="AA6" s="266">
        <v>0</v>
      </c>
      <c r="AB6" s="266">
        <v>0</v>
      </c>
      <c r="AC6" s="266">
        <v>0</v>
      </c>
      <c r="AD6" s="266">
        <v>0</v>
      </c>
      <c r="AE6" s="266">
        <v>0</v>
      </c>
      <c r="AF6" s="266">
        <v>0</v>
      </c>
      <c r="AG6" s="266">
        <v>0</v>
      </c>
      <c r="AH6" s="266">
        <v>0</v>
      </c>
      <c r="AI6" s="266">
        <v>0</v>
      </c>
      <c r="AJ6" s="423">
        <f>SUM(E6:AI6)</f>
        <v>4.6387289522996635</v>
      </c>
    </row>
    <row r="7" spans="1:36" x14ac:dyDescent="0.4">
      <c r="A7" s="236" t="s">
        <v>243</v>
      </c>
      <c r="B7" s="237"/>
      <c r="C7" s="238">
        <f>SUM(C5:C6)</f>
        <v>47.299044515187312</v>
      </c>
      <c r="D7" s="447">
        <f>H7/C7</f>
        <v>1</v>
      </c>
      <c r="E7" s="335"/>
      <c r="F7" s="335"/>
      <c r="G7" s="346"/>
      <c r="H7" s="576">
        <f t="shared" ref="H7:AJ7" si="0">SUM(H5:H6)</f>
        <v>47.299044515187312</v>
      </c>
      <c r="I7" s="577">
        <f t="shared" si="0"/>
        <v>47.299044515187312</v>
      </c>
      <c r="J7" s="578">
        <f t="shared" si="0"/>
        <v>47.299044515187312</v>
      </c>
      <c r="K7" s="578">
        <f t="shared" si="0"/>
        <v>47.299044515187312</v>
      </c>
      <c r="L7" s="578">
        <f t="shared" si="0"/>
        <v>47.299044515187312</v>
      </c>
      <c r="M7" s="578">
        <f t="shared" si="0"/>
        <v>47.299044515187312</v>
      </c>
      <c r="N7" s="578">
        <f t="shared" si="0"/>
        <v>47.299044515187312</v>
      </c>
      <c r="O7" s="578">
        <f t="shared" si="0"/>
        <v>47.299044515187312</v>
      </c>
      <c r="P7" s="578">
        <f t="shared" si="0"/>
        <v>47.299044515187312</v>
      </c>
      <c r="Q7" s="578">
        <f t="shared" si="0"/>
        <v>47.299044515187312</v>
      </c>
      <c r="R7" s="578">
        <f t="shared" si="0"/>
        <v>47.299044515187312</v>
      </c>
      <c r="S7" s="578">
        <f t="shared" si="0"/>
        <v>47.299044515187312</v>
      </c>
      <c r="T7" s="578">
        <f t="shared" si="0"/>
        <v>47.299044515187312</v>
      </c>
      <c r="U7" s="578">
        <f t="shared" si="0"/>
        <v>47.299044515187312</v>
      </c>
      <c r="V7" s="578">
        <f t="shared" si="0"/>
        <v>47.299044515187312</v>
      </c>
      <c r="W7" s="302">
        <f t="shared" si="0"/>
        <v>0</v>
      </c>
      <c r="X7" s="302">
        <f t="shared" si="0"/>
        <v>0</v>
      </c>
      <c r="Y7" s="302">
        <f>SUM(Y5:Y6)</f>
        <v>0</v>
      </c>
      <c r="Z7" s="302">
        <f t="shared" si="0"/>
        <v>0</v>
      </c>
      <c r="AA7" s="302">
        <f t="shared" si="0"/>
        <v>0</v>
      </c>
      <c r="AB7" s="302">
        <f t="shared" si="0"/>
        <v>0</v>
      </c>
      <c r="AC7" s="302">
        <f t="shared" si="0"/>
        <v>0</v>
      </c>
      <c r="AD7" s="302">
        <f t="shared" si="0"/>
        <v>0</v>
      </c>
      <c r="AE7" s="302">
        <f t="shared" si="0"/>
        <v>0</v>
      </c>
      <c r="AF7" s="302">
        <f t="shared" si="0"/>
        <v>0</v>
      </c>
      <c r="AG7" s="302">
        <f t="shared" si="0"/>
        <v>0</v>
      </c>
      <c r="AH7" s="302">
        <f t="shared" si="0"/>
        <v>0</v>
      </c>
      <c r="AI7" s="303">
        <f t="shared" si="0"/>
        <v>0</v>
      </c>
      <c r="AJ7" s="304">
        <f t="shared" si="0"/>
        <v>709.48566772780975</v>
      </c>
    </row>
    <row r="8" spans="1:36" x14ac:dyDescent="0.4">
      <c r="A8" s="236" t="s">
        <v>244</v>
      </c>
      <c r="B8" s="243"/>
      <c r="C8" s="244"/>
      <c r="D8" s="244"/>
      <c r="E8" s="335"/>
      <c r="F8" s="335"/>
      <c r="G8" s="346"/>
      <c r="H8" s="263">
        <v>0</v>
      </c>
      <c r="I8" s="301">
        <f>H7-I7</f>
        <v>0</v>
      </c>
      <c r="J8" s="301">
        <f t="shared" ref="J8:AI8" si="1">I7-J7</f>
        <v>0</v>
      </c>
      <c r="K8" s="301">
        <f t="shared" si="1"/>
        <v>0</v>
      </c>
      <c r="L8" s="301">
        <f t="shared" si="1"/>
        <v>0</v>
      </c>
      <c r="M8" s="301">
        <f t="shared" si="1"/>
        <v>0</v>
      </c>
      <c r="N8" s="301">
        <f t="shared" si="1"/>
        <v>0</v>
      </c>
      <c r="O8" s="301">
        <f t="shared" si="1"/>
        <v>0</v>
      </c>
      <c r="P8" s="301">
        <f t="shared" si="1"/>
        <v>0</v>
      </c>
      <c r="Q8" s="301">
        <f t="shared" si="1"/>
        <v>0</v>
      </c>
      <c r="R8" s="301">
        <f t="shared" si="1"/>
        <v>0</v>
      </c>
      <c r="S8" s="301">
        <f t="shared" si="1"/>
        <v>0</v>
      </c>
      <c r="T8" s="301">
        <f t="shared" si="1"/>
        <v>0</v>
      </c>
      <c r="U8" s="301">
        <f t="shared" si="1"/>
        <v>0</v>
      </c>
      <c r="V8" s="301">
        <f t="shared" si="1"/>
        <v>0</v>
      </c>
      <c r="W8" s="301">
        <f t="shared" si="1"/>
        <v>47.299044515187312</v>
      </c>
      <c r="X8" s="301">
        <f t="shared" si="1"/>
        <v>0</v>
      </c>
      <c r="Y8" s="301">
        <f t="shared" si="1"/>
        <v>0</v>
      </c>
      <c r="Z8" s="301">
        <f t="shared" si="1"/>
        <v>0</v>
      </c>
      <c r="AA8" s="301">
        <f t="shared" si="1"/>
        <v>0</v>
      </c>
      <c r="AB8" s="301">
        <f t="shared" si="1"/>
        <v>0</v>
      </c>
      <c r="AC8" s="301">
        <f t="shared" si="1"/>
        <v>0</v>
      </c>
      <c r="AD8" s="301">
        <f t="shared" si="1"/>
        <v>0</v>
      </c>
      <c r="AE8" s="301">
        <f t="shared" si="1"/>
        <v>0</v>
      </c>
      <c r="AF8" s="301">
        <f t="shared" si="1"/>
        <v>0</v>
      </c>
      <c r="AG8" s="301">
        <f t="shared" si="1"/>
        <v>0</v>
      </c>
      <c r="AH8" s="301">
        <f t="shared" si="1"/>
        <v>0</v>
      </c>
      <c r="AI8" s="301">
        <f t="shared" si="1"/>
        <v>0</v>
      </c>
      <c r="AJ8" s="305"/>
    </row>
    <row r="9" spans="1:36" x14ac:dyDescent="0.4">
      <c r="A9" s="236" t="s">
        <v>245</v>
      </c>
      <c r="B9" s="243"/>
      <c r="C9" s="244"/>
      <c r="D9" s="244"/>
      <c r="E9" s="335"/>
      <c r="F9" s="335"/>
      <c r="G9" s="346"/>
      <c r="H9" s="263">
        <v>0</v>
      </c>
      <c r="I9" s="306">
        <f>$H$7-I7</f>
        <v>0</v>
      </c>
      <c r="J9" s="306">
        <f t="shared" ref="J9:AI9" si="2">$H$7-J7</f>
        <v>0</v>
      </c>
      <c r="K9" s="306">
        <f t="shared" si="2"/>
        <v>0</v>
      </c>
      <c r="L9" s="306">
        <f t="shared" si="2"/>
        <v>0</v>
      </c>
      <c r="M9" s="306">
        <f t="shared" si="2"/>
        <v>0</v>
      </c>
      <c r="N9" s="306">
        <f t="shared" si="2"/>
        <v>0</v>
      </c>
      <c r="O9" s="306">
        <f t="shared" si="2"/>
        <v>0</v>
      </c>
      <c r="P9" s="306">
        <f t="shared" si="2"/>
        <v>0</v>
      </c>
      <c r="Q9" s="306">
        <f t="shared" si="2"/>
        <v>0</v>
      </c>
      <c r="R9" s="306">
        <f t="shared" si="2"/>
        <v>0</v>
      </c>
      <c r="S9" s="306">
        <f t="shared" si="2"/>
        <v>0</v>
      </c>
      <c r="T9" s="306">
        <f t="shared" si="2"/>
        <v>0</v>
      </c>
      <c r="U9" s="306">
        <f t="shared" si="2"/>
        <v>0</v>
      </c>
      <c r="V9" s="306">
        <f t="shared" si="2"/>
        <v>0</v>
      </c>
      <c r="W9" s="306">
        <f t="shared" si="2"/>
        <v>47.299044515187312</v>
      </c>
      <c r="X9" s="306">
        <f t="shared" si="2"/>
        <v>47.299044515187312</v>
      </c>
      <c r="Y9" s="306">
        <f t="shared" si="2"/>
        <v>47.299044515187312</v>
      </c>
      <c r="Z9" s="306">
        <f t="shared" si="2"/>
        <v>47.299044515187312</v>
      </c>
      <c r="AA9" s="306">
        <f t="shared" si="2"/>
        <v>47.299044515187312</v>
      </c>
      <c r="AB9" s="306">
        <f t="shared" si="2"/>
        <v>47.299044515187312</v>
      </c>
      <c r="AC9" s="306">
        <f t="shared" si="2"/>
        <v>47.299044515187312</v>
      </c>
      <c r="AD9" s="306">
        <f t="shared" si="2"/>
        <v>47.299044515187312</v>
      </c>
      <c r="AE9" s="306">
        <f t="shared" si="2"/>
        <v>47.299044515187312</v>
      </c>
      <c r="AF9" s="306">
        <f t="shared" si="2"/>
        <v>47.299044515187312</v>
      </c>
      <c r="AG9" s="306">
        <f t="shared" si="2"/>
        <v>47.299044515187312</v>
      </c>
      <c r="AH9" s="306">
        <f t="shared" si="2"/>
        <v>47.299044515187312</v>
      </c>
      <c r="AI9" s="306">
        <f t="shared" si="2"/>
        <v>47.299044515187312</v>
      </c>
      <c r="AJ9" s="307"/>
    </row>
    <row r="10" spans="1:36" x14ac:dyDescent="0.4">
      <c r="A10" s="247" t="s">
        <v>88</v>
      </c>
      <c r="B10" s="248">
        <f>SUMPRODUCT(B5:B6,C5:C6)/C7</f>
        <v>15</v>
      </c>
      <c r="C10" s="249"/>
      <c r="D10" s="125"/>
      <c r="E10" s="125"/>
      <c r="F10" s="125"/>
      <c r="G10" s="125"/>
      <c r="H10" s="125"/>
      <c r="I10" s="125"/>
      <c r="J10" s="125"/>
      <c r="K10" s="125"/>
      <c r="L10" s="125"/>
      <c r="M10" s="125"/>
      <c r="N10" s="125"/>
      <c r="O10" s="125"/>
      <c r="P10" s="125"/>
      <c r="Q10" s="125"/>
      <c r="R10" s="125"/>
      <c r="S10" s="125"/>
    </row>
    <row r="11" spans="1:36" x14ac:dyDescent="0.4">
      <c r="A11" s="125"/>
      <c r="B11" s="479"/>
      <c r="C11" s="125"/>
      <c r="D11" s="125"/>
      <c r="E11" s="125"/>
      <c r="F11" s="125"/>
      <c r="G11" s="125"/>
      <c r="H11" s="125"/>
      <c r="I11" s="125"/>
      <c r="J11" s="125"/>
      <c r="K11" s="125"/>
      <c r="L11" s="125"/>
      <c r="M11" s="125"/>
      <c r="N11" s="125"/>
      <c r="O11" s="125"/>
      <c r="P11" s="125"/>
      <c r="Q11" s="125"/>
      <c r="R11" s="125"/>
      <c r="S11" s="125"/>
    </row>
    <row r="12" spans="1:36" ht="15.75" hidden="1" customHeight="1" x14ac:dyDescent="0.4">
      <c r="A12" s="616" t="s">
        <v>253</v>
      </c>
      <c r="B12" s="618" t="s">
        <v>0</v>
      </c>
      <c r="C12" s="618" t="s">
        <v>34</v>
      </c>
      <c r="D12" s="618" t="s">
        <v>74</v>
      </c>
      <c r="E12" s="540" t="s">
        <v>76</v>
      </c>
      <c r="F12" s="232"/>
      <c r="G12" s="232"/>
      <c r="H12" s="543" t="s">
        <v>76</v>
      </c>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637" t="s">
        <v>1</v>
      </c>
    </row>
    <row r="13" spans="1:36" hidden="1" x14ac:dyDescent="0.4">
      <c r="A13" s="617"/>
      <c r="B13" s="619"/>
      <c r="C13" s="619"/>
      <c r="D13" s="624"/>
      <c r="E13" s="1">
        <v>2018</v>
      </c>
      <c r="F13" s="1">
        <v>2019</v>
      </c>
      <c r="G13" s="1">
        <v>2020</v>
      </c>
      <c r="H13" s="1">
        <f>T4</f>
        <v>2033</v>
      </c>
      <c r="I13" s="1">
        <f t="shared" ref="I13:S18" si="3">U4</f>
        <v>2034</v>
      </c>
      <c r="J13" s="1">
        <f t="shared" si="3"/>
        <v>2035</v>
      </c>
      <c r="K13" s="1">
        <f t="shared" si="3"/>
        <v>2036</v>
      </c>
      <c r="L13" s="1">
        <f t="shared" si="3"/>
        <v>2037</v>
      </c>
      <c r="M13" s="1">
        <f t="shared" si="3"/>
        <v>2038</v>
      </c>
      <c r="N13" s="1">
        <f t="shared" si="3"/>
        <v>2039</v>
      </c>
      <c r="O13" s="1">
        <f t="shared" si="3"/>
        <v>2040</v>
      </c>
      <c r="P13" s="1">
        <f t="shared" si="3"/>
        <v>2041</v>
      </c>
      <c r="Q13" s="1">
        <f t="shared" si="3"/>
        <v>2042</v>
      </c>
      <c r="R13" s="1">
        <f t="shared" si="3"/>
        <v>2043</v>
      </c>
      <c r="S13" s="1">
        <f t="shared" si="3"/>
        <v>2044</v>
      </c>
      <c r="T13" s="1">
        <v>2033</v>
      </c>
      <c r="U13" s="1">
        <v>2034</v>
      </c>
      <c r="V13" s="1">
        <v>2035</v>
      </c>
      <c r="W13" s="1">
        <v>2036</v>
      </c>
      <c r="X13" s="1">
        <v>2037</v>
      </c>
      <c r="Y13" s="1">
        <v>2038</v>
      </c>
      <c r="Z13" s="1">
        <v>2039</v>
      </c>
      <c r="AA13" s="1">
        <v>2040</v>
      </c>
      <c r="AB13" s="1">
        <v>2041</v>
      </c>
      <c r="AC13" s="1">
        <v>2042</v>
      </c>
      <c r="AD13" s="1">
        <v>2043</v>
      </c>
      <c r="AE13" s="1">
        <v>2044</v>
      </c>
      <c r="AF13" s="1">
        <v>2045</v>
      </c>
      <c r="AG13" s="1">
        <v>2046</v>
      </c>
      <c r="AH13" s="1">
        <v>2047</v>
      </c>
      <c r="AI13" s="1">
        <v>2048</v>
      </c>
      <c r="AJ13" s="638"/>
    </row>
    <row r="14" spans="1:36" ht="27" hidden="1" x14ac:dyDescent="0.4">
      <c r="A14" s="334" t="str">
        <f>A5</f>
        <v>Integrate HVAC equipment into EMS</v>
      </c>
      <c r="B14" s="528">
        <f t="shared" ref="B14:G14" si="4">B5</f>
        <v>15</v>
      </c>
      <c r="C14" s="347">
        <f t="shared" si="4"/>
        <v>46.989795918367335</v>
      </c>
      <c r="D14" s="446" t="str">
        <f t="shared" si="4"/>
        <v>N/A</v>
      </c>
      <c r="E14" s="234">
        <f t="shared" si="4"/>
        <v>0</v>
      </c>
      <c r="F14" s="234">
        <f t="shared" si="4"/>
        <v>0</v>
      </c>
      <c r="G14" s="234">
        <f t="shared" si="4"/>
        <v>0</v>
      </c>
      <c r="H14" s="266">
        <f t="shared" ref="H14:H18" si="5">T5</f>
        <v>46.989795918367335</v>
      </c>
      <c r="I14" s="266">
        <f t="shared" si="3"/>
        <v>46.989795918367335</v>
      </c>
      <c r="J14" s="266">
        <f t="shared" si="3"/>
        <v>46.989795918367335</v>
      </c>
      <c r="K14" s="266">
        <f t="shared" si="3"/>
        <v>0</v>
      </c>
      <c r="L14" s="266">
        <f t="shared" si="3"/>
        <v>0</v>
      </c>
      <c r="M14" s="266">
        <f t="shared" si="3"/>
        <v>0</v>
      </c>
      <c r="N14" s="266">
        <f t="shared" si="3"/>
        <v>0</v>
      </c>
      <c r="O14" s="266">
        <f t="shared" si="3"/>
        <v>0</v>
      </c>
      <c r="P14" s="266">
        <f t="shared" si="3"/>
        <v>0</v>
      </c>
      <c r="Q14" s="266">
        <f t="shared" si="3"/>
        <v>0</v>
      </c>
      <c r="R14" s="266">
        <f t="shared" si="3"/>
        <v>0</v>
      </c>
      <c r="S14" s="266">
        <f t="shared" si="3"/>
        <v>0</v>
      </c>
      <c r="T14" s="266">
        <v>0.30924859681997757</v>
      </c>
      <c r="U14" s="266">
        <v>0.30924859681997757</v>
      </c>
      <c r="V14" s="266">
        <v>0.30924859681997757</v>
      </c>
      <c r="W14" s="266">
        <v>0</v>
      </c>
      <c r="X14" s="266">
        <v>0</v>
      </c>
      <c r="Y14" s="266">
        <v>0</v>
      </c>
      <c r="Z14" s="266">
        <v>0</v>
      </c>
      <c r="AA14" s="266">
        <v>0</v>
      </c>
      <c r="AB14" s="266">
        <v>0</v>
      </c>
      <c r="AC14" s="266">
        <v>0</v>
      </c>
      <c r="AD14" s="266">
        <v>0</v>
      </c>
      <c r="AE14" s="266">
        <v>0</v>
      </c>
      <c r="AF14" s="266">
        <v>0</v>
      </c>
      <c r="AG14" s="266">
        <v>0</v>
      </c>
      <c r="AH14" s="266">
        <v>0</v>
      </c>
      <c r="AI14" s="266">
        <v>0</v>
      </c>
      <c r="AJ14" s="423">
        <f>SUM(E14:AI14)</f>
        <v>141.8971335455619</v>
      </c>
    </row>
    <row r="15" spans="1:36" ht="27" hidden="1" x14ac:dyDescent="0.4">
      <c r="A15" s="334" t="str">
        <f t="shared" ref="A15:D15" si="6">A6</f>
        <v>Integrate circulating pumps into EMS</v>
      </c>
      <c r="B15" s="528">
        <f t="shared" si="6"/>
        <v>15</v>
      </c>
      <c r="C15" s="347">
        <f t="shared" si="6"/>
        <v>0.30924859681997757</v>
      </c>
      <c r="D15" s="446" t="str">
        <f t="shared" si="6"/>
        <v>N/A</v>
      </c>
      <c r="E15" s="234"/>
      <c r="F15" s="234"/>
      <c r="G15" s="234"/>
      <c r="H15" s="424">
        <f t="shared" si="5"/>
        <v>0.30924859681997757</v>
      </c>
      <c r="I15" s="424">
        <f t="shared" si="3"/>
        <v>0.30924859681997757</v>
      </c>
      <c r="J15" s="424">
        <f t="shared" si="3"/>
        <v>0.30924859681997757</v>
      </c>
      <c r="K15" s="424">
        <f t="shared" si="3"/>
        <v>0</v>
      </c>
      <c r="L15" s="424">
        <f t="shared" si="3"/>
        <v>0</v>
      </c>
      <c r="M15" s="424">
        <f t="shared" si="3"/>
        <v>0</v>
      </c>
      <c r="N15" s="424">
        <f t="shared" si="3"/>
        <v>0</v>
      </c>
      <c r="O15" s="424">
        <f t="shared" si="3"/>
        <v>0</v>
      </c>
      <c r="P15" s="424">
        <f t="shared" si="3"/>
        <v>0</v>
      </c>
      <c r="Q15" s="424">
        <f t="shared" si="3"/>
        <v>0</v>
      </c>
      <c r="R15" s="424">
        <f t="shared" si="3"/>
        <v>0</v>
      </c>
      <c r="S15" s="424">
        <f t="shared" si="3"/>
        <v>0</v>
      </c>
      <c r="T15" s="266">
        <v>46.989795918367335</v>
      </c>
      <c r="U15" s="266">
        <v>46.989795918367335</v>
      </c>
      <c r="V15" s="266">
        <v>46.989795918367335</v>
      </c>
      <c r="W15" s="266">
        <v>0</v>
      </c>
      <c r="X15" s="266">
        <v>0</v>
      </c>
      <c r="Y15" s="266">
        <v>0</v>
      </c>
      <c r="Z15" s="266">
        <v>0</v>
      </c>
      <c r="AA15" s="266">
        <v>0</v>
      </c>
      <c r="AB15" s="266">
        <v>0</v>
      </c>
      <c r="AC15" s="266">
        <v>0</v>
      </c>
      <c r="AD15" s="266">
        <v>0</v>
      </c>
      <c r="AE15" s="266">
        <v>0</v>
      </c>
      <c r="AF15" s="266">
        <v>0</v>
      </c>
      <c r="AG15" s="266">
        <v>0</v>
      </c>
      <c r="AH15" s="266">
        <v>0</v>
      </c>
      <c r="AI15" s="266">
        <v>0</v>
      </c>
      <c r="AJ15" s="423">
        <f>SUM(E15:AI15)</f>
        <v>141.89713354556193</v>
      </c>
    </row>
    <row r="16" spans="1:36" hidden="1" x14ac:dyDescent="0.4">
      <c r="A16" s="236" t="str">
        <f t="shared" ref="A16:D16" si="7">A7</f>
        <v>2021 CPAS</v>
      </c>
      <c r="B16" s="237"/>
      <c r="C16" s="238">
        <f t="shared" si="7"/>
        <v>47.299044515187312</v>
      </c>
      <c r="D16" s="447">
        <f t="shared" si="7"/>
        <v>1</v>
      </c>
      <c r="E16" s="335"/>
      <c r="F16" s="335"/>
      <c r="G16" s="346"/>
      <c r="H16" s="263">
        <f t="shared" si="5"/>
        <v>47.299044515187312</v>
      </c>
      <c r="I16" s="263">
        <f t="shared" si="3"/>
        <v>47.299044515187312</v>
      </c>
      <c r="J16" s="263">
        <f t="shared" si="3"/>
        <v>47.299044515187312</v>
      </c>
      <c r="K16" s="263">
        <f t="shared" si="3"/>
        <v>0</v>
      </c>
      <c r="L16" s="263">
        <f t="shared" si="3"/>
        <v>0</v>
      </c>
      <c r="M16" s="263">
        <f t="shared" si="3"/>
        <v>0</v>
      </c>
      <c r="N16" s="263">
        <f t="shared" si="3"/>
        <v>0</v>
      </c>
      <c r="O16" s="263">
        <f t="shared" si="3"/>
        <v>0</v>
      </c>
      <c r="P16" s="263">
        <f t="shared" si="3"/>
        <v>0</v>
      </c>
      <c r="Q16" s="263">
        <f t="shared" si="3"/>
        <v>0</v>
      </c>
      <c r="R16" s="263">
        <f t="shared" si="3"/>
        <v>0</v>
      </c>
      <c r="S16" s="263">
        <f t="shared" si="3"/>
        <v>0</v>
      </c>
      <c r="T16" s="302">
        <f t="shared" ref="T16:AJ16" si="8">SUM(T14:T15)</f>
        <v>47.299044515187312</v>
      </c>
      <c r="U16" s="302">
        <f t="shared" si="8"/>
        <v>47.299044515187312</v>
      </c>
      <c r="V16" s="302">
        <f t="shared" si="8"/>
        <v>47.299044515187312</v>
      </c>
      <c r="W16" s="302">
        <f t="shared" si="8"/>
        <v>0</v>
      </c>
      <c r="X16" s="302">
        <f t="shared" si="8"/>
        <v>0</v>
      </c>
      <c r="Y16" s="302">
        <f t="shared" si="8"/>
        <v>0</v>
      </c>
      <c r="Z16" s="302">
        <f t="shared" si="8"/>
        <v>0</v>
      </c>
      <c r="AA16" s="302">
        <f t="shared" si="8"/>
        <v>0</v>
      </c>
      <c r="AB16" s="302">
        <f t="shared" si="8"/>
        <v>0</v>
      </c>
      <c r="AC16" s="302">
        <f t="shared" si="8"/>
        <v>0</v>
      </c>
      <c r="AD16" s="302">
        <f t="shared" si="8"/>
        <v>0</v>
      </c>
      <c r="AE16" s="302">
        <f t="shared" si="8"/>
        <v>0</v>
      </c>
      <c r="AF16" s="302">
        <f t="shared" si="8"/>
        <v>0</v>
      </c>
      <c r="AG16" s="302">
        <f t="shared" si="8"/>
        <v>0</v>
      </c>
      <c r="AH16" s="302">
        <f t="shared" si="8"/>
        <v>0</v>
      </c>
      <c r="AI16" s="303">
        <f t="shared" si="8"/>
        <v>0</v>
      </c>
      <c r="AJ16" s="304">
        <f t="shared" si="8"/>
        <v>283.79426709112386</v>
      </c>
    </row>
    <row r="17" spans="1:36" hidden="1" x14ac:dyDescent="0.4">
      <c r="A17" s="236" t="s">
        <v>244</v>
      </c>
      <c r="B17" s="243"/>
      <c r="C17" s="244"/>
      <c r="D17" s="244"/>
      <c r="E17" s="335"/>
      <c r="F17" s="335"/>
      <c r="G17" s="346"/>
      <c r="H17" s="263">
        <f t="shared" si="5"/>
        <v>0</v>
      </c>
      <c r="I17" s="263">
        <f t="shared" si="3"/>
        <v>0</v>
      </c>
      <c r="J17" s="263">
        <f t="shared" si="3"/>
        <v>0</v>
      </c>
      <c r="K17" s="263">
        <f t="shared" si="3"/>
        <v>47.299044515187312</v>
      </c>
      <c r="L17" s="263">
        <f t="shared" si="3"/>
        <v>0</v>
      </c>
      <c r="M17" s="263">
        <f t="shared" si="3"/>
        <v>0</v>
      </c>
      <c r="N17" s="263">
        <f t="shared" si="3"/>
        <v>0</v>
      </c>
      <c r="O17" s="263">
        <f t="shared" si="3"/>
        <v>0</v>
      </c>
      <c r="P17" s="263">
        <f t="shared" si="3"/>
        <v>0</v>
      </c>
      <c r="Q17" s="263">
        <f t="shared" si="3"/>
        <v>0</v>
      </c>
      <c r="R17" s="263">
        <f t="shared" si="3"/>
        <v>0</v>
      </c>
      <c r="S17" s="263">
        <f t="shared" si="3"/>
        <v>0</v>
      </c>
      <c r="T17" s="301">
        <f t="shared" ref="T17" si="9">S16-T16</f>
        <v>-47.299044515187312</v>
      </c>
      <c r="U17" s="301">
        <f t="shared" ref="U17" si="10">T16-U16</f>
        <v>0</v>
      </c>
      <c r="V17" s="301">
        <f t="shared" ref="V17" si="11">U16-V16</f>
        <v>0</v>
      </c>
      <c r="W17" s="301">
        <f t="shared" ref="W17" si="12">V16-W16</f>
        <v>47.299044515187312</v>
      </c>
      <c r="X17" s="301">
        <f t="shared" ref="X17" si="13">W16-X16</f>
        <v>0</v>
      </c>
      <c r="Y17" s="301">
        <f t="shared" ref="Y17" si="14">X16-Y16</f>
        <v>0</v>
      </c>
      <c r="Z17" s="301">
        <f t="shared" ref="Z17" si="15">Y16-Z16</f>
        <v>0</v>
      </c>
      <c r="AA17" s="301">
        <f t="shared" ref="AA17" si="16">Z16-AA16</f>
        <v>0</v>
      </c>
      <c r="AB17" s="301">
        <f t="shared" ref="AB17" si="17">AA16-AB16</f>
        <v>0</v>
      </c>
      <c r="AC17" s="301">
        <f t="shared" ref="AC17" si="18">AB16-AC16</f>
        <v>0</v>
      </c>
      <c r="AD17" s="301">
        <f t="shared" ref="AD17" si="19">AC16-AD16</f>
        <v>0</v>
      </c>
      <c r="AE17" s="301">
        <f t="shared" ref="AE17" si="20">AD16-AE16</f>
        <v>0</v>
      </c>
      <c r="AF17" s="301">
        <f t="shared" ref="AF17" si="21">AE16-AF16</f>
        <v>0</v>
      </c>
      <c r="AG17" s="301">
        <f t="shared" ref="AG17" si="22">AF16-AG16</f>
        <v>0</v>
      </c>
      <c r="AH17" s="301">
        <f t="shared" ref="AH17" si="23">AG16-AH16</f>
        <v>0</v>
      </c>
      <c r="AI17" s="301">
        <f t="shared" ref="AI17" si="24">AH16-AI16</f>
        <v>0</v>
      </c>
      <c r="AJ17" s="305"/>
    </row>
    <row r="18" spans="1:36" hidden="1" x14ac:dyDescent="0.4">
      <c r="A18" s="236" t="s">
        <v>245</v>
      </c>
      <c r="B18" s="243"/>
      <c r="C18" s="244"/>
      <c r="D18" s="244"/>
      <c r="E18" s="335"/>
      <c r="F18" s="335"/>
      <c r="G18" s="346"/>
      <c r="H18" s="263">
        <f t="shared" si="5"/>
        <v>0</v>
      </c>
      <c r="I18" s="263">
        <f t="shared" si="3"/>
        <v>0</v>
      </c>
      <c r="J18" s="263">
        <f t="shared" si="3"/>
        <v>0</v>
      </c>
      <c r="K18" s="263">
        <f t="shared" si="3"/>
        <v>47.299044515187312</v>
      </c>
      <c r="L18" s="263">
        <f t="shared" si="3"/>
        <v>47.299044515187312</v>
      </c>
      <c r="M18" s="263">
        <f t="shared" si="3"/>
        <v>47.299044515187312</v>
      </c>
      <c r="N18" s="263">
        <f t="shared" si="3"/>
        <v>47.299044515187312</v>
      </c>
      <c r="O18" s="263">
        <f t="shared" si="3"/>
        <v>47.299044515187312</v>
      </c>
      <c r="P18" s="263">
        <f t="shared" si="3"/>
        <v>47.299044515187312</v>
      </c>
      <c r="Q18" s="263">
        <f t="shared" si="3"/>
        <v>47.299044515187312</v>
      </c>
      <c r="R18" s="263">
        <f t="shared" si="3"/>
        <v>47.299044515187312</v>
      </c>
      <c r="S18" s="263">
        <f t="shared" si="3"/>
        <v>47.299044515187312</v>
      </c>
      <c r="T18" s="306">
        <f t="shared" ref="T18:AI18" si="25">$H$7-T16</f>
        <v>0</v>
      </c>
      <c r="U18" s="306">
        <f t="shared" si="25"/>
        <v>0</v>
      </c>
      <c r="V18" s="306">
        <f t="shared" si="25"/>
        <v>0</v>
      </c>
      <c r="W18" s="306">
        <f t="shared" si="25"/>
        <v>47.299044515187312</v>
      </c>
      <c r="X18" s="306">
        <f t="shared" si="25"/>
        <v>47.299044515187312</v>
      </c>
      <c r="Y18" s="306">
        <f t="shared" si="25"/>
        <v>47.299044515187312</v>
      </c>
      <c r="Z18" s="306">
        <f t="shared" si="25"/>
        <v>47.299044515187312</v>
      </c>
      <c r="AA18" s="306">
        <f t="shared" si="25"/>
        <v>47.299044515187312</v>
      </c>
      <c r="AB18" s="306">
        <f t="shared" si="25"/>
        <v>47.299044515187312</v>
      </c>
      <c r="AC18" s="306">
        <f t="shared" si="25"/>
        <v>47.299044515187312</v>
      </c>
      <c r="AD18" s="306">
        <f t="shared" si="25"/>
        <v>47.299044515187312</v>
      </c>
      <c r="AE18" s="306">
        <f t="shared" si="25"/>
        <v>47.299044515187312</v>
      </c>
      <c r="AF18" s="306">
        <f t="shared" si="25"/>
        <v>47.299044515187312</v>
      </c>
      <c r="AG18" s="306">
        <f t="shared" si="25"/>
        <v>47.299044515187312</v>
      </c>
      <c r="AH18" s="306">
        <f t="shared" si="25"/>
        <v>47.299044515187312</v>
      </c>
      <c r="AI18" s="306">
        <f t="shared" si="25"/>
        <v>47.299044515187312</v>
      </c>
      <c r="AJ18" s="307"/>
    </row>
    <row r="19" spans="1:36" hidden="1" x14ac:dyDescent="0.4">
      <c r="A19" s="247" t="s">
        <v>88</v>
      </c>
      <c r="B19" s="248">
        <f>B10</f>
        <v>15</v>
      </c>
      <c r="C19" s="249"/>
      <c r="D19" s="125"/>
      <c r="E19" s="125"/>
      <c r="F19" s="125"/>
      <c r="G19" s="125"/>
      <c r="H19" s="125"/>
      <c r="I19" s="125"/>
      <c r="J19" s="125"/>
      <c r="K19" s="125"/>
      <c r="L19" s="125"/>
      <c r="M19" s="125"/>
      <c r="N19" s="125"/>
      <c r="O19" s="125"/>
      <c r="P19" s="125"/>
      <c r="Q19" s="125"/>
      <c r="R19" s="125"/>
      <c r="S19" s="125"/>
    </row>
    <row r="20" spans="1:36" x14ac:dyDescent="0.4">
      <c r="A20" s="125"/>
      <c r="B20" s="125"/>
      <c r="C20" s="125"/>
      <c r="D20" s="125"/>
      <c r="E20" s="125"/>
      <c r="F20" s="125"/>
      <c r="G20" s="125"/>
      <c r="H20" s="125"/>
      <c r="I20" s="125"/>
      <c r="J20" s="125"/>
      <c r="K20" s="125"/>
      <c r="L20" s="125"/>
      <c r="M20" s="125"/>
      <c r="N20" s="125"/>
      <c r="O20" s="125"/>
      <c r="P20" s="125"/>
      <c r="Q20" s="125"/>
      <c r="R20" s="125"/>
      <c r="S20" s="125"/>
    </row>
  </sheetData>
  <mergeCells count="10">
    <mergeCell ref="AJ3:AJ4"/>
    <mergeCell ref="A3:A4"/>
    <mergeCell ref="B3:B4"/>
    <mergeCell ref="C3:C4"/>
    <mergeCell ref="D3:D4"/>
    <mergeCell ref="AJ12:AJ13"/>
    <mergeCell ref="A12:A13"/>
    <mergeCell ref="B12:B13"/>
    <mergeCell ref="C12:C13"/>
    <mergeCell ref="D12:D13"/>
  </mergeCells>
  <pageMargins left="0.7" right="0.7" top="0.75" bottom="0.75" header="0.3" footer="0.3"/>
  <pageSetup orientation="portrait" horizontalDpi="1200" verticalDpi="1200" r:id="rId1"/>
  <ignoredErrors>
    <ignoredError sqref="H7:X7" formulaRange="1"/>
  </ignoredError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A81DA-AE84-4B5D-8468-15A424CF06B4}">
  <dimension ref="A1:AJ9"/>
  <sheetViews>
    <sheetView workbookViewId="0"/>
  </sheetViews>
  <sheetFormatPr defaultColWidth="8.84375" defaultRowHeight="15" x14ac:dyDescent="0.4"/>
  <cols>
    <col min="1" max="1" width="21.4609375" style="283" customWidth="1"/>
    <col min="2" max="2" width="7" style="283" customWidth="1"/>
    <col min="3" max="3" width="11.4609375" style="283" customWidth="1"/>
    <col min="4" max="4" width="4.53515625" style="283" bestFit="1" customWidth="1"/>
    <col min="5" max="7" width="4.3046875" style="283" hidden="1" customWidth="1"/>
    <col min="8" max="35" width="7.53515625" style="283" bestFit="1" customWidth="1"/>
    <col min="36" max="36" width="12.07421875" style="283" bestFit="1" customWidth="1"/>
    <col min="37" max="16384" width="8.84375" style="283"/>
  </cols>
  <sheetData>
    <row r="1" spans="1:36" x14ac:dyDescent="0.4">
      <c r="A1" s="111" t="s">
        <v>521</v>
      </c>
    </row>
    <row r="3" spans="1:36" ht="15" customHeight="1"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19"/>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4" t="s">
        <v>96</v>
      </c>
      <c r="B5" s="519">
        <v>15</v>
      </c>
      <c r="C5" s="520">
        <v>95431.257307196895</v>
      </c>
      <c r="D5" s="521" t="s">
        <v>84</v>
      </c>
      <c r="E5" s="101"/>
      <c r="F5" s="101"/>
      <c r="G5" s="101"/>
      <c r="H5" s="266">
        <f>C5</f>
        <v>95431.257307196895</v>
      </c>
      <c r="I5" s="266">
        <f>H5</f>
        <v>95431.257307196895</v>
      </c>
      <c r="J5" s="266">
        <f t="shared" ref="J5:V5" si="0">I5</f>
        <v>95431.257307196895</v>
      </c>
      <c r="K5" s="266">
        <f t="shared" si="0"/>
        <v>95431.257307196895</v>
      </c>
      <c r="L5" s="266">
        <f t="shared" si="0"/>
        <v>95431.257307196895</v>
      </c>
      <c r="M5" s="266">
        <f t="shared" si="0"/>
        <v>95431.257307196895</v>
      </c>
      <c r="N5" s="266">
        <f t="shared" si="0"/>
        <v>95431.257307196895</v>
      </c>
      <c r="O5" s="266">
        <f t="shared" si="0"/>
        <v>95431.257307196895</v>
      </c>
      <c r="P5" s="266">
        <f t="shared" si="0"/>
        <v>95431.257307196895</v>
      </c>
      <c r="Q5" s="266">
        <f t="shared" si="0"/>
        <v>95431.257307196895</v>
      </c>
      <c r="R5" s="266">
        <f t="shared" si="0"/>
        <v>95431.257307196895</v>
      </c>
      <c r="S5" s="266">
        <f t="shared" si="0"/>
        <v>95431.257307196895</v>
      </c>
      <c r="T5" s="266">
        <f t="shared" si="0"/>
        <v>95431.257307196895</v>
      </c>
      <c r="U5" s="266">
        <f t="shared" si="0"/>
        <v>95431.257307196895</v>
      </c>
      <c r="V5" s="266">
        <f t="shared" si="0"/>
        <v>95431.257307196895</v>
      </c>
      <c r="W5" s="266">
        <v>0</v>
      </c>
      <c r="X5" s="266">
        <v>0</v>
      </c>
      <c r="Y5" s="266">
        <v>0</v>
      </c>
      <c r="Z5" s="266">
        <v>0</v>
      </c>
      <c r="AA5" s="266">
        <v>0</v>
      </c>
      <c r="AB5" s="266">
        <v>0</v>
      </c>
      <c r="AC5" s="266">
        <v>0</v>
      </c>
      <c r="AD5" s="266">
        <v>0</v>
      </c>
      <c r="AE5" s="266">
        <v>0</v>
      </c>
      <c r="AF5" s="266">
        <v>0</v>
      </c>
      <c r="AG5" s="266">
        <v>0</v>
      </c>
      <c r="AH5" s="266">
        <v>0</v>
      </c>
      <c r="AI5" s="266">
        <v>0</v>
      </c>
      <c r="AJ5" s="423">
        <f>SUM(E5:AI5)</f>
        <v>1431468.8596079536</v>
      </c>
    </row>
    <row r="6" spans="1:36" x14ac:dyDescent="0.4">
      <c r="A6" s="236" t="s">
        <v>243</v>
      </c>
      <c r="B6" s="243"/>
      <c r="C6" s="503">
        <f>SUM(C5:C5)</f>
        <v>95431.257307196895</v>
      </c>
      <c r="D6" s="522" t="s">
        <v>84</v>
      </c>
      <c r="E6" s="335"/>
      <c r="F6" s="335"/>
      <c r="G6" s="335"/>
      <c r="H6" s="301">
        <f t="shared" ref="H6:AJ6" si="1">SUM(H5:H5)</f>
        <v>95431.257307196895</v>
      </c>
      <c r="I6" s="302">
        <f t="shared" si="1"/>
        <v>95431.257307196895</v>
      </c>
      <c r="J6" s="302">
        <f t="shared" si="1"/>
        <v>95431.257307196895</v>
      </c>
      <c r="K6" s="302">
        <f t="shared" si="1"/>
        <v>95431.257307196895</v>
      </c>
      <c r="L6" s="302">
        <f t="shared" si="1"/>
        <v>95431.257307196895</v>
      </c>
      <c r="M6" s="302">
        <f t="shared" si="1"/>
        <v>95431.257307196895</v>
      </c>
      <c r="N6" s="302">
        <f t="shared" si="1"/>
        <v>95431.257307196895</v>
      </c>
      <c r="O6" s="302">
        <f t="shared" si="1"/>
        <v>95431.257307196895</v>
      </c>
      <c r="P6" s="302">
        <f t="shared" si="1"/>
        <v>95431.257307196895</v>
      </c>
      <c r="Q6" s="302">
        <f t="shared" si="1"/>
        <v>95431.257307196895</v>
      </c>
      <c r="R6" s="302">
        <f t="shared" si="1"/>
        <v>95431.257307196895</v>
      </c>
      <c r="S6" s="302">
        <f t="shared" si="1"/>
        <v>95431.257307196895</v>
      </c>
      <c r="T6" s="302">
        <f t="shared" si="1"/>
        <v>95431.257307196895</v>
      </c>
      <c r="U6" s="302">
        <f t="shared" si="1"/>
        <v>95431.257307196895</v>
      </c>
      <c r="V6" s="302">
        <f t="shared" si="1"/>
        <v>95431.257307196895</v>
      </c>
      <c r="W6" s="302">
        <f t="shared" si="1"/>
        <v>0</v>
      </c>
      <c r="X6" s="302">
        <f t="shared" si="1"/>
        <v>0</v>
      </c>
      <c r="Y6" s="302">
        <f t="shared" si="1"/>
        <v>0</v>
      </c>
      <c r="Z6" s="302">
        <f t="shared" si="1"/>
        <v>0</v>
      </c>
      <c r="AA6" s="302">
        <f t="shared" si="1"/>
        <v>0</v>
      </c>
      <c r="AB6" s="302">
        <f t="shared" si="1"/>
        <v>0</v>
      </c>
      <c r="AC6" s="302">
        <f t="shared" si="1"/>
        <v>0</v>
      </c>
      <c r="AD6" s="302">
        <f t="shared" si="1"/>
        <v>0</v>
      </c>
      <c r="AE6" s="302">
        <f t="shared" si="1"/>
        <v>0</v>
      </c>
      <c r="AF6" s="302">
        <f t="shared" si="1"/>
        <v>0</v>
      </c>
      <c r="AG6" s="302">
        <f t="shared" si="1"/>
        <v>0</v>
      </c>
      <c r="AH6" s="302">
        <f t="shared" si="1"/>
        <v>0</v>
      </c>
      <c r="AI6" s="303">
        <f t="shared" si="1"/>
        <v>0</v>
      </c>
      <c r="AJ6" s="304">
        <f t="shared" si="1"/>
        <v>1431468.8596079536</v>
      </c>
    </row>
    <row r="7" spans="1:36" x14ac:dyDescent="0.4">
      <c r="A7" s="236" t="s">
        <v>244</v>
      </c>
      <c r="B7" s="243"/>
      <c r="C7" s="523"/>
      <c r="D7" s="524"/>
      <c r="E7" s="335"/>
      <c r="F7" s="335"/>
      <c r="G7" s="335"/>
      <c r="H7" s="301">
        <v>0</v>
      </c>
      <c r="I7" s="301">
        <f>H6-I6</f>
        <v>0</v>
      </c>
      <c r="J7" s="301">
        <f t="shared" ref="J7:AI7" si="2">I6-J6</f>
        <v>0</v>
      </c>
      <c r="K7" s="301">
        <f t="shared" si="2"/>
        <v>0</v>
      </c>
      <c r="L7" s="301">
        <f t="shared" si="2"/>
        <v>0</v>
      </c>
      <c r="M7" s="301">
        <f t="shared" si="2"/>
        <v>0</v>
      </c>
      <c r="N7" s="301">
        <f t="shared" si="2"/>
        <v>0</v>
      </c>
      <c r="O7" s="301">
        <f t="shared" si="2"/>
        <v>0</v>
      </c>
      <c r="P7" s="301">
        <f t="shared" si="2"/>
        <v>0</v>
      </c>
      <c r="Q7" s="301">
        <f t="shared" si="2"/>
        <v>0</v>
      </c>
      <c r="R7" s="301">
        <f t="shared" si="2"/>
        <v>0</v>
      </c>
      <c r="S7" s="301">
        <f t="shared" si="2"/>
        <v>0</v>
      </c>
      <c r="T7" s="301">
        <f t="shared" si="2"/>
        <v>0</v>
      </c>
      <c r="U7" s="301">
        <f t="shared" si="2"/>
        <v>0</v>
      </c>
      <c r="V7" s="301">
        <f t="shared" si="2"/>
        <v>0</v>
      </c>
      <c r="W7" s="301">
        <f t="shared" si="2"/>
        <v>95431.257307196895</v>
      </c>
      <c r="X7" s="301">
        <f t="shared" si="2"/>
        <v>0</v>
      </c>
      <c r="Y7" s="301">
        <f t="shared" si="2"/>
        <v>0</v>
      </c>
      <c r="Z7" s="301">
        <f t="shared" si="2"/>
        <v>0</v>
      </c>
      <c r="AA7" s="301">
        <f t="shared" si="2"/>
        <v>0</v>
      </c>
      <c r="AB7" s="301">
        <f t="shared" si="2"/>
        <v>0</v>
      </c>
      <c r="AC7" s="301">
        <f t="shared" si="2"/>
        <v>0</v>
      </c>
      <c r="AD7" s="301">
        <f t="shared" si="2"/>
        <v>0</v>
      </c>
      <c r="AE7" s="301">
        <f t="shared" si="2"/>
        <v>0</v>
      </c>
      <c r="AF7" s="301">
        <f t="shared" si="2"/>
        <v>0</v>
      </c>
      <c r="AG7" s="301">
        <f t="shared" si="2"/>
        <v>0</v>
      </c>
      <c r="AH7" s="301">
        <f t="shared" si="2"/>
        <v>0</v>
      </c>
      <c r="AI7" s="301">
        <f t="shared" si="2"/>
        <v>0</v>
      </c>
      <c r="AJ7" s="305"/>
    </row>
    <row r="8" spans="1:36" x14ac:dyDescent="0.4">
      <c r="A8" s="236" t="s">
        <v>245</v>
      </c>
      <c r="B8" s="243"/>
      <c r="C8" s="523"/>
      <c r="D8" s="524"/>
      <c r="E8" s="335"/>
      <c r="F8" s="335"/>
      <c r="G8" s="335"/>
      <c r="H8" s="306">
        <v>0</v>
      </c>
      <c r="I8" s="306">
        <f>$H$6-I6</f>
        <v>0</v>
      </c>
      <c r="J8" s="306">
        <f t="shared" ref="J8:AI8" si="3">$H$6-J6</f>
        <v>0</v>
      </c>
      <c r="K8" s="306">
        <f t="shared" si="3"/>
        <v>0</v>
      </c>
      <c r="L8" s="306">
        <f t="shared" si="3"/>
        <v>0</v>
      </c>
      <c r="M8" s="306">
        <f t="shared" si="3"/>
        <v>0</v>
      </c>
      <c r="N8" s="306">
        <f t="shared" si="3"/>
        <v>0</v>
      </c>
      <c r="O8" s="306">
        <f t="shared" si="3"/>
        <v>0</v>
      </c>
      <c r="P8" s="306">
        <f t="shared" si="3"/>
        <v>0</v>
      </c>
      <c r="Q8" s="306">
        <f t="shared" si="3"/>
        <v>0</v>
      </c>
      <c r="R8" s="306">
        <f t="shared" si="3"/>
        <v>0</v>
      </c>
      <c r="S8" s="306">
        <f t="shared" si="3"/>
        <v>0</v>
      </c>
      <c r="T8" s="306">
        <f t="shared" si="3"/>
        <v>0</v>
      </c>
      <c r="U8" s="306">
        <f t="shared" si="3"/>
        <v>0</v>
      </c>
      <c r="V8" s="306">
        <f t="shared" si="3"/>
        <v>0</v>
      </c>
      <c r="W8" s="306">
        <f t="shared" si="3"/>
        <v>95431.257307196895</v>
      </c>
      <c r="X8" s="306">
        <f t="shared" si="3"/>
        <v>95431.257307196895</v>
      </c>
      <c r="Y8" s="306">
        <f t="shared" si="3"/>
        <v>95431.257307196895</v>
      </c>
      <c r="Z8" s="306">
        <f t="shared" si="3"/>
        <v>95431.257307196895</v>
      </c>
      <c r="AA8" s="306">
        <f t="shared" si="3"/>
        <v>95431.257307196895</v>
      </c>
      <c r="AB8" s="306">
        <f t="shared" si="3"/>
        <v>95431.257307196895</v>
      </c>
      <c r="AC8" s="306">
        <f t="shared" si="3"/>
        <v>95431.257307196895</v>
      </c>
      <c r="AD8" s="306">
        <f t="shared" si="3"/>
        <v>95431.257307196895</v>
      </c>
      <c r="AE8" s="306">
        <f t="shared" si="3"/>
        <v>95431.257307196895</v>
      </c>
      <c r="AF8" s="306">
        <f t="shared" si="3"/>
        <v>95431.257307196895</v>
      </c>
      <c r="AG8" s="306">
        <f t="shared" si="3"/>
        <v>95431.257307196895</v>
      </c>
      <c r="AH8" s="306">
        <f t="shared" si="3"/>
        <v>95431.257307196895</v>
      </c>
      <c r="AI8" s="306">
        <f t="shared" si="3"/>
        <v>95431.257307196895</v>
      </c>
      <c r="AJ8" s="307"/>
    </row>
    <row r="9" spans="1:36" x14ac:dyDescent="0.4">
      <c r="A9" s="247" t="s">
        <v>88</v>
      </c>
      <c r="B9" s="248">
        <f>SUMPRODUCT(B5:B5,C5:C5)/C6</f>
        <v>15</v>
      </c>
      <c r="C9" s="245"/>
    </row>
  </sheetData>
  <mergeCells count="6">
    <mergeCell ref="AJ3:AJ4"/>
    <mergeCell ref="A3:A4"/>
    <mergeCell ref="B3:B4"/>
    <mergeCell ref="C3:C4"/>
    <mergeCell ref="D3:D4"/>
    <mergeCell ref="E3:AI3"/>
  </mergeCells>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C9DF2-EC2C-49ED-8401-B60E67F6EDE4}">
  <dimension ref="A1:AJ15"/>
  <sheetViews>
    <sheetView workbookViewId="0"/>
  </sheetViews>
  <sheetFormatPr defaultColWidth="8.84375" defaultRowHeight="15" x14ac:dyDescent="0.4"/>
  <cols>
    <col min="1" max="1" width="17.84375" style="283" customWidth="1"/>
    <col min="2" max="2" width="4.69140625" style="283" bestFit="1" customWidth="1"/>
    <col min="3" max="3" width="11.53515625" style="283" customWidth="1"/>
    <col min="4" max="4" width="5.4609375" style="283" bestFit="1" customWidth="1"/>
    <col min="5" max="7" width="5.53515625" style="283" hidden="1" customWidth="1"/>
    <col min="8" max="23" width="6.765625" style="283" customWidth="1"/>
    <col min="24" max="35" width="9.53515625" style="283" customWidth="1"/>
    <col min="36" max="36" width="12.4609375" style="283" customWidth="1"/>
    <col min="37" max="16384" width="8.84375" style="283"/>
  </cols>
  <sheetData>
    <row r="1" spans="1:36" ht="16" x14ac:dyDescent="0.4">
      <c r="A1" s="111" t="s">
        <v>522</v>
      </c>
      <c r="B1" s="229"/>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1:36" ht="16" x14ac:dyDescent="0.4">
      <c r="A2" s="231"/>
      <c r="B2" s="231"/>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row>
    <row r="3" spans="1:36" s="284" customFormat="1" ht="16.5" customHeight="1" x14ac:dyDescent="0.35">
      <c r="A3" s="616" t="s">
        <v>41</v>
      </c>
      <c r="B3" s="618" t="s">
        <v>88</v>
      </c>
      <c r="C3" s="618" t="s">
        <v>34</v>
      </c>
      <c r="D3" s="618" t="s">
        <v>74</v>
      </c>
      <c r="E3" s="37" t="s">
        <v>76</v>
      </c>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621" t="s">
        <v>1</v>
      </c>
    </row>
    <row r="4" spans="1:36" s="284" customFormat="1" ht="13.5" x14ac:dyDescent="0.35">
      <c r="A4" s="617"/>
      <c r="B4" s="619"/>
      <c r="C4" s="619"/>
      <c r="D4" s="624"/>
      <c r="E4" s="1">
        <v>2018</v>
      </c>
      <c r="F4" s="1">
        <v>2019</v>
      </c>
      <c r="G4" s="1">
        <v>2020</v>
      </c>
      <c r="H4" s="1">
        <f t="shared" ref="H4:AI4" si="0">G4+1</f>
        <v>2021</v>
      </c>
      <c r="I4" s="1">
        <f t="shared" si="0"/>
        <v>2022</v>
      </c>
      <c r="J4" s="1">
        <f t="shared" si="0"/>
        <v>2023</v>
      </c>
      <c r="K4" s="1">
        <f t="shared" si="0"/>
        <v>2024</v>
      </c>
      <c r="L4" s="1">
        <f t="shared" si="0"/>
        <v>2025</v>
      </c>
      <c r="M4" s="1">
        <f t="shared" si="0"/>
        <v>2026</v>
      </c>
      <c r="N4" s="1">
        <f t="shared" si="0"/>
        <v>2027</v>
      </c>
      <c r="O4" s="1">
        <f t="shared" si="0"/>
        <v>2028</v>
      </c>
      <c r="P4" s="1">
        <f t="shared" si="0"/>
        <v>2029</v>
      </c>
      <c r="Q4" s="1">
        <f t="shared" si="0"/>
        <v>2030</v>
      </c>
      <c r="R4" s="1">
        <f t="shared" si="0"/>
        <v>2031</v>
      </c>
      <c r="S4" s="1">
        <f t="shared" si="0"/>
        <v>2032</v>
      </c>
      <c r="T4" s="1">
        <f t="shared" si="0"/>
        <v>2033</v>
      </c>
      <c r="U4" s="1">
        <f t="shared" si="0"/>
        <v>2034</v>
      </c>
      <c r="V4" s="1">
        <f t="shared" si="0"/>
        <v>2035</v>
      </c>
      <c r="W4" s="1">
        <f t="shared" si="0"/>
        <v>2036</v>
      </c>
      <c r="X4" s="1">
        <f t="shared" si="0"/>
        <v>2037</v>
      </c>
      <c r="Y4" s="1">
        <f t="shared" si="0"/>
        <v>2038</v>
      </c>
      <c r="Z4" s="1">
        <f t="shared" si="0"/>
        <v>2039</v>
      </c>
      <c r="AA4" s="1">
        <f t="shared" si="0"/>
        <v>2040</v>
      </c>
      <c r="AB4" s="1">
        <f t="shared" si="0"/>
        <v>2041</v>
      </c>
      <c r="AC4" s="1">
        <f t="shared" si="0"/>
        <v>2042</v>
      </c>
      <c r="AD4" s="1">
        <f t="shared" si="0"/>
        <v>2043</v>
      </c>
      <c r="AE4" s="1">
        <f t="shared" si="0"/>
        <v>2044</v>
      </c>
      <c r="AF4" s="1">
        <f t="shared" si="0"/>
        <v>2045</v>
      </c>
      <c r="AG4" s="1">
        <f t="shared" si="0"/>
        <v>2046</v>
      </c>
      <c r="AH4" s="1">
        <f t="shared" si="0"/>
        <v>2047</v>
      </c>
      <c r="AI4" s="1">
        <f t="shared" si="0"/>
        <v>2048</v>
      </c>
      <c r="AJ4" s="667"/>
    </row>
    <row r="5" spans="1:36" s="284" customFormat="1" ht="15" customHeight="1" x14ac:dyDescent="0.35">
      <c r="A5" s="348" t="s">
        <v>156</v>
      </c>
      <c r="B5" s="349">
        <f>'RP CO'!B27</f>
        <v>9.4922717049854821</v>
      </c>
      <c r="C5" s="350">
        <f>'RP CO'!C24</f>
        <v>15453.550487096969</v>
      </c>
      <c r="D5" s="351">
        <f>'RP CO'!D24</f>
        <v>0.69021001012690908</v>
      </c>
      <c r="E5" s="352"/>
      <c r="F5" s="352"/>
      <c r="G5" s="353"/>
      <c r="H5" s="354">
        <f>'RP CO'!H24</f>
        <v>10666.1952381959</v>
      </c>
      <c r="I5" s="354">
        <f>'RP CO'!I24</f>
        <v>10666.1952381959</v>
      </c>
      <c r="J5" s="354">
        <f>'RP CO'!J24</f>
        <v>10666.1952381959</v>
      </c>
      <c r="K5" s="354">
        <f>'RP CO'!K24</f>
        <v>10666.1952381959</v>
      </c>
      <c r="L5" s="354">
        <f>'RP CO'!L24</f>
        <v>6813.6089206811012</v>
      </c>
      <c r="M5" s="354">
        <f>'RP CO'!M24</f>
        <v>6683.1189461910726</v>
      </c>
      <c r="N5" s="354">
        <f>'RP CO'!N24</f>
        <v>6457.9269695310713</v>
      </c>
      <c r="O5" s="354">
        <f>'RP CO'!O24</f>
        <v>5468.0857957815506</v>
      </c>
      <c r="P5" s="354">
        <f>'RP CO'!P24</f>
        <v>5468.0857957815506</v>
      </c>
      <c r="Q5" s="354">
        <f>'RP CO'!Q24</f>
        <v>5468.0857957815506</v>
      </c>
      <c r="R5" s="354">
        <f>'RP CO'!R24</f>
        <v>0</v>
      </c>
      <c r="S5" s="354">
        <f>'RP CO'!S24</f>
        <v>0</v>
      </c>
      <c r="T5" s="354">
        <f>'RP CO'!T24</f>
        <v>0</v>
      </c>
      <c r="U5" s="354">
        <f>'RP CO'!U24</f>
        <v>0</v>
      </c>
      <c r="V5" s="354">
        <f>'RP CO'!V24</f>
        <v>0</v>
      </c>
      <c r="W5" s="354">
        <f>'RP CO'!W24</f>
        <v>0</v>
      </c>
      <c r="X5" s="354">
        <f>'RP CO'!X24</f>
        <v>0</v>
      </c>
      <c r="Y5" s="354">
        <f>'RP CO'!Y24</f>
        <v>0</v>
      </c>
      <c r="Z5" s="354">
        <f>'RP CO'!Z24</f>
        <v>0</v>
      </c>
      <c r="AA5" s="354">
        <f>'RP CO'!AA24</f>
        <v>0</v>
      </c>
      <c r="AB5" s="354">
        <f>'RP CO'!AB24</f>
        <v>0</v>
      </c>
      <c r="AC5" s="354">
        <f>'RP CO'!AC24</f>
        <v>0</v>
      </c>
      <c r="AD5" s="354">
        <f>'RP CO'!AD24</f>
        <v>0</v>
      </c>
      <c r="AE5" s="354">
        <f>'RP CO'!AE24</f>
        <v>0</v>
      </c>
      <c r="AF5" s="354">
        <f>'RP CO'!AF24</f>
        <v>0</v>
      </c>
      <c r="AG5" s="354">
        <f>'RP CO'!AG24</f>
        <v>0</v>
      </c>
      <c r="AH5" s="354">
        <f>'RP CO'!AH24</f>
        <v>0</v>
      </c>
      <c r="AI5" s="354">
        <f>'RP CO'!AI24</f>
        <v>0</v>
      </c>
      <c r="AJ5" s="147">
        <f>SUM(G5:AI5)</f>
        <v>79023.693176531495</v>
      </c>
    </row>
    <row r="6" spans="1:36" s="284" customFormat="1" ht="15" customHeight="1" x14ac:dyDescent="0.35">
      <c r="A6" s="348" t="s">
        <v>278</v>
      </c>
      <c r="B6" s="349">
        <f>'IQ CO'!B17</f>
        <v>10</v>
      </c>
      <c r="C6" s="350">
        <f>'IQ CO'!C14</f>
        <v>637.74231788610007</v>
      </c>
      <c r="D6" s="351">
        <f>'IQ CO'!D14</f>
        <v>1</v>
      </c>
      <c r="E6" s="352"/>
      <c r="F6" s="352"/>
      <c r="G6" s="353"/>
      <c r="H6" s="354">
        <f>'IQ CO'!H14</f>
        <v>637.74231788610007</v>
      </c>
      <c r="I6" s="354">
        <f>'IQ CO'!I14</f>
        <v>637.74231788610007</v>
      </c>
      <c r="J6" s="354">
        <f>'IQ CO'!J14</f>
        <v>637.74231788610007</v>
      </c>
      <c r="K6" s="354">
        <f>'IQ CO'!K14</f>
        <v>637.74231788610007</v>
      </c>
      <c r="L6" s="354">
        <f>'IQ CO'!L14</f>
        <v>637.74231788610007</v>
      </c>
      <c r="M6" s="354">
        <f>'IQ CO'!M14</f>
        <v>637.74231788610007</v>
      </c>
      <c r="N6" s="354">
        <f>'IQ CO'!N14</f>
        <v>637.74231788610007</v>
      </c>
      <c r="O6" s="354">
        <f>'IQ CO'!O14</f>
        <v>459.49795711168503</v>
      </c>
      <c r="P6" s="354">
        <f>'IQ CO'!P14</f>
        <v>459.49795711168503</v>
      </c>
      <c r="Q6" s="354">
        <f>'IQ CO'!Q14</f>
        <v>459.49795711168503</v>
      </c>
      <c r="R6" s="354">
        <f>'IQ CO'!R14</f>
        <v>0</v>
      </c>
      <c r="S6" s="354">
        <f>'IQ CO'!S14</f>
        <v>0</v>
      </c>
      <c r="T6" s="354">
        <f>'IQ CO'!T14</f>
        <v>0</v>
      </c>
      <c r="U6" s="354">
        <f>'IQ CO'!U14</f>
        <v>0</v>
      </c>
      <c r="V6" s="354">
        <f>'IQ CO'!V14</f>
        <v>0</v>
      </c>
      <c r="W6" s="354">
        <f>'IQ CO'!W14</f>
        <v>0</v>
      </c>
      <c r="X6" s="354">
        <f>'IQ CO'!X14</f>
        <v>0</v>
      </c>
      <c r="Y6" s="354">
        <f>'IQ CO'!Y14</f>
        <v>0</v>
      </c>
      <c r="Z6" s="354">
        <f>'IQ CO'!Z14</f>
        <v>0</v>
      </c>
      <c r="AA6" s="354">
        <f>'IQ CO'!AA14</f>
        <v>0</v>
      </c>
      <c r="AB6" s="354">
        <f>'IQ CO'!AB14</f>
        <v>0</v>
      </c>
      <c r="AC6" s="354">
        <f>'IQ CO'!AC14</f>
        <v>0</v>
      </c>
      <c r="AD6" s="354">
        <f>'IQ CO'!AD14</f>
        <v>0</v>
      </c>
      <c r="AE6" s="354">
        <f>'IQ CO'!AE14</f>
        <v>0</v>
      </c>
      <c r="AF6" s="354">
        <f>'IQ CO'!AF14</f>
        <v>0</v>
      </c>
      <c r="AG6" s="354">
        <f>'IQ CO'!AG14</f>
        <v>0</v>
      </c>
      <c r="AH6" s="354">
        <f>'IQ CO'!AH14</f>
        <v>0</v>
      </c>
      <c r="AI6" s="354">
        <f>'IQ CO'!AI14</f>
        <v>0</v>
      </c>
      <c r="AJ6" s="147">
        <f>SUM(G6:AI6)</f>
        <v>5842.6900965377545</v>
      </c>
    </row>
    <row r="7" spans="1:36" s="284" customFormat="1" ht="15" customHeight="1" x14ac:dyDescent="0.35">
      <c r="A7" s="348" t="s">
        <v>277</v>
      </c>
      <c r="B7" s="349">
        <f>'DD CO'!B19</f>
        <v>10</v>
      </c>
      <c r="C7" s="350">
        <f>'DD CO'!C16</f>
        <v>738.78290398392937</v>
      </c>
      <c r="D7" s="351">
        <f>'DD CO'!D16</f>
        <v>0.99424351867025185</v>
      </c>
      <c r="E7" s="352"/>
      <c r="F7" s="352"/>
      <c r="G7" s="353"/>
      <c r="H7" s="354">
        <f>'DD CO'!H16</f>
        <v>734.53011399040872</v>
      </c>
      <c r="I7" s="354">
        <f>'DD CO'!I16</f>
        <v>734.53011399040872</v>
      </c>
      <c r="J7" s="354">
        <f>'DD CO'!J16</f>
        <v>734.53011399040872</v>
      </c>
      <c r="K7" s="354">
        <f>'DD CO'!K16</f>
        <v>734.53011399040872</v>
      </c>
      <c r="L7" s="354">
        <f>'DD CO'!L16</f>
        <v>720.68728256149905</v>
      </c>
      <c r="M7" s="354">
        <f>'DD CO'!M16</f>
        <v>720.68728256149905</v>
      </c>
      <c r="N7" s="354">
        <f>'DD CO'!N16</f>
        <v>720.68728256149905</v>
      </c>
      <c r="O7" s="354">
        <f>'DD CO'!O16</f>
        <v>570.44862127024101</v>
      </c>
      <c r="P7" s="354">
        <f>'DD CO'!P16</f>
        <v>570.44862127024101</v>
      </c>
      <c r="Q7" s="354">
        <f>'DD CO'!Q16</f>
        <v>570.44862127024101</v>
      </c>
      <c r="R7" s="354">
        <f>'DD CO'!R16</f>
        <v>0</v>
      </c>
      <c r="S7" s="354">
        <f>'DD CO'!S16</f>
        <v>0</v>
      </c>
      <c r="T7" s="354">
        <f>'DD CO'!T16</f>
        <v>0</v>
      </c>
      <c r="U7" s="354">
        <f>'DD CO'!U16</f>
        <v>0</v>
      </c>
      <c r="V7" s="354">
        <f>'DD CO'!V16</f>
        <v>0</v>
      </c>
      <c r="W7" s="354">
        <f>'DD CO'!W16</f>
        <v>0</v>
      </c>
      <c r="X7" s="354">
        <f>'DD CO'!X16</f>
        <v>0</v>
      </c>
      <c r="Y7" s="354">
        <f>'DD CO'!Y16</f>
        <v>0</v>
      </c>
      <c r="Z7" s="354">
        <f>'DD CO'!Z16</f>
        <v>0</v>
      </c>
      <c r="AA7" s="354">
        <f>'DD CO'!AA16</f>
        <v>0</v>
      </c>
      <c r="AB7" s="354">
        <f>'DD CO'!AB16</f>
        <v>0</v>
      </c>
      <c r="AC7" s="354">
        <f>'DD CO'!AC16</f>
        <v>0</v>
      </c>
      <c r="AD7" s="354">
        <f>'DD CO'!AD16</f>
        <v>0</v>
      </c>
      <c r="AE7" s="354">
        <f>'DD CO'!AE16</f>
        <v>0</v>
      </c>
      <c r="AF7" s="354">
        <f>'DD CO'!AF16</f>
        <v>0</v>
      </c>
      <c r="AG7" s="354">
        <f>'DD CO'!AG16</f>
        <v>0</v>
      </c>
      <c r="AH7" s="354">
        <f>'DD CO'!AH16</f>
        <v>0</v>
      </c>
      <c r="AI7" s="354">
        <f>'DD CO'!AI16</f>
        <v>0</v>
      </c>
      <c r="AJ7" s="147">
        <f>SUM(G7:AI7)</f>
        <v>6811.528167456856</v>
      </c>
    </row>
    <row r="8" spans="1:36" s="284" customFormat="1" ht="15" customHeight="1" x14ac:dyDescent="0.35">
      <c r="A8" s="348" t="s">
        <v>275</v>
      </c>
      <c r="B8" s="349">
        <f>'STD CO'!B13</f>
        <v>14.137827352085354</v>
      </c>
      <c r="C8" s="350">
        <f>'STD CO'!C10</f>
        <v>6186</v>
      </c>
      <c r="D8" s="355">
        <f>'STD CO'!D10</f>
        <v>0.91616655371713474</v>
      </c>
      <c r="E8" s="356"/>
      <c r="F8" s="356"/>
      <c r="G8" s="357"/>
      <c r="H8" s="358">
        <f>'STD CO'!H10</f>
        <v>5667.4063012941951</v>
      </c>
      <c r="I8" s="358">
        <f>'STD CO'!I10</f>
        <v>5667.4063012941951</v>
      </c>
      <c r="J8" s="358">
        <f>'STD CO'!J10</f>
        <v>5667.4063012941951</v>
      </c>
      <c r="K8" s="358">
        <f>'STD CO'!K10</f>
        <v>5667.4063012941951</v>
      </c>
      <c r="L8" s="358">
        <f>'STD CO'!L10</f>
        <v>5537.7667181436082</v>
      </c>
      <c r="M8" s="358">
        <f>'STD CO'!M10</f>
        <v>5527.9857640756418</v>
      </c>
      <c r="N8" s="358">
        <f>'STD CO'!N10</f>
        <v>5510.3567187800272</v>
      </c>
      <c r="O8" s="358">
        <f>'STD CO'!O10</f>
        <v>5363.5414312145977</v>
      </c>
      <c r="P8" s="358">
        <f>'STD CO'!P10</f>
        <v>5363.5414312145977</v>
      </c>
      <c r="Q8" s="358">
        <f>'STD CO'!Q10</f>
        <v>5363.5414312145977</v>
      </c>
      <c r="R8" s="358">
        <f>'STD CO'!R10</f>
        <v>5362.4169039637718</v>
      </c>
      <c r="S8" s="358">
        <f>'STD CO'!S10</f>
        <v>5362.4169039637718</v>
      </c>
      <c r="T8" s="358">
        <f>'STD CO'!T10</f>
        <v>5362.4169039637718</v>
      </c>
      <c r="U8" s="358">
        <f>'STD CO'!U10</f>
        <v>5290.0996539647758</v>
      </c>
      <c r="V8" s="358">
        <f>'STD CO'!V10</f>
        <v>3908.6841040050203</v>
      </c>
      <c r="W8" s="358">
        <f>'STD CO'!W10</f>
        <v>0</v>
      </c>
      <c r="X8" s="358">
        <f>'STD CO'!X10</f>
        <v>0</v>
      </c>
      <c r="Y8" s="358">
        <f>'STD CO'!Y10</f>
        <v>0</v>
      </c>
      <c r="Z8" s="358">
        <f>'STD CO'!Z10</f>
        <v>0</v>
      </c>
      <c r="AA8" s="358">
        <f>'STD CO'!AA10</f>
        <v>0</v>
      </c>
      <c r="AB8" s="358">
        <f>'STD CO'!AB10</f>
        <v>0</v>
      </c>
      <c r="AC8" s="358">
        <f>'STD CO'!AC10</f>
        <v>0</v>
      </c>
      <c r="AD8" s="358">
        <f>'STD CO'!AD10</f>
        <v>0</v>
      </c>
      <c r="AE8" s="358">
        <f>'STD CO'!AE10</f>
        <v>0</v>
      </c>
      <c r="AF8" s="358">
        <f>'STD CO'!AF10</f>
        <v>0</v>
      </c>
      <c r="AG8" s="358">
        <f>'STD CO'!AG10</f>
        <v>0</v>
      </c>
      <c r="AH8" s="358">
        <f>'STD CO'!AH10</f>
        <v>0</v>
      </c>
      <c r="AI8" s="358">
        <f>'STD CO'!AI10</f>
        <v>0</v>
      </c>
      <c r="AJ8" s="147">
        <f>SUM(G8:AI8)</f>
        <v>80622.39316968096</v>
      </c>
    </row>
    <row r="9" spans="1:36" s="284" customFormat="1" ht="15" customHeight="1" x14ac:dyDescent="0.35">
      <c r="A9" s="236" t="s">
        <v>243</v>
      </c>
      <c r="B9" s="308"/>
      <c r="C9" s="303">
        <f>SUM(C5:C8)</f>
        <v>23016.075708967001</v>
      </c>
      <c r="D9" s="359">
        <f>H9/C9</f>
        <v>0.76928292186962377</v>
      </c>
      <c r="E9" s="360"/>
      <c r="F9" s="360"/>
      <c r="G9" s="360"/>
      <c r="H9" s="302">
        <f t="shared" ref="H9:AJ9" si="1">SUM(H5:H8)</f>
        <v>17705.873971366607</v>
      </c>
      <c r="I9" s="301">
        <f t="shared" si="1"/>
        <v>17705.873971366607</v>
      </c>
      <c r="J9" s="302">
        <f t="shared" si="1"/>
        <v>17705.873971366607</v>
      </c>
      <c r="K9" s="302">
        <f t="shared" si="1"/>
        <v>17705.873971366607</v>
      </c>
      <c r="L9" s="302">
        <f t="shared" si="1"/>
        <v>13709.805239272308</v>
      </c>
      <c r="M9" s="302">
        <f t="shared" si="1"/>
        <v>13569.534310714313</v>
      </c>
      <c r="N9" s="302">
        <f t="shared" si="1"/>
        <v>13326.713288758698</v>
      </c>
      <c r="O9" s="302">
        <f t="shared" si="1"/>
        <v>11861.573805378073</v>
      </c>
      <c r="P9" s="302">
        <f t="shared" si="1"/>
        <v>11861.573805378073</v>
      </c>
      <c r="Q9" s="302">
        <f t="shared" si="1"/>
        <v>11861.573805378073</v>
      </c>
      <c r="R9" s="302">
        <f t="shared" si="1"/>
        <v>5362.4169039637718</v>
      </c>
      <c r="S9" s="302">
        <f t="shared" si="1"/>
        <v>5362.4169039637718</v>
      </c>
      <c r="T9" s="302">
        <f t="shared" si="1"/>
        <v>5362.4169039637718</v>
      </c>
      <c r="U9" s="302">
        <f t="shared" si="1"/>
        <v>5290.0996539647758</v>
      </c>
      <c r="V9" s="302">
        <f t="shared" si="1"/>
        <v>3908.6841040050203</v>
      </c>
      <c r="W9" s="302">
        <f t="shared" si="1"/>
        <v>0</v>
      </c>
      <c r="X9" s="302">
        <f t="shared" si="1"/>
        <v>0</v>
      </c>
      <c r="Y9" s="302">
        <f t="shared" si="1"/>
        <v>0</v>
      </c>
      <c r="Z9" s="302">
        <f t="shared" si="1"/>
        <v>0</v>
      </c>
      <c r="AA9" s="302">
        <f t="shared" si="1"/>
        <v>0</v>
      </c>
      <c r="AB9" s="302">
        <f t="shared" si="1"/>
        <v>0</v>
      </c>
      <c r="AC9" s="302">
        <f t="shared" si="1"/>
        <v>0</v>
      </c>
      <c r="AD9" s="302">
        <f t="shared" si="1"/>
        <v>0</v>
      </c>
      <c r="AE9" s="302">
        <f t="shared" si="1"/>
        <v>0</v>
      </c>
      <c r="AF9" s="302">
        <f t="shared" si="1"/>
        <v>0</v>
      </c>
      <c r="AG9" s="302">
        <f t="shared" si="1"/>
        <v>0</v>
      </c>
      <c r="AH9" s="302">
        <f t="shared" si="1"/>
        <v>0</v>
      </c>
      <c r="AI9" s="303">
        <f t="shared" si="1"/>
        <v>0</v>
      </c>
      <c r="AJ9" s="304">
        <f t="shared" si="1"/>
        <v>172300.30461020707</v>
      </c>
    </row>
    <row r="10" spans="1:36" s="284" customFormat="1" ht="15" customHeight="1" x14ac:dyDescent="0.35">
      <c r="A10" s="236" t="s">
        <v>244</v>
      </c>
      <c r="B10" s="243"/>
      <c r="C10" s="244"/>
      <c r="D10" s="343"/>
      <c r="E10" s="361"/>
      <c r="F10" s="361"/>
      <c r="G10" s="362"/>
      <c r="H10" s="304">
        <v>0</v>
      </c>
      <c r="I10" s="301">
        <f>H9-I9</f>
        <v>0</v>
      </c>
      <c r="J10" s="301">
        <f t="shared" ref="J10:AI10" si="2">I9-J9</f>
        <v>0</v>
      </c>
      <c r="K10" s="301">
        <f t="shared" si="2"/>
        <v>0</v>
      </c>
      <c r="L10" s="301">
        <f t="shared" si="2"/>
        <v>3996.0687320942998</v>
      </c>
      <c r="M10" s="301">
        <f t="shared" si="2"/>
        <v>140.27092855799492</v>
      </c>
      <c r="N10" s="301">
        <f t="shared" si="2"/>
        <v>242.82102195561492</v>
      </c>
      <c r="O10" s="301">
        <f t="shared" si="2"/>
        <v>1465.1394833806244</v>
      </c>
      <c r="P10" s="301">
        <f t="shared" si="2"/>
        <v>0</v>
      </c>
      <c r="Q10" s="301">
        <f t="shared" si="2"/>
        <v>0</v>
      </c>
      <c r="R10" s="301">
        <f t="shared" si="2"/>
        <v>6499.1569014143015</v>
      </c>
      <c r="S10" s="301">
        <f t="shared" si="2"/>
        <v>0</v>
      </c>
      <c r="T10" s="301">
        <f t="shared" si="2"/>
        <v>0</v>
      </c>
      <c r="U10" s="301">
        <f t="shared" si="2"/>
        <v>72.317249998995976</v>
      </c>
      <c r="V10" s="301">
        <f t="shared" si="2"/>
        <v>1381.4155499597555</v>
      </c>
      <c r="W10" s="301">
        <f>V9-W9</f>
        <v>3908.6841040050203</v>
      </c>
      <c r="X10" s="301">
        <f t="shared" si="2"/>
        <v>0</v>
      </c>
      <c r="Y10" s="301">
        <f t="shared" si="2"/>
        <v>0</v>
      </c>
      <c r="Z10" s="301">
        <f t="shared" si="2"/>
        <v>0</v>
      </c>
      <c r="AA10" s="301">
        <f t="shared" si="2"/>
        <v>0</v>
      </c>
      <c r="AB10" s="301">
        <f t="shared" si="2"/>
        <v>0</v>
      </c>
      <c r="AC10" s="301">
        <f t="shared" si="2"/>
        <v>0</v>
      </c>
      <c r="AD10" s="301">
        <f t="shared" si="2"/>
        <v>0</v>
      </c>
      <c r="AE10" s="301">
        <f t="shared" si="2"/>
        <v>0</v>
      </c>
      <c r="AF10" s="301">
        <f t="shared" si="2"/>
        <v>0</v>
      </c>
      <c r="AG10" s="301">
        <f t="shared" si="2"/>
        <v>0</v>
      </c>
      <c r="AH10" s="301">
        <f t="shared" si="2"/>
        <v>0</v>
      </c>
      <c r="AI10" s="301">
        <f t="shared" si="2"/>
        <v>0</v>
      </c>
      <c r="AJ10" s="363"/>
    </row>
    <row r="11" spans="1:36" s="284" customFormat="1" ht="15" customHeight="1" x14ac:dyDescent="0.35">
      <c r="A11" s="236" t="s">
        <v>245</v>
      </c>
      <c r="B11" s="243"/>
      <c r="C11" s="244"/>
      <c r="D11" s="244"/>
      <c r="E11" s="360"/>
      <c r="F11" s="360"/>
      <c r="G11" s="240"/>
      <c r="H11" s="304">
        <v>0</v>
      </c>
      <c r="I11" s="306">
        <f>$H$9-I9</f>
        <v>0</v>
      </c>
      <c r="J11" s="306">
        <f t="shared" ref="J11:AI11" si="3">$H$9-J9</f>
        <v>0</v>
      </c>
      <c r="K11" s="306">
        <f t="shared" si="3"/>
        <v>0</v>
      </c>
      <c r="L11" s="306">
        <f t="shared" si="3"/>
        <v>3996.0687320942998</v>
      </c>
      <c r="M11" s="306">
        <f t="shared" si="3"/>
        <v>4136.3396606522947</v>
      </c>
      <c r="N11" s="306">
        <f t="shared" si="3"/>
        <v>4379.1606826079096</v>
      </c>
      <c r="O11" s="306">
        <f t="shared" si="3"/>
        <v>5844.300165988534</v>
      </c>
      <c r="P11" s="306">
        <f t="shared" si="3"/>
        <v>5844.300165988534</v>
      </c>
      <c r="Q11" s="306">
        <f t="shared" si="3"/>
        <v>5844.300165988534</v>
      </c>
      <c r="R11" s="306">
        <f t="shared" si="3"/>
        <v>12343.457067402836</v>
      </c>
      <c r="S11" s="306">
        <f t="shared" si="3"/>
        <v>12343.457067402836</v>
      </c>
      <c r="T11" s="306">
        <f t="shared" si="3"/>
        <v>12343.457067402836</v>
      </c>
      <c r="U11" s="306">
        <f t="shared" si="3"/>
        <v>12415.774317401832</v>
      </c>
      <c r="V11" s="306">
        <f t="shared" si="3"/>
        <v>13797.189867361587</v>
      </c>
      <c r="W11" s="306">
        <f t="shared" si="3"/>
        <v>17705.873971366607</v>
      </c>
      <c r="X11" s="306">
        <f t="shared" si="3"/>
        <v>17705.873971366607</v>
      </c>
      <c r="Y11" s="306">
        <f t="shared" si="3"/>
        <v>17705.873971366607</v>
      </c>
      <c r="Z11" s="306">
        <f t="shared" si="3"/>
        <v>17705.873971366607</v>
      </c>
      <c r="AA11" s="306">
        <f t="shared" si="3"/>
        <v>17705.873971366607</v>
      </c>
      <c r="AB11" s="306">
        <f t="shared" si="3"/>
        <v>17705.873971366607</v>
      </c>
      <c r="AC11" s="306">
        <f t="shared" si="3"/>
        <v>17705.873971366607</v>
      </c>
      <c r="AD11" s="306">
        <f t="shared" si="3"/>
        <v>17705.873971366607</v>
      </c>
      <c r="AE11" s="306">
        <f t="shared" si="3"/>
        <v>17705.873971366607</v>
      </c>
      <c r="AF11" s="306">
        <f t="shared" si="3"/>
        <v>17705.873971366607</v>
      </c>
      <c r="AG11" s="306">
        <f t="shared" si="3"/>
        <v>17705.873971366607</v>
      </c>
      <c r="AH11" s="306">
        <f t="shared" si="3"/>
        <v>17705.873971366607</v>
      </c>
      <c r="AI11" s="306">
        <f t="shared" si="3"/>
        <v>17705.873971366607</v>
      </c>
      <c r="AJ11" s="364"/>
    </row>
    <row r="12" spans="1:36" s="284" customFormat="1" ht="15" customHeight="1" x14ac:dyDescent="0.35">
      <c r="A12" s="247" t="s">
        <v>88</v>
      </c>
      <c r="B12" s="309">
        <f>SUMPRODUCT(B5:B8,C5:C8)/C9</f>
        <v>10.771217273687972</v>
      </c>
      <c r="C12" s="365"/>
      <c r="D12" s="365"/>
      <c r="E12" s="365"/>
      <c r="F12" s="365"/>
      <c r="G12" s="365"/>
      <c r="H12" s="365"/>
      <c r="I12" s="365"/>
      <c r="J12" s="365"/>
      <c r="K12" s="365"/>
      <c r="L12" s="365"/>
      <c r="M12" s="365"/>
      <c r="N12" s="365"/>
      <c r="O12" s="365"/>
      <c r="P12" s="365"/>
      <c r="Q12" s="365"/>
      <c r="R12" s="365"/>
      <c r="S12" s="365"/>
      <c r="T12" s="365"/>
      <c r="U12" s="365"/>
      <c r="V12" s="365"/>
      <c r="W12" s="366"/>
      <c r="AJ12" s="42"/>
    </row>
    <row r="13" spans="1:36" x14ac:dyDescent="0.4">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J13" s="125"/>
    </row>
    <row r="14" spans="1:36" x14ac:dyDescent="0.4">
      <c r="AJ14" s="125"/>
    </row>
    <row r="15" spans="1:36" ht="93.75" customHeight="1" x14ac:dyDescent="0.4"/>
  </sheetData>
  <mergeCells count="5">
    <mergeCell ref="A3:A4"/>
    <mergeCell ref="B3:B4"/>
    <mergeCell ref="C3:C4"/>
    <mergeCell ref="D3:D4"/>
    <mergeCell ref="AJ3:AJ4"/>
  </mergeCells>
  <pageMargins left="0.7" right="0.7" top="0.75" bottom="0.75" header="0.3" footer="0.3"/>
  <pageSetup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CB83-160E-4BBA-8479-564ED8532B7C}">
  <sheetPr>
    <tabColor theme="8"/>
  </sheetPr>
  <dimension ref="A1"/>
  <sheetViews>
    <sheetView workbookViewId="0"/>
  </sheetViews>
  <sheetFormatPr defaultRowHeight="15" x14ac:dyDescent="0.4"/>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420F-2D8F-42D3-A916-35073E0171A8}">
  <dimension ref="A1:AJ88"/>
  <sheetViews>
    <sheetView topLeftCell="A10" workbookViewId="0">
      <selection activeCell="A27" sqref="A27:XFD27"/>
    </sheetView>
  </sheetViews>
  <sheetFormatPr defaultColWidth="8.84375" defaultRowHeight="15" x14ac:dyDescent="0.4"/>
  <cols>
    <col min="1" max="1" width="39.84375" style="283" customWidth="1"/>
    <col min="2" max="2" width="8.69140625" style="283" bestFit="1" customWidth="1"/>
    <col min="3" max="3" width="12" style="283" customWidth="1"/>
    <col min="4" max="4" width="7.53515625" style="283" bestFit="1" customWidth="1"/>
    <col min="5" max="7" width="9.84375" style="283" hidden="1" customWidth="1"/>
    <col min="8" max="36" width="9.84375" style="283" customWidth="1"/>
    <col min="37" max="16384" width="8.84375" style="283"/>
  </cols>
  <sheetData>
    <row r="1" spans="1:36" x14ac:dyDescent="0.4">
      <c r="A1" s="111" t="s">
        <v>523</v>
      </c>
    </row>
    <row r="2" spans="1:36" x14ac:dyDescent="0.4">
      <c r="A2" s="165"/>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328</v>
      </c>
      <c r="B5" s="546">
        <v>7</v>
      </c>
      <c r="C5" s="545">
        <v>52.020150000000001</v>
      </c>
      <c r="D5" s="547">
        <v>1</v>
      </c>
      <c r="E5" s="234"/>
      <c r="F5" s="234"/>
      <c r="G5" s="234"/>
      <c r="H5" s="266">
        <v>52.020150000000001</v>
      </c>
      <c r="I5" s="266">
        <v>52.020150000000001</v>
      </c>
      <c r="J5" s="266">
        <v>52.020150000000001</v>
      </c>
      <c r="K5" s="266">
        <v>52.020150000000001</v>
      </c>
      <c r="L5" s="266">
        <v>52.020150000000001</v>
      </c>
      <c r="M5" s="266">
        <v>52.020150000000001</v>
      </c>
      <c r="N5" s="266">
        <v>52.020150000000001</v>
      </c>
      <c r="O5" s="266">
        <v>0</v>
      </c>
      <c r="P5" s="266">
        <v>0</v>
      </c>
      <c r="Q5" s="266">
        <v>0</v>
      </c>
      <c r="R5" s="266">
        <v>0</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423">
        <f t="shared" ref="AJ5:AJ36" si="0">SUM(E5:AI5)</f>
        <v>364.14105000000001</v>
      </c>
    </row>
    <row r="6" spans="1:36" x14ac:dyDescent="0.4">
      <c r="A6" s="338" t="s">
        <v>33</v>
      </c>
      <c r="B6" s="546">
        <v>11</v>
      </c>
      <c r="C6" s="545">
        <v>131.30651421091315</v>
      </c>
      <c r="D6" s="547">
        <v>1</v>
      </c>
      <c r="E6" s="234"/>
      <c r="F6" s="234"/>
      <c r="G6" s="234"/>
      <c r="H6" s="266">
        <v>131.30651421091315</v>
      </c>
      <c r="I6" s="266">
        <v>131.30651421091315</v>
      </c>
      <c r="J6" s="266">
        <v>131.30651421091315</v>
      </c>
      <c r="K6" s="266">
        <v>131.30651421091315</v>
      </c>
      <c r="L6" s="266">
        <v>131.30651421091315</v>
      </c>
      <c r="M6" s="266">
        <v>131.30651421091315</v>
      </c>
      <c r="N6" s="266">
        <v>131.30651421091315</v>
      </c>
      <c r="O6" s="266">
        <v>131.30651421091315</v>
      </c>
      <c r="P6" s="266">
        <v>131.30651421091315</v>
      </c>
      <c r="Q6" s="266">
        <v>131.30651421091315</v>
      </c>
      <c r="R6" s="266">
        <v>131.30651421091315</v>
      </c>
      <c r="S6" s="266">
        <v>0</v>
      </c>
      <c r="T6" s="266">
        <v>0</v>
      </c>
      <c r="U6" s="266">
        <v>0</v>
      </c>
      <c r="V6" s="266">
        <v>0</v>
      </c>
      <c r="W6" s="266">
        <v>0</v>
      </c>
      <c r="X6" s="266">
        <v>0</v>
      </c>
      <c r="Y6" s="266">
        <v>0</v>
      </c>
      <c r="Z6" s="266">
        <v>0</v>
      </c>
      <c r="AA6" s="266">
        <v>0</v>
      </c>
      <c r="AB6" s="266">
        <v>0</v>
      </c>
      <c r="AC6" s="266">
        <v>0</v>
      </c>
      <c r="AD6" s="266">
        <v>0</v>
      </c>
      <c r="AE6" s="266">
        <v>0</v>
      </c>
      <c r="AF6" s="266">
        <v>0</v>
      </c>
      <c r="AG6" s="266">
        <v>0</v>
      </c>
      <c r="AH6" s="266">
        <v>0</v>
      </c>
      <c r="AI6" s="266">
        <v>0</v>
      </c>
      <c r="AJ6" s="423">
        <f t="shared" si="0"/>
        <v>1444.3716563200444</v>
      </c>
    </row>
    <row r="7" spans="1:36" x14ac:dyDescent="0.4">
      <c r="A7" s="338" t="s">
        <v>60</v>
      </c>
      <c r="B7" s="546">
        <v>20</v>
      </c>
      <c r="C7" s="545">
        <v>271.80756087152582</v>
      </c>
      <c r="D7" s="547">
        <v>1</v>
      </c>
      <c r="E7" s="234"/>
      <c r="F7" s="234"/>
      <c r="G7" s="234"/>
      <c r="H7" s="266">
        <v>271.80756087152582</v>
      </c>
      <c r="I7" s="266">
        <v>271.80756087152582</v>
      </c>
      <c r="J7" s="266">
        <v>271.80756087152582</v>
      </c>
      <c r="K7" s="266">
        <v>271.80756087152582</v>
      </c>
      <c r="L7" s="266">
        <v>271.80756087152582</v>
      </c>
      <c r="M7" s="266">
        <v>271.80756087152582</v>
      </c>
      <c r="N7" s="266">
        <v>271.80756087152582</v>
      </c>
      <c r="O7" s="266">
        <v>271.80756087152582</v>
      </c>
      <c r="P7" s="266">
        <v>271.80756087152582</v>
      </c>
      <c r="Q7" s="266">
        <v>271.80756087152582</v>
      </c>
      <c r="R7" s="266">
        <v>225.0465806713205</v>
      </c>
      <c r="S7" s="266">
        <v>225.0465806713205</v>
      </c>
      <c r="T7" s="266">
        <v>225.0465806713205</v>
      </c>
      <c r="U7" s="266">
        <v>225.0465806713205</v>
      </c>
      <c r="V7" s="266">
        <v>225.0465806713205</v>
      </c>
      <c r="W7" s="266">
        <v>225.0465806713205</v>
      </c>
      <c r="X7" s="266">
        <v>225.0465806713205</v>
      </c>
      <c r="Y7" s="266">
        <v>225.0465806713205</v>
      </c>
      <c r="Z7" s="266">
        <v>225.0465806713205</v>
      </c>
      <c r="AA7" s="266">
        <v>225.0465806713205</v>
      </c>
      <c r="AB7" s="266">
        <v>0</v>
      </c>
      <c r="AC7" s="266">
        <v>0</v>
      </c>
      <c r="AD7" s="266">
        <v>0</v>
      </c>
      <c r="AE7" s="266">
        <v>0</v>
      </c>
      <c r="AF7" s="266">
        <v>0</v>
      </c>
      <c r="AG7" s="266">
        <v>0</v>
      </c>
      <c r="AH7" s="266">
        <v>0</v>
      </c>
      <c r="AI7" s="266">
        <v>0</v>
      </c>
      <c r="AJ7" s="423">
        <f t="shared" si="0"/>
        <v>4968.5414154284626</v>
      </c>
    </row>
    <row r="8" spans="1:36" x14ac:dyDescent="0.4">
      <c r="A8" s="338" t="s">
        <v>329</v>
      </c>
      <c r="B8" s="546">
        <v>16</v>
      </c>
      <c r="C8" s="545">
        <v>25.766724952603774</v>
      </c>
      <c r="D8" s="547">
        <v>1</v>
      </c>
      <c r="E8" s="234"/>
      <c r="F8" s="234"/>
      <c r="G8" s="234"/>
      <c r="H8" s="266">
        <v>25.766724952603774</v>
      </c>
      <c r="I8" s="266">
        <v>25.766724952603774</v>
      </c>
      <c r="J8" s="266">
        <v>25.766724952603774</v>
      </c>
      <c r="K8" s="266">
        <v>25.766724952603774</v>
      </c>
      <c r="L8" s="266">
        <v>25.766724952603774</v>
      </c>
      <c r="M8" s="266">
        <v>25.766724952603774</v>
      </c>
      <c r="N8" s="266">
        <v>4.1221514000995052</v>
      </c>
      <c r="O8" s="266">
        <v>4.1221514000995052</v>
      </c>
      <c r="P8" s="266">
        <v>4.1221514000995052</v>
      </c>
      <c r="Q8" s="266">
        <v>4.1221514000995052</v>
      </c>
      <c r="R8" s="266">
        <v>4.1221514000995052</v>
      </c>
      <c r="S8" s="266">
        <v>4.1221514000995052</v>
      </c>
      <c r="T8" s="266">
        <v>4.1221514000995052</v>
      </c>
      <c r="U8" s="266">
        <v>4.1221514000995052</v>
      </c>
      <c r="V8" s="266">
        <v>4.1221514000995052</v>
      </c>
      <c r="W8" s="266">
        <v>4.1221514000995052</v>
      </c>
      <c r="X8" s="266">
        <v>0</v>
      </c>
      <c r="Y8" s="266">
        <v>0</v>
      </c>
      <c r="Z8" s="266">
        <v>0</v>
      </c>
      <c r="AA8" s="266">
        <v>0</v>
      </c>
      <c r="AB8" s="266">
        <v>0</v>
      </c>
      <c r="AC8" s="266">
        <v>0</v>
      </c>
      <c r="AD8" s="266">
        <v>0</v>
      </c>
      <c r="AE8" s="266">
        <v>0</v>
      </c>
      <c r="AF8" s="266">
        <v>0</v>
      </c>
      <c r="AG8" s="266">
        <v>0</v>
      </c>
      <c r="AH8" s="266">
        <v>0</v>
      </c>
      <c r="AI8" s="266">
        <v>0</v>
      </c>
      <c r="AJ8" s="423">
        <f t="shared" si="0"/>
        <v>195.82186371661774</v>
      </c>
    </row>
    <row r="9" spans="1:36" x14ac:dyDescent="0.4">
      <c r="A9" s="338" t="s">
        <v>330</v>
      </c>
      <c r="B9" s="546">
        <v>16</v>
      </c>
      <c r="C9" s="545">
        <v>180.88798279951149</v>
      </c>
      <c r="D9" s="547">
        <v>1</v>
      </c>
      <c r="E9" s="234"/>
      <c r="F9" s="234"/>
      <c r="G9" s="234"/>
      <c r="H9" s="266">
        <v>180.88798279951149</v>
      </c>
      <c r="I9" s="266">
        <v>180.88798279951149</v>
      </c>
      <c r="J9" s="266">
        <v>180.88798279951149</v>
      </c>
      <c r="K9" s="266">
        <v>180.88798279951149</v>
      </c>
      <c r="L9" s="266">
        <v>180.88798279951149</v>
      </c>
      <c r="M9" s="266">
        <v>180.88798279951149</v>
      </c>
      <c r="N9" s="266">
        <v>143.01568249441533</v>
      </c>
      <c r="O9" s="266">
        <v>143.01568249441533</v>
      </c>
      <c r="P9" s="266">
        <v>143.01568249441533</v>
      </c>
      <c r="Q9" s="266">
        <v>143.01568249441533</v>
      </c>
      <c r="R9" s="266">
        <v>143.01568249441533</v>
      </c>
      <c r="S9" s="266">
        <v>143.01568249441533</v>
      </c>
      <c r="T9" s="266">
        <v>143.01568249441533</v>
      </c>
      <c r="U9" s="266">
        <v>143.01568249441533</v>
      </c>
      <c r="V9" s="266">
        <v>143.01568249441533</v>
      </c>
      <c r="W9" s="266">
        <v>143.01568249441533</v>
      </c>
      <c r="X9" s="266">
        <v>0</v>
      </c>
      <c r="Y9" s="266">
        <v>0</v>
      </c>
      <c r="Z9" s="266">
        <v>0</v>
      </c>
      <c r="AA9" s="266">
        <v>0</v>
      </c>
      <c r="AB9" s="266">
        <v>0</v>
      </c>
      <c r="AC9" s="266">
        <v>0</v>
      </c>
      <c r="AD9" s="266">
        <v>0</v>
      </c>
      <c r="AE9" s="266">
        <v>0</v>
      </c>
      <c r="AF9" s="266">
        <v>0</v>
      </c>
      <c r="AG9" s="266">
        <v>0</v>
      </c>
      <c r="AH9" s="266">
        <v>0</v>
      </c>
      <c r="AI9" s="266">
        <v>0</v>
      </c>
      <c r="AJ9" s="423">
        <f t="shared" si="0"/>
        <v>2515.4847217412221</v>
      </c>
    </row>
    <row r="10" spans="1:36" x14ac:dyDescent="0.4">
      <c r="A10" s="338" t="s">
        <v>331</v>
      </c>
      <c r="B10" s="546">
        <v>16</v>
      </c>
      <c r="C10" s="545">
        <v>2.3110654643912776</v>
      </c>
      <c r="D10" s="547">
        <v>1</v>
      </c>
      <c r="E10" s="234"/>
      <c r="F10" s="234"/>
      <c r="G10" s="234"/>
      <c r="H10" s="266">
        <v>2.3110654643912776</v>
      </c>
      <c r="I10" s="266">
        <v>2.3110654643912776</v>
      </c>
      <c r="J10" s="266">
        <v>2.3110654643912776</v>
      </c>
      <c r="K10" s="266">
        <v>2.3110654643912776</v>
      </c>
      <c r="L10" s="266">
        <v>2.3110654643912776</v>
      </c>
      <c r="M10" s="266">
        <v>2.3110654643912776</v>
      </c>
      <c r="N10" s="266">
        <v>2.3110654643912776</v>
      </c>
      <c r="O10" s="266">
        <v>2.3110654643912776</v>
      </c>
      <c r="P10" s="266">
        <v>2.3110654643912776</v>
      </c>
      <c r="Q10" s="266">
        <v>2.3110654643912776</v>
      </c>
      <c r="R10" s="266">
        <v>2.3110654643912776</v>
      </c>
      <c r="S10" s="266">
        <v>2.3110654643912776</v>
      </c>
      <c r="T10" s="266">
        <v>2.3110654643912776</v>
      </c>
      <c r="U10" s="266">
        <v>2.3110654643912776</v>
      </c>
      <c r="V10" s="266">
        <v>2.3110654643912776</v>
      </c>
      <c r="W10" s="266">
        <v>2.3110654643912776</v>
      </c>
      <c r="X10" s="266">
        <v>0</v>
      </c>
      <c r="Y10" s="266">
        <v>0</v>
      </c>
      <c r="Z10" s="266">
        <v>0</v>
      </c>
      <c r="AA10" s="266">
        <v>0</v>
      </c>
      <c r="AB10" s="266">
        <v>0</v>
      </c>
      <c r="AC10" s="266">
        <v>0</v>
      </c>
      <c r="AD10" s="266">
        <v>0</v>
      </c>
      <c r="AE10" s="266">
        <v>0</v>
      </c>
      <c r="AF10" s="266">
        <v>0</v>
      </c>
      <c r="AG10" s="266">
        <v>0</v>
      </c>
      <c r="AH10" s="266">
        <v>0</v>
      </c>
      <c r="AI10" s="266">
        <v>0</v>
      </c>
      <c r="AJ10" s="423">
        <f t="shared" si="0"/>
        <v>36.977047430260434</v>
      </c>
    </row>
    <row r="11" spans="1:36" x14ac:dyDescent="0.4">
      <c r="A11" s="338" t="s">
        <v>59</v>
      </c>
      <c r="B11" s="546">
        <v>20</v>
      </c>
      <c r="C11" s="545">
        <v>174.9435413203924</v>
      </c>
      <c r="D11" s="547">
        <v>1</v>
      </c>
      <c r="E11" s="234"/>
      <c r="F11" s="234"/>
      <c r="G11" s="234"/>
      <c r="H11" s="266">
        <v>174.9435413203924</v>
      </c>
      <c r="I11" s="266">
        <v>174.9435413203924</v>
      </c>
      <c r="J11" s="266">
        <v>174.9435413203924</v>
      </c>
      <c r="K11" s="266">
        <v>174.9435413203924</v>
      </c>
      <c r="L11" s="266">
        <v>174.9435413203924</v>
      </c>
      <c r="M11" s="266">
        <v>174.9435413203924</v>
      </c>
      <c r="N11" s="266">
        <v>174.9435413203924</v>
      </c>
      <c r="O11" s="266">
        <v>174.9435413203924</v>
      </c>
      <c r="P11" s="266">
        <v>174.9435413203924</v>
      </c>
      <c r="Q11" s="266">
        <v>174.9435413203924</v>
      </c>
      <c r="R11" s="266">
        <v>146.35404577956376</v>
      </c>
      <c r="S11" s="266">
        <v>146.35404577956376</v>
      </c>
      <c r="T11" s="266">
        <v>146.35404577956376</v>
      </c>
      <c r="U11" s="266">
        <v>146.35404577956376</v>
      </c>
      <c r="V11" s="266">
        <v>146.35404577956376</v>
      </c>
      <c r="W11" s="266">
        <v>146.35404577956376</v>
      </c>
      <c r="X11" s="266">
        <v>146.35404577956376</v>
      </c>
      <c r="Y11" s="266">
        <v>146.35404577956376</v>
      </c>
      <c r="Z11" s="266">
        <v>146.35404577956376</v>
      </c>
      <c r="AA11" s="266">
        <v>146.35404577956376</v>
      </c>
      <c r="AB11" s="266">
        <v>0</v>
      </c>
      <c r="AC11" s="266">
        <v>0</v>
      </c>
      <c r="AD11" s="266">
        <v>0</v>
      </c>
      <c r="AE11" s="266">
        <v>0</v>
      </c>
      <c r="AF11" s="266">
        <v>0</v>
      </c>
      <c r="AG11" s="266">
        <v>0</v>
      </c>
      <c r="AH11" s="266">
        <v>0</v>
      </c>
      <c r="AI11" s="266">
        <v>0</v>
      </c>
      <c r="AJ11" s="423">
        <f t="shared" si="0"/>
        <v>3212.9758709995622</v>
      </c>
    </row>
    <row r="12" spans="1:36" x14ac:dyDescent="0.4">
      <c r="A12" s="338" t="s">
        <v>125</v>
      </c>
      <c r="B12" s="546">
        <v>19</v>
      </c>
      <c r="C12" s="545">
        <v>136.9559196428585</v>
      </c>
      <c r="D12" s="547">
        <v>1</v>
      </c>
      <c r="E12" s="234"/>
      <c r="F12" s="234"/>
      <c r="G12" s="234"/>
      <c r="H12" s="266">
        <v>136.9559196428585</v>
      </c>
      <c r="I12" s="266">
        <v>136.9559196428585</v>
      </c>
      <c r="J12" s="266">
        <v>136.9559196428585</v>
      </c>
      <c r="K12" s="266">
        <v>136.9559196428585</v>
      </c>
      <c r="L12" s="266">
        <v>136.9559196428585</v>
      </c>
      <c r="M12" s="266">
        <v>136.9559196428585</v>
      </c>
      <c r="N12" s="266">
        <v>136.9559196428585</v>
      </c>
      <c r="O12" s="266">
        <v>136.9559196428585</v>
      </c>
      <c r="P12" s="266">
        <v>136.9559196428585</v>
      </c>
      <c r="Q12" s="266">
        <v>136.9559196428585</v>
      </c>
      <c r="R12" s="266">
        <v>136.9559196428585</v>
      </c>
      <c r="S12" s="266">
        <v>136.9559196428585</v>
      </c>
      <c r="T12" s="266">
        <v>136.9559196428585</v>
      </c>
      <c r="U12" s="266">
        <v>136.9559196428585</v>
      </c>
      <c r="V12" s="266">
        <v>136.9559196428585</v>
      </c>
      <c r="W12" s="266">
        <v>136.9559196428585</v>
      </c>
      <c r="X12" s="266">
        <v>136.9559196428585</v>
      </c>
      <c r="Y12" s="266">
        <v>136.9559196428585</v>
      </c>
      <c r="Z12" s="266">
        <v>136.9559196428585</v>
      </c>
      <c r="AA12" s="266">
        <v>0</v>
      </c>
      <c r="AB12" s="266">
        <v>0</v>
      </c>
      <c r="AC12" s="266">
        <v>0</v>
      </c>
      <c r="AD12" s="266">
        <v>0</v>
      </c>
      <c r="AE12" s="266">
        <v>0</v>
      </c>
      <c r="AF12" s="266">
        <v>0</v>
      </c>
      <c r="AG12" s="266">
        <v>0</v>
      </c>
      <c r="AH12" s="266">
        <v>0</v>
      </c>
      <c r="AI12" s="266">
        <v>0</v>
      </c>
      <c r="AJ12" s="423">
        <f t="shared" si="0"/>
        <v>2602.1624732143123</v>
      </c>
    </row>
    <row r="13" spans="1:36" x14ac:dyDescent="0.4">
      <c r="A13" s="338" t="s">
        <v>332</v>
      </c>
      <c r="B13" s="546">
        <v>6</v>
      </c>
      <c r="C13" s="545">
        <v>212.23924166666663</v>
      </c>
      <c r="D13" s="547">
        <v>1</v>
      </c>
      <c r="E13" s="234"/>
      <c r="F13" s="234"/>
      <c r="G13" s="234"/>
      <c r="H13" s="266">
        <v>212.23924166666663</v>
      </c>
      <c r="I13" s="266">
        <v>212.23924166666663</v>
      </c>
      <c r="J13" s="266">
        <v>212.23924166666663</v>
      </c>
      <c r="K13" s="266">
        <v>212.23924166666663</v>
      </c>
      <c r="L13" s="266">
        <v>212.23924166666663</v>
      </c>
      <c r="M13" s="266">
        <v>212.23924166666663</v>
      </c>
      <c r="N13" s="266">
        <v>0</v>
      </c>
      <c r="O13" s="266">
        <v>0</v>
      </c>
      <c r="P13" s="266">
        <v>0</v>
      </c>
      <c r="Q13" s="266">
        <v>0</v>
      </c>
      <c r="R13" s="266">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423">
        <f t="shared" si="0"/>
        <v>1273.4354499999997</v>
      </c>
    </row>
    <row r="14" spans="1:36" x14ac:dyDescent="0.4">
      <c r="A14" s="338" t="s">
        <v>333</v>
      </c>
      <c r="B14" s="546">
        <v>18</v>
      </c>
      <c r="C14" s="545">
        <v>267.1457732507746</v>
      </c>
      <c r="D14" s="547">
        <v>1</v>
      </c>
      <c r="E14" s="234"/>
      <c r="F14" s="234"/>
      <c r="G14" s="234"/>
      <c r="H14" s="266">
        <v>267.1457732507746</v>
      </c>
      <c r="I14" s="266">
        <v>267.1457732507746</v>
      </c>
      <c r="J14" s="266">
        <v>267.1457732507746</v>
      </c>
      <c r="K14" s="266">
        <v>267.1457732507746</v>
      </c>
      <c r="L14" s="266">
        <v>267.1457732507746</v>
      </c>
      <c r="M14" s="266">
        <v>267.1457732507746</v>
      </c>
      <c r="N14" s="266">
        <v>52.511973937261722</v>
      </c>
      <c r="O14" s="266">
        <v>52.511973937261722</v>
      </c>
      <c r="P14" s="266">
        <v>52.511973937261722</v>
      </c>
      <c r="Q14" s="266">
        <v>52.511973937261722</v>
      </c>
      <c r="R14" s="266">
        <v>52.511973937261722</v>
      </c>
      <c r="S14" s="266">
        <v>52.511973937261722</v>
      </c>
      <c r="T14" s="266">
        <v>52.511973937261722</v>
      </c>
      <c r="U14" s="266">
        <v>52.511973937261722</v>
      </c>
      <c r="V14" s="266">
        <v>52.511973937261722</v>
      </c>
      <c r="W14" s="266">
        <v>52.511973937261722</v>
      </c>
      <c r="X14" s="266">
        <v>52.511973937261722</v>
      </c>
      <c r="Y14" s="266">
        <v>52.511973937261722</v>
      </c>
      <c r="Z14" s="266">
        <v>0</v>
      </c>
      <c r="AA14" s="266">
        <v>0</v>
      </c>
      <c r="AB14" s="266">
        <v>0</v>
      </c>
      <c r="AC14" s="266">
        <v>0</v>
      </c>
      <c r="AD14" s="266">
        <v>0</v>
      </c>
      <c r="AE14" s="266">
        <v>0</v>
      </c>
      <c r="AF14" s="266">
        <v>0</v>
      </c>
      <c r="AG14" s="266">
        <v>0</v>
      </c>
      <c r="AH14" s="266">
        <v>0</v>
      </c>
      <c r="AI14" s="266">
        <v>0</v>
      </c>
      <c r="AJ14" s="423">
        <f t="shared" si="0"/>
        <v>2233.0183267517882</v>
      </c>
    </row>
    <row r="15" spans="1:36" x14ac:dyDescent="0.4">
      <c r="A15" s="338" t="s">
        <v>334</v>
      </c>
      <c r="B15" s="546">
        <v>18</v>
      </c>
      <c r="C15" s="545">
        <v>2.8286287490469912</v>
      </c>
      <c r="D15" s="547">
        <v>1</v>
      </c>
      <c r="E15" s="234"/>
      <c r="F15" s="234"/>
      <c r="G15" s="234"/>
      <c r="H15" s="266">
        <v>2.8286287490469912</v>
      </c>
      <c r="I15" s="266">
        <v>2.8286287490469912</v>
      </c>
      <c r="J15" s="266">
        <v>2.8286287490469912</v>
      </c>
      <c r="K15" s="266">
        <v>2.8286287490469912</v>
      </c>
      <c r="L15" s="266">
        <v>2.8286287490469912</v>
      </c>
      <c r="M15" s="266">
        <v>2.8286287490469912</v>
      </c>
      <c r="N15" s="266">
        <v>2.8286287490469912</v>
      </c>
      <c r="O15" s="266">
        <v>2.8286287490469912</v>
      </c>
      <c r="P15" s="266">
        <v>2.8286287490469912</v>
      </c>
      <c r="Q15" s="266">
        <v>2.8286287490469912</v>
      </c>
      <c r="R15" s="266">
        <v>2.8286287490469912</v>
      </c>
      <c r="S15" s="266">
        <v>2.8286287490469912</v>
      </c>
      <c r="T15" s="266">
        <v>2.8286287490469912</v>
      </c>
      <c r="U15" s="266">
        <v>2.8286287490469912</v>
      </c>
      <c r="V15" s="266">
        <v>2.8286287490469912</v>
      </c>
      <c r="W15" s="266">
        <v>2.8286287490469912</v>
      </c>
      <c r="X15" s="266">
        <v>2.8286287490469912</v>
      </c>
      <c r="Y15" s="266">
        <v>2.8286287490469912</v>
      </c>
      <c r="Z15" s="266">
        <v>0</v>
      </c>
      <c r="AA15" s="266">
        <v>0</v>
      </c>
      <c r="AB15" s="266">
        <v>0</v>
      </c>
      <c r="AC15" s="266">
        <v>0</v>
      </c>
      <c r="AD15" s="266">
        <v>0</v>
      </c>
      <c r="AE15" s="266">
        <v>0</v>
      </c>
      <c r="AF15" s="266">
        <v>0</v>
      </c>
      <c r="AG15" s="266">
        <v>0</v>
      </c>
      <c r="AH15" s="266">
        <v>0</v>
      </c>
      <c r="AI15" s="266">
        <v>0</v>
      </c>
      <c r="AJ15" s="423">
        <f t="shared" si="0"/>
        <v>50.915317482845843</v>
      </c>
    </row>
    <row r="16" spans="1:36" x14ac:dyDescent="0.4">
      <c r="A16" s="338" t="s">
        <v>292</v>
      </c>
      <c r="B16" s="546">
        <v>20</v>
      </c>
      <c r="C16" s="545">
        <v>54.396995457712009</v>
      </c>
      <c r="D16" s="547">
        <v>1</v>
      </c>
      <c r="E16" s="234"/>
      <c r="F16" s="234"/>
      <c r="G16" s="234"/>
      <c r="H16" s="266">
        <v>54.396995457712009</v>
      </c>
      <c r="I16" s="266">
        <v>54.396995457712009</v>
      </c>
      <c r="J16" s="266">
        <v>54.396995457712009</v>
      </c>
      <c r="K16" s="266">
        <v>54.396995457712009</v>
      </c>
      <c r="L16" s="266">
        <v>54.396995457712009</v>
      </c>
      <c r="M16" s="266">
        <v>54.396995457712009</v>
      </c>
      <c r="N16" s="266">
        <v>54.396995457712009</v>
      </c>
      <c r="O16" s="266">
        <v>54.396995457712009</v>
      </c>
      <c r="P16" s="266">
        <v>54.396995457712009</v>
      </c>
      <c r="Q16" s="266">
        <v>54.396995457712009</v>
      </c>
      <c r="R16" s="266">
        <v>45.862852500092004</v>
      </c>
      <c r="S16" s="266">
        <v>45.862852500092004</v>
      </c>
      <c r="T16" s="266">
        <v>45.862852500092004</v>
      </c>
      <c r="U16" s="266">
        <v>45.862852500092004</v>
      </c>
      <c r="V16" s="266">
        <v>45.862852500092004</v>
      </c>
      <c r="W16" s="266">
        <v>45.862852500092004</v>
      </c>
      <c r="X16" s="266">
        <v>45.862852500092004</v>
      </c>
      <c r="Y16" s="266">
        <v>45.862852500092004</v>
      </c>
      <c r="Z16" s="266">
        <v>45.862852500092004</v>
      </c>
      <c r="AA16" s="266">
        <v>45.862852500092004</v>
      </c>
      <c r="AB16" s="266">
        <v>0</v>
      </c>
      <c r="AC16" s="266">
        <v>0</v>
      </c>
      <c r="AD16" s="266">
        <v>0</v>
      </c>
      <c r="AE16" s="266">
        <v>0</v>
      </c>
      <c r="AF16" s="266">
        <v>0</v>
      </c>
      <c r="AG16" s="266">
        <v>0</v>
      </c>
      <c r="AH16" s="266">
        <v>0</v>
      </c>
      <c r="AI16" s="266">
        <v>0</v>
      </c>
      <c r="AJ16" s="423">
        <f t="shared" si="0"/>
        <v>1002.5984795780402</v>
      </c>
    </row>
    <row r="17" spans="1:36" x14ac:dyDescent="0.4">
      <c r="A17" s="338" t="s">
        <v>108</v>
      </c>
      <c r="B17" s="546">
        <v>20</v>
      </c>
      <c r="C17" s="545">
        <v>23.267223677257181</v>
      </c>
      <c r="D17" s="547">
        <v>1</v>
      </c>
      <c r="E17" s="234"/>
      <c r="F17" s="234"/>
      <c r="G17" s="234"/>
      <c r="H17" s="266">
        <v>23.267223677257181</v>
      </c>
      <c r="I17" s="266">
        <v>23.267223677257181</v>
      </c>
      <c r="J17" s="266">
        <v>23.267223677257181</v>
      </c>
      <c r="K17" s="266">
        <v>23.267223677257181</v>
      </c>
      <c r="L17" s="266">
        <v>23.267223677257181</v>
      </c>
      <c r="M17" s="266">
        <v>23.267223677257181</v>
      </c>
      <c r="N17" s="266">
        <v>23.267223677257181</v>
      </c>
      <c r="O17" s="266">
        <v>23.267223677257181</v>
      </c>
      <c r="P17" s="266">
        <v>23.267223677257181</v>
      </c>
      <c r="Q17" s="266">
        <v>23.267223677257181</v>
      </c>
      <c r="R17" s="266">
        <v>20.598473030859115</v>
      </c>
      <c r="S17" s="266">
        <v>20.598473030859115</v>
      </c>
      <c r="T17" s="266">
        <v>20.598473030859115</v>
      </c>
      <c r="U17" s="266">
        <v>20.598473030859115</v>
      </c>
      <c r="V17" s="266">
        <v>20.598473030859115</v>
      </c>
      <c r="W17" s="266">
        <v>20.598473030859115</v>
      </c>
      <c r="X17" s="266">
        <v>20.598473030859115</v>
      </c>
      <c r="Y17" s="266">
        <v>20.598473030859115</v>
      </c>
      <c r="Z17" s="266">
        <v>20.598473030859115</v>
      </c>
      <c r="AA17" s="266">
        <v>20.598473030859115</v>
      </c>
      <c r="AB17" s="266">
        <v>0</v>
      </c>
      <c r="AC17" s="266">
        <v>0</v>
      </c>
      <c r="AD17" s="266">
        <v>0</v>
      </c>
      <c r="AE17" s="266">
        <v>0</v>
      </c>
      <c r="AF17" s="266">
        <v>0</v>
      </c>
      <c r="AG17" s="266">
        <v>0</v>
      </c>
      <c r="AH17" s="266">
        <v>0</v>
      </c>
      <c r="AI17" s="266">
        <v>0</v>
      </c>
      <c r="AJ17" s="423">
        <f t="shared" si="0"/>
        <v>438.65696708116297</v>
      </c>
    </row>
    <row r="18" spans="1:36" x14ac:dyDescent="0.4">
      <c r="A18" s="338" t="s">
        <v>335</v>
      </c>
      <c r="B18" s="546">
        <v>10</v>
      </c>
      <c r="C18" s="545">
        <v>4.9326873750000004</v>
      </c>
      <c r="D18" s="547">
        <v>1</v>
      </c>
      <c r="E18" s="234"/>
      <c r="F18" s="234"/>
      <c r="G18" s="234"/>
      <c r="H18" s="266">
        <v>4.9326873750000004</v>
      </c>
      <c r="I18" s="266">
        <v>4.9326873750000004</v>
      </c>
      <c r="J18" s="266">
        <v>4.9326873750000004</v>
      </c>
      <c r="K18" s="266">
        <v>4.9326873750000004</v>
      </c>
      <c r="L18" s="266">
        <v>4.9326873750000004</v>
      </c>
      <c r="M18" s="266">
        <v>4.9326873750000004</v>
      </c>
      <c r="N18" s="266">
        <v>4.9326873750000004</v>
      </c>
      <c r="O18" s="266">
        <v>3.4528811625000002</v>
      </c>
      <c r="P18" s="266">
        <v>3.4528811625000002</v>
      </c>
      <c r="Q18" s="266">
        <v>3.4528811625000002</v>
      </c>
      <c r="R18" s="266">
        <v>0</v>
      </c>
      <c r="S18" s="266">
        <v>0</v>
      </c>
      <c r="T18" s="266">
        <v>0</v>
      </c>
      <c r="U18" s="266">
        <v>0</v>
      </c>
      <c r="V18" s="266">
        <v>0</v>
      </c>
      <c r="W18" s="266">
        <v>0</v>
      </c>
      <c r="X18" s="266">
        <v>0</v>
      </c>
      <c r="Y18" s="266">
        <v>0</v>
      </c>
      <c r="Z18" s="266">
        <v>0</v>
      </c>
      <c r="AA18" s="266">
        <v>0</v>
      </c>
      <c r="AB18" s="266">
        <v>0</v>
      </c>
      <c r="AC18" s="266">
        <v>0</v>
      </c>
      <c r="AD18" s="266">
        <v>0</v>
      </c>
      <c r="AE18" s="266">
        <v>0</v>
      </c>
      <c r="AF18" s="266">
        <v>0</v>
      </c>
      <c r="AG18" s="266">
        <v>0</v>
      </c>
      <c r="AH18" s="266">
        <v>0</v>
      </c>
      <c r="AI18" s="266">
        <v>0</v>
      </c>
      <c r="AJ18" s="423">
        <f t="shared" si="0"/>
        <v>44.8874551125</v>
      </c>
    </row>
    <row r="19" spans="1:36" x14ac:dyDescent="0.4">
      <c r="A19" s="338" t="s">
        <v>336</v>
      </c>
      <c r="B19" s="546">
        <v>6.9</v>
      </c>
      <c r="C19" s="545">
        <v>3.7421999999999995</v>
      </c>
      <c r="D19" s="547">
        <v>1</v>
      </c>
      <c r="E19" s="234"/>
      <c r="F19" s="234"/>
      <c r="G19" s="234"/>
      <c r="H19" s="266">
        <v>3.7421999999999995</v>
      </c>
      <c r="I19" s="266">
        <v>3.7421999999999995</v>
      </c>
      <c r="J19" s="266">
        <v>3.7421999999999995</v>
      </c>
      <c r="K19" s="266">
        <v>3.7421999999999995</v>
      </c>
      <c r="L19" s="266">
        <v>3.7421999999999995</v>
      </c>
      <c r="M19" s="266">
        <v>3.7421999999999995</v>
      </c>
      <c r="N19" s="266">
        <v>3.3679800000000011</v>
      </c>
      <c r="O19" s="266">
        <v>0</v>
      </c>
      <c r="P19" s="266">
        <v>0</v>
      </c>
      <c r="Q19" s="266">
        <v>0</v>
      </c>
      <c r="R19" s="266">
        <v>0</v>
      </c>
      <c r="S19" s="266">
        <v>0</v>
      </c>
      <c r="T19" s="266">
        <v>0</v>
      </c>
      <c r="U19" s="266">
        <v>0</v>
      </c>
      <c r="V19" s="266">
        <v>0</v>
      </c>
      <c r="W19" s="266">
        <v>0</v>
      </c>
      <c r="X19" s="266">
        <v>0</v>
      </c>
      <c r="Y19" s="266">
        <v>0</v>
      </c>
      <c r="Z19" s="266">
        <v>0</v>
      </c>
      <c r="AA19" s="266">
        <v>0</v>
      </c>
      <c r="AB19" s="266">
        <v>0</v>
      </c>
      <c r="AC19" s="266">
        <v>0</v>
      </c>
      <c r="AD19" s="266">
        <v>0</v>
      </c>
      <c r="AE19" s="266">
        <v>0</v>
      </c>
      <c r="AF19" s="266">
        <v>0</v>
      </c>
      <c r="AG19" s="266">
        <v>0</v>
      </c>
      <c r="AH19" s="266">
        <v>0</v>
      </c>
      <c r="AI19" s="266">
        <v>0</v>
      </c>
      <c r="AJ19" s="423">
        <f t="shared" si="0"/>
        <v>25.821179999999998</v>
      </c>
    </row>
    <row r="20" spans="1:36" x14ac:dyDescent="0.4">
      <c r="A20" s="338" t="s">
        <v>337</v>
      </c>
      <c r="B20" s="546">
        <v>8</v>
      </c>
      <c r="C20" s="545">
        <v>15.83418374999999</v>
      </c>
      <c r="D20" s="547">
        <v>1</v>
      </c>
      <c r="E20" s="234"/>
      <c r="F20" s="234"/>
      <c r="G20" s="234"/>
      <c r="H20" s="266">
        <v>15.83418374999999</v>
      </c>
      <c r="I20" s="266">
        <v>15.83418374999999</v>
      </c>
      <c r="J20" s="266">
        <v>15.83418374999999</v>
      </c>
      <c r="K20" s="266">
        <v>15.83418374999999</v>
      </c>
      <c r="L20" s="266">
        <v>15.83418374999999</v>
      </c>
      <c r="M20" s="266">
        <v>15.83418374999999</v>
      </c>
      <c r="N20" s="266">
        <v>15.83418374999999</v>
      </c>
      <c r="O20" s="266">
        <v>12.509005162499992</v>
      </c>
      <c r="P20" s="266">
        <v>0</v>
      </c>
      <c r="Q20" s="266">
        <v>0</v>
      </c>
      <c r="R20" s="266">
        <v>0</v>
      </c>
      <c r="S20" s="266">
        <v>0</v>
      </c>
      <c r="T20" s="266">
        <v>0</v>
      </c>
      <c r="U20" s="266">
        <v>0</v>
      </c>
      <c r="V20" s="266">
        <v>0</v>
      </c>
      <c r="W20" s="266">
        <v>0</v>
      </c>
      <c r="X20" s="266">
        <v>0</v>
      </c>
      <c r="Y20" s="266">
        <v>0</v>
      </c>
      <c r="Z20" s="266">
        <v>0</v>
      </c>
      <c r="AA20" s="266">
        <v>0</v>
      </c>
      <c r="AB20" s="266">
        <v>0</v>
      </c>
      <c r="AC20" s="266">
        <v>0</v>
      </c>
      <c r="AD20" s="266">
        <v>0</v>
      </c>
      <c r="AE20" s="266">
        <v>0</v>
      </c>
      <c r="AF20" s="266">
        <v>0</v>
      </c>
      <c r="AG20" s="266">
        <v>0</v>
      </c>
      <c r="AH20" s="266">
        <v>0</v>
      </c>
      <c r="AI20" s="266">
        <v>0</v>
      </c>
      <c r="AJ20" s="423">
        <f t="shared" si="0"/>
        <v>123.34829141249993</v>
      </c>
    </row>
    <row r="21" spans="1:36" x14ac:dyDescent="0.4">
      <c r="A21" s="338" t="s">
        <v>338</v>
      </c>
      <c r="B21" s="546">
        <v>10</v>
      </c>
      <c r="C21" s="545">
        <v>1.4925210991303515</v>
      </c>
      <c r="D21" s="547">
        <v>1</v>
      </c>
      <c r="E21" s="234"/>
      <c r="F21" s="234"/>
      <c r="G21" s="234"/>
      <c r="H21" s="266">
        <v>1.4925210991303515</v>
      </c>
      <c r="I21" s="266">
        <v>1.4925210991303515</v>
      </c>
      <c r="J21" s="266">
        <v>1.4925210991303515</v>
      </c>
      <c r="K21" s="266">
        <v>1.4925210991303515</v>
      </c>
      <c r="L21" s="266">
        <v>1.4925210991303515</v>
      </c>
      <c r="M21" s="266">
        <v>1.4925210991303515</v>
      </c>
      <c r="N21" s="266">
        <v>1.4925210991303515</v>
      </c>
      <c r="O21" s="266">
        <v>1.4925210991303515</v>
      </c>
      <c r="P21" s="266">
        <v>1.4925210991303515</v>
      </c>
      <c r="Q21" s="266">
        <v>1.4925210991303515</v>
      </c>
      <c r="R21" s="266">
        <v>0</v>
      </c>
      <c r="S21" s="266">
        <v>0</v>
      </c>
      <c r="T21" s="266">
        <v>0</v>
      </c>
      <c r="U21" s="266">
        <v>0</v>
      </c>
      <c r="V21" s="266">
        <v>0</v>
      </c>
      <c r="W21" s="266">
        <v>0</v>
      </c>
      <c r="X21" s="266">
        <v>0</v>
      </c>
      <c r="Y21" s="266">
        <v>0</v>
      </c>
      <c r="Z21" s="266">
        <v>0</v>
      </c>
      <c r="AA21" s="266">
        <v>0</v>
      </c>
      <c r="AB21" s="266">
        <v>0</v>
      </c>
      <c r="AC21" s="266">
        <v>0</v>
      </c>
      <c r="AD21" s="266">
        <v>0</v>
      </c>
      <c r="AE21" s="266">
        <v>0</v>
      </c>
      <c r="AF21" s="266">
        <v>0</v>
      </c>
      <c r="AG21" s="266">
        <v>0</v>
      </c>
      <c r="AH21" s="266">
        <v>0</v>
      </c>
      <c r="AI21" s="266">
        <v>0</v>
      </c>
      <c r="AJ21" s="423">
        <f t="shared" si="0"/>
        <v>14.925210991303517</v>
      </c>
    </row>
    <row r="22" spans="1:36" x14ac:dyDescent="0.4">
      <c r="A22" s="338" t="s">
        <v>339</v>
      </c>
      <c r="B22" s="546">
        <v>20</v>
      </c>
      <c r="C22" s="545">
        <v>0.78007359282151412</v>
      </c>
      <c r="D22" s="547">
        <v>1</v>
      </c>
      <c r="E22" s="234"/>
      <c r="F22" s="234"/>
      <c r="G22" s="234"/>
      <c r="H22" s="266">
        <v>0.78007359282151412</v>
      </c>
      <c r="I22" s="266">
        <v>0.78007359282151412</v>
      </c>
      <c r="J22" s="266">
        <v>0.78007359282151412</v>
      </c>
      <c r="K22" s="266">
        <v>0.78007359282151412</v>
      </c>
      <c r="L22" s="266">
        <v>0.78007359282151412</v>
      </c>
      <c r="M22" s="266">
        <v>0.78007359282151412</v>
      </c>
      <c r="N22" s="266">
        <v>0.78007359282151412</v>
      </c>
      <c r="O22" s="266">
        <v>0.78007359282151412</v>
      </c>
      <c r="P22" s="266">
        <v>0.78007359282151412</v>
      </c>
      <c r="Q22" s="266">
        <v>0.78007359282151412</v>
      </c>
      <c r="R22" s="266">
        <v>0.654070060783567</v>
      </c>
      <c r="S22" s="266">
        <v>0.654070060783567</v>
      </c>
      <c r="T22" s="266">
        <v>0.654070060783567</v>
      </c>
      <c r="U22" s="266">
        <v>0.654070060783567</v>
      </c>
      <c r="V22" s="266">
        <v>0.654070060783567</v>
      </c>
      <c r="W22" s="266">
        <v>0.654070060783567</v>
      </c>
      <c r="X22" s="266">
        <v>0.654070060783567</v>
      </c>
      <c r="Y22" s="266">
        <v>0.654070060783567</v>
      </c>
      <c r="Z22" s="266">
        <v>0.654070060783567</v>
      </c>
      <c r="AA22" s="266">
        <v>0.654070060783567</v>
      </c>
      <c r="AB22" s="266">
        <v>0</v>
      </c>
      <c r="AC22" s="266">
        <v>0</v>
      </c>
      <c r="AD22" s="266">
        <v>0</v>
      </c>
      <c r="AE22" s="266">
        <v>0</v>
      </c>
      <c r="AF22" s="266">
        <v>0</v>
      </c>
      <c r="AG22" s="266">
        <v>0</v>
      </c>
      <c r="AH22" s="266">
        <v>0</v>
      </c>
      <c r="AI22" s="266">
        <v>0</v>
      </c>
      <c r="AJ22" s="423">
        <f t="shared" si="0"/>
        <v>14.341436536050816</v>
      </c>
    </row>
    <row r="23" spans="1:36" x14ac:dyDescent="0.4">
      <c r="A23" s="338" t="s">
        <v>340</v>
      </c>
      <c r="B23" s="546">
        <v>15</v>
      </c>
      <c r="C23" s="545">
        <v>39.631969723376166</v>
      </c>
      <c r="D23" s="547">
        <v>1</v>
      </c>
      <c r="E23" s="234"/>
      <c r="F23" s="234"/>
      <c r="G23" s="234"/>
      <c r="H23" s="266">
        <v>39.631969723376166</v>
      </c>
      <c r="I23" s="266">
        <v>39.631969723376166</v>
      </c>
      <c r="J23" s="266">
        <v>39.631969723376166</v>
      </c>
      <c r="K23" s="266">
        <v>39.631969723376166</v>
      </c>
      <c r="L23" s="266">
        <v>39.631969723376166</v>
      </c>
      <c r="M23" s="266">
        <v>39.631969723376166</v>
      </c>
      <c r="N23" s="266">
        <v>39.631969723376166</v>
      </c>
      <c r="O23" s="266">
        <v>39.631969723376166</v>
      </c>
      <c r="P23" s="266">
        <v>39.631969723376166</v>
      </c>
      <c r="Q23" s="266">
        <v>39.631969723376166</v>
      </c>
      <c r="R23" s="266">
        <v>38.95478556900575</v>
      </c>
      <c r="S23" s="266">
        <v>38.95478556900575</v>
      </c>
      <c r="T23" s="266">
        <v>38.95478556900575</v>
      </c>
      <c r="U23" s="266">
        <v>38.95478556900575</v>
      </c>
      <c r="V23" s="266">
        <v>38.95478556900575</v>
      </c>
      <c r="W23" s="266">
        <v>0</v>
      </c>
      <c r="X23" s="266">
        <v>0</v>
      </c>
      <c r="Y23" s="266">
        <v>0</v>
      </c>
      <c r="Z23" s="266">
        <v>0</v>
      </c>
      <c r="AA23" s="266">
        <v>0</v>
      </c>
      <c r="AB23" s="266">
        <v>0</v>
      </c>
      <c r="AC23" s="266">
        <v>0</v>
      </c>
      <c r="AD23" s="266">
        <v>0</v>
      </c>
      <c r="AE23" s="266">
        <v>0</v>
      </c>
      <c r="AF23" s="266">
        <v>0</v>
      </c>
      <c r="AG23" s="266">
        <v>0</v>
      </c>
      <c r="AH23" s="266">
        <v>0</v>
      </c>
      <c r="AI23" s="266">
        <v>0</v>
      </c>
      <c r="AJ23" s="423">
        <f t="shared" si="0"/>
        <v>591.09362507879041</v>
      </c>
    </row>
    <row r="24" spans="1:36" x14ac:dyDescent="0.4">
      <c r="A24" s="338" t="s">
        <v>58</v>
      </c>
      <c r="B24" s="546">
        <v>15</v>
      </c>
      <c r="C24" s="545">
        <v>1.6367690120481613</v>
      </c>
      <c r="D24" s="547">
        <v>1</v>
      </c>
      <c r="E24" s="234"/>
      <c r="F24" s="234"/>
      <c r="G24" s="234"/>
      <c r="H24" s="266">
        <v>1.6367690120481613</v>
      </c>
      <c r="I24" s="266">
        <v>1.6367690120481613</v>
      </c>
      <c r="J24" s="266">
        <v>1.6367690120481613</v>
      </c>
      <c r="K24" s="266">
        <v>1.6367690120481613</v>
      </c>
      <c r="L24" s="266">
        <v>1.6367690120481613</v>
      </c>
      <c r="M24" s="266">
        <v>1.6367690120481613</v>
      </c>
      <c r="N24" s="266">
        <v>1.6367690120481613</v>
      </c>
      <c r="O24" s="266">
        <v>1.6367690120481613</v>
      </c>
      <c r="P24" s="266">
        <v>1.6367690120481613</v>
      </c>
      <c r="Q24" s="266">
        <v>1.6367690120481613</v>
      </c>
      <c r="R24" s="266">
        <v>1.6367690120481613</v>
      </c>
      <c r="S24" s="266">
        <v>1.6367690120481613</v>
      </c>
      <c r="T24" s="266">
        <v>1.6367690120481613</v>
      </c>
      <c r="U24" s="266">
        <v>1.6367690120481613</v>
      </c>
      <c r="V24" s="266">
        <v>1.6367690120481613</v>
      </c>
      <c r="W24" s="266">
        <v>0</v>
      </c>
      <c r="X24" s="266">
        <v>0</v>
      </c>
      <c r="Y24" s="266">
        <v>0</v>
      </c>
      <c r="Z24" s="266">
        <v>0</v>
      </c>
      <c r="AA24" s="266">
        <v>0</v>
      </c>
      <c r="AB24" s="266">
        <v>0</v>
      </c>
      <c r="AC24" s="266">
        <v>0</v>
      </c>
      <c r="AD24" s="266">
        <v>0</v>
      </c>
      <c r="AE24" s="266">
        <v>0</v>
      </c>
      <c r="AF24" s="266">
        <v>0</v>
      </c>
      <c r="AG24" s="266">
        <v>0</v>
      </c>
      <c r="AH24" s="266">
        <v>0</v>
      </c>
      <c r="AI24" s="266">
        <v>0</v>
      </c>
      <c r="AJ24" s="423">
        <f t="shared" si="0"/>
        <v>24.551535180722425</v>
      </c>
    </row>
    <row r="25" spans="1:36" x14ac:dyDescent="0.4">
      <c r="A25" s="338" t="s">
        <v>341</v>
      </c>
      <c r="B25" s="546">
        <v>10</v>
      </c>
      <c r="C25" s="545">
        <v>13.559055964650002</v>
      </c>
      <c r="D25" s="547">
        <v>1</v>
      </c>
      <c r="E25" s="234"/>
      <c r="F25" s="234"/>
      <c r="G25" s="234"/>
      <c r="H25" s="266">
        <v>13.559055964650002</v>
      </c>
      <c r="I25" s="266">
        <v>13.559055964650002</v>
      </c>
      <c r="J25" s="266">
        <v>13.559055964650002</v>
      </c>
      <c r="K25" s="266">
        <v>13.559055964650002</v>
      </c>
      <c r="L25" s="266">
        <v>13.559055964650002</v>
      </c>
      <c r="M25" s="266">
        <v>13.559055964650002</v>
      </c>
      <c r="N25" s="266">
        <v>13.559055964650002</v>
      </c>
      <c r="O25" s="266">
        <v>9.4913391752549998</v>
      </c>
      <c r="P25" s="266">
        <v>9.4913391752549998</v>
      </c>
      <c r="Q25" s="266">
        <v>9.4913391752549998</v>
      </c>
      <c r="R25" s="266">
        <v>0</v>
      </c>
      <c r="S25" s="266">
        <v>0</v>
      </c>
      <c r="T25" s="266">
        <v>0</v>
      </c>
      <c r="U25" s="266">
        <v>0</v>
      </c>
      <c r="V25" s="266">
        <v>0</v>
      </c>
      <c r="W25" s="266">
        <v>0</v>
      </c>
      <c r="X25" s="266">
        <v>0</v>
      </c>
      <c r="Y25" s="266">
        <v>0</v>
      </c>
      <c r="Z25" s="266">
        <v>0</v>
      </c>
      <c r="AA25" s="266">
        <v>0</v>
      </c>
      <c r="AB25" s="266">
        <v>0</v>
      </c>
      <c r="AC25" s="266">
        <v>0</v>
      </c>
      <c r="AD25" s="266">
        <v>0</v>
      </c>
      <c r="AE25" s="266">
        <v>0</v>
      </c>
      <c r="AF25" s="266">
        <v>0</v>
      </c>
      <c r="AG25" s="266">
        <v>0</v>
      </c>
      <c r="AH25" s="266">
        <v>0</v>
      </c>
      <c r="AI25" s="266">
        <v>0</v>
      </c>
      <c r="AJ25" s="423">
        <f t="shared" si="0"/>
        <v>123.38740927831503</v>
      </c>
    </row>
    <row r="26" spans="1:36" x14ac:dyDescent="0.4">
      <c r="A26" s="338" t="s">
        <v>126</v>
      </c>
      <c r="B26" s="546">
        <v>20</v>
      </c>
      <c r="C26" s="545">
        <v>9.6591608206994692</v>
      </c>
      <c r="D26" s="547">
        <v>1</v>
      </c>
      <c r="E26" s="234"/>
      <c r="F26" s="234"/>
      <c r="G26" s="234"/>
      <c r="H26" s="266">
        <v>9.6591608206994692</v>
      </c>
      <c r="I26" s="266">
        <v>9.6591608206994692</v>
      </c>
      <c r="J26" s="266">
        <v>9.6591608206994692</v>
      </c>
      <c r="K26" s="266">
        <v>9.6591608206994692</v>
      </c>
      <c r="L26" s="266">
        <v>9.6591608206994692</v>
      </c>
      <c r="M26" s="266">
        <v>9.6591608206994692</v>
      </c>
      <c r="N26" s="266">
        <v>9.6591608206994692</v>
      </c>
      <c r="O26" s="266">
        <v>9.6591608206994692</v>
      </c>
      <c r="P26" s="266">
        <v>9.6591608206994692</v>
      </c>
      <c r="Q26" s="266">
        <v>9.6591608206994692</v>
      </c>
      <c r="R26" s="266">
        <v>8.4559116015100546</v>
      </c>
      <c r="S26" s="266">
        <v>8.4559116015100546</v>
      </c>
      <c r="T26" s="266">
        <v>8.4559116015100546</v>
      </c>
      <c r="U26" s="266">
        <v>8.4559116015100546</v>
      </c>
      <c r="V26" s="266">
        <v>8.4559116015100546</v>
      </c>
      <c r="W26" s="266">
        <v>8.4559116015100546</v>
      </c>
      <c r="X26" s="266">
        <v>8.4559116015100546</v>
      </c>
      <c r="Y26" s="266">
        <v>8.4559116015100546</v>
      </c>
      <c r="Z26" s="266">
        <v>8.4559116015100546</v>
      </c>
      <c r="AA26" s="266">
        <v>8.4559116015100546</v>
      </c>
      <c r="AB26" s="266">
        <v>0</v>
      </c>
      <c r="AC26" s="266">
        <v>0</v>
      </c>
      <c r="AD26" s="266">
        <v>0</v>
      </c>
      <c r="AE26" s="266">
        <v>0</v>
      </c>
      <c r="AF26" s="266">
        <v>0</v>
      </c>
      <c r="AG26" s="266">
        <v>0</v>
      </c>
      <c r="AH26" s="266">
        <v>0</v>
      </c>
      <c r="AI26" s="266">
        <v>0</v>
      </c>
      <c r="AJ26" s="526">
        <f t="shared" si="0"/>
        <v>181.15072422209522</v>
      </c>
    </row>
    <row r="27" spans="1:36" x14ac:dyDescent="0.4">
      <c r="A27" s="338" t="s">
        <v>342</v>
      </c>
      <c r="B27" s="546">
        <v>12</v>
      </c>
      <c r="C27" s="545">
        <v>2.8038086089189926</v>
      </c>
      <c r="D27" s="547">
        <v>1</v>
      </c>
      <c r="E27" s="234"/>
      <c r="F27" s="234"/>
      <c r="G27" s="234"/>
      <c r="H27" s="266">
        <v>2.8038086089189926</v>
      </c>
      <c r="I27" s="266">
        <v>2.8038086089189926</v>
      </c>
      <c r="J27" s="266">
        <v>2.8038086089189926</v>
      </c>
      <c r="K27" s="266">
        <v>2.8038086089189926</v>
      </c>
      <c r="L27" s="266">
        <v>2.8038086089189926</v>
      </c>
      <c r="M27" s="266">
        <v>2.8038086089189926</v>
      </c>
      <c r="N27" s="266">
        <v>2.8038086089189926</v>
      </c>
      <c r="O27" s="266">
        <v>2.8038086089189926</v>
      </c>
      <c r="P27" s="266">
        <v>2.8038086089189926</v>
      </c>
      <c r="Q27" s="266">
        <v>2.8038086089189926</v>
      </c>
      <c r="R27" s="266">
        <v>2.8038086089189926</v>
      </c>
      <c r="S27" s="266">
        <v>2.8038086089189926</v>
      </c>
      <c r="T27" s="266">
        <v>0</v>
      </c>
      <c r="U27" s="266">
        <v>0</v>
      </c>
      <c r="V27" s="266">
        <v>0</v>
      </c>
      <c r="W27" s="266">
        <v>0</v>
      </c>
      <c r="X27" s="266">
        <v>0</v>
      </c>
      <c r="Y27" s="266">
        <v>0</v>
      </c>
      <c r="Z27" s="266">
        <v>0</v>
      </c>
      <c r="AA27" s="266">
        <v>0</v>
      </c>
      <c r="AB27" s="266">
        <v>0</v>
      </c>
      <c r="AC27" s="266">
        <v>0</v>
      </c>
      <c r="AD27" s="266">
        <v>0</v>
      </c>
      <c r="AE27" s="266">
        <v>0</v>
      </c>
      <c r="AF27" s="266">
        <v>0</v>
      </c>
      <c r="AG27" s="266">
        <v>0</v>
      </c>
      <c r="AH27" s="266">
        <v>0</v>
      </c>
      <c r="AI27" s="266">
        <v>0</v>
      </c>
      <c r="AJ27" s="423">
        <f t="shared" si="0"/>
        <v>33.645703307027908</v>
      </c>
    </row>
    <row r="28" spans="1:36" x14ac:dyDescent="0.4">
      <c r="A28" s="338" t="s">
        <v>57</v>
      </c>
      <c r="B28" s="546">
        <v>10</v>
      </c>
      <c r="C28" s="545">
        <v>3.1199909724850485</v>
      </c>
      <c r="D28" s="547">
        <v>1</v>
      </c>
      <c r="E28" s="234"/>
      <c r="F28" s="234"/>
      <c r="G28" s="234"/>
      <c r="H28" s="266">
        <v>3.1199909724850485</v>
      </c>
      <c r="I28" s="266">
        <v>3.1199909724850485</v>
      </c>
      <c r="J28" s="266">
        <v>3.1199909724850485</v>
      </c>
      <c r="K28" s="266">
        <v>3.1199909724850485</v>
      </c>
      <c r="L28" s="266">
        <v>3.1199909724850485</v>
      </c>
      <c r="M28" s="266">
        <v>3.1199909724850485</v>
      </c>
      <c r="N28" s="266">
        <v>3.1199909724850485</v>
      </c>
      <c r="O28" s="266">
        <v>3.1199909724850485</v>
      </c>
      <c r="P28" s="266">
        <v>3.1199909724850485</v>
      </c>
      <c r="Q28" s="266">
        <v>3.1199909724850485</v>
      </c>
      <c r="R28" s="266">
        <v>0</v>
      </c>
      <c r="S28" s="266">
        <v>0</v>
      </c>
      <c r="T28" s="266">
        <v>0</v>
      </c>
      <c r="U28" s="266">
        <v>0</v>
      </c>
      <c r="V28" s="266">
        <v>0</v>
      </c>
      <c r="W28" s="266">
        <v>0</v>
      </c>
      <c r="X28" s="266">
        <v>0</v>
      </c>
      <c r="Y28" s="266">
        <v>0</v>
      </c>
      <c r="Z28" s="266">
        <v>0</v>
      </c>
      <c r="AA28" s="266">
        <v>0</v>
      </c>
      <c r="AB28" s="266">
        <v>0</v>
      </c>
      <c r="AC28" s="266">
        <v>0</v>
      </c>
      <c r="AD28" s="266">
        <v>0</v>
      </c>
      <c r="AE28" s="266">
        <v>0</v>
      </c>
      <c r="AF28" s="266">
        <v>0</v>
      </c>
      <c r="AG28" s="266">
        <v>0</v>
      </c>
      <c r="AH28" s="266">
        <v>0</v>
      </c>
      <c r="AI28" s="266">
        <v>0</v>
      </c>
      <c r="AJ28" s="423">
        <f t="shared" si="0"/>
        <v>31.199909724850485</v>
      </c>
    </row>
    <row r="29" spans="1:36" x14ac:dyDescent="0.4">
      <c r="A29" s="338" t="s">
        <v>128</v>
      </c>
      <c r="B29" s="546">
        <v>10</v>
      </c>
      <c r="C29" s="545">
        <v>52.483851144622065</v>
      </c>
      <c r="D29" s="547">
        <v>1</v>
      </c>
      <c r="E29" s="234"/>
      <c r="F29" s="234"/>
      <c r="G29" s="234"/>
      <c r="H29" s="266">
        <v>52.483851144622065</v>
      </c>
      <c r="I29" s="266">
        <v>52.483851144622065</v>
      </c>
      <c r="J29" s="266">
        <v>52.483851144622065</v>
      </c>
      <c r="K29" s="266">
        <v>52.483851144622065</v>
      </c>
      <c r="L29" s="266">
        <v>52.483851144622065</v>
      </c>
      <c r="M29" s="266">
        <v>52.483851144622065</v>
      </c>
      <c r="N29" s="266">
        <v>52.483851144622065</v>
      </c>
      <c r="O29" s="266">
        <v>32.539987709665681</v>
      </c>
      <c r="P29" s="266">
        <v>32.539987709665681</v>
      </c>
      <c r="Q29" s="266">
        <v>32.539987709665681</v>
      </c>
      <c r="R29" s="266">
        <v>0</v>
      </c>
      <c r="S29" s="266">
        <v>0</v>
      </c>
      <c r="T29" s="266">
        <v>0</v>
      </c>
      <c r="U29" s="266">
        <v>0</v>
      </c>
      <c r="V29" s="266">
        <v>0</v>
      </c>
      <c r="W29" s="266">
        <v>0</v>
      </c>
      <c r="X29" s="266">
        <v>0</v>
      </c>
      <c r="Y29" s="266">
        <v>0</v>
      </c>
      <c r="Z29" s="266">
        <v>0</v>
      </c>
      <c r="AA29" s="266">
        <v>0</v>
      </c>
      <c r="AB29" s="266">
        <v>0</v>
      </c>
      <c r="AC29" s="266">
        <v>0</v>
      </c>
      <c r="AD29" s="266">
        <v>0</v>
      </c>
      <c r="AE29" s="266">
        <v>0</v>
      </c>
      <c r="AF29" s="266">
        <v>0</v>
      </c>
      <c r="AG29" s="266">
        <v>0</v>
      </c>
      <c r="AH29" s="266">
        <v>0</v>
      </c>
      <c r="AI29" s="266">
        <v>0</v>
      </c>
      <c r="AJ29" s="423">
        <f t="shared" si="0"/>
        <v>465.00692114135154</v>
      </c>
    </row>
    <row r="30" spans="1:36" x14ac:dyDescent="0.4">
      <c r="A30" s="338" t="s">
        <v>343</v>
      </c>
      <c r="B30" s="546">
        <v>10</v>
      </c>
      <c r="C30" s="545">
        <v>165.69614785550004</v>
      </c>
      <c r="D30" s="547">
        <v>1</v>
      </c>
      <c r="E30" s="234"/>
      <c r="F30" s="234"/>
      <c r="G30" s="234"/>
      <c r="H30" s="266">
        <v>165.69614785550004</v>
      </c>
      <c r="I30" s="266">
        <v>165.69614785550004</v>
      </c>
      <c r="J30" s="266">
        <v>165.69614785550004</v>
      </c>
      <c r="K30" s="266">
        <v>165.69614785550004</v>
      </c>
      <c r="L30" s="266">
        <v>165.69614785550004</v>
      </c>
      <c r="M30" s="266">
        <v>165.69614785550004</v>
      </c>
      <c r="N30" s="266">
        <v>165.69614785550004</v>
      </c>
      <c r="O30" s="266">
        <v>130.89995680584505</v>
      </c>
      <c r="P30" s="266">
        <v>130.89995680584505</v>
      </c>
      <c r="Q30" s="266">
        <v>130.89995680584505</v>
      </c>
      <c r="R30" s="266">
        <v>0</v>
      </c>
      <c r="S30" s="266">
        <v>0</v>
      </c>
      <c r="T30" s="266">
        <v>0</v>
      </c>
      <c r="U30" s="266">
        <v>0</v>
      </c>
      <c r="V30" s="266">
        <v>0</v>
      </c>
      <c r="W30" s="266">
        <v>0</v>
      </c>
      <c r="X30" s="266">
        <v>0</v>
      </c>
      <c r="Y30" s="266">
        <v>0</v>
      </c>
      <c r="Z30" s="266">
        <v>0</v>
      </c>
      <c r="AA30" s="266">
        <v>0</v>
      </c>
      <c r="AB30" s="266">
        <v>0</v>
      </c>
      <c r="AC30" s="266">
        <v>0</v>
      </c>
      <c r="AD30" s="266">
        <v>0</v>
      </c>
      <c r="AE30" s="266">
        <v>0</v>
      </c>
      <c r="AF30" s="266">
        <v>0</v>
      </c>
      <c r="AG30" s="266">
        <v>0</v>
      </c>
      <c r="AH30" s="266">
        <v>0</v>
      </c>
      <c r="AI30" s="266">
        <v>0</v>
      </c>
      <c r="AJ30" s="423">
        <f t="shared" si="0"/>
        <v>1552.5729054060355</v>
      </c>
    </row>
    <row r="31" spans="1:36" x14ac:dyDescent="0.4">
      <c r="A31" s="338" t="s">
        <v>127</v>
      </c>
      <c r="B31" s="546">
        <v>20</v>
      </c>
      <c r="C31" s="545">
        <v>33.071539614507081</v>
      </c>
      <c r="D31" s="547">
        <v>1</v>
      </c>
      <c r="E31" s="234"/>
      <c r="F31" s="234"/>
      <c r="G31" s="234"/>
      <c r="H31" s="266">
        <v>33.071539614507081</v>
      </c>
      <c r="I31" s="266">
        <v>33.071539614507081</v>
      </c>
      <c r="J31" s="266">
        <v>33.071539614507081</v>
      </c>
      <c r="K31" s="266">
        <v>33.071539614507081</v>
      </c>
      <c r="L31" s="266">
        <v>33.071539614507081</v>
      </c>
      <c r="M31" s="266">
        <v>33.071539614507081</v>
      </c>
      <c r="N31" s="266">
        <v>33.071539614507081</v>
      </c>
      <c r="O31" s="266">
        <v>33.071539614507081</v>
      </c>
      <c r="P31" s="266">
        <v>33.071539614507081</v>
      </c>
      <c r="Q31" s="266">
        <v>33.071539614507081</v>
      </c>
      <c r="R31" s="266">
        <v>27.492998468842075</v>
      </c>
      <c r="S31" s="266">
        <v>27.492998468842075</v>
      </c>
      <c r="T31" s="266">
        <v>27.492998468842075</v>
      </c>
      <c r="U31" s="266">
        <v>27.492998468842075</v>
      </c>
      <c r="V31" s="266">
        <v>27.492998468842075</v>
      </c>
      <c r="W31" s="266">
        <v>27.492998468842075</v>
      </c>
      <c r="X31" s="266">
        <v>27.492998468842075</v>
      </c>
      <c r="Y31" s="266">
        <v>27.492998468842075</v>
      </c>
      <c r="Z31" s="266">
        <v>27.492998468842075</v>
      </c>
      <c r="AA31" s="266">
        <v>27.492998468842075</v>
      </c>
      <c r="AB31" s="266">
        <v>0</v>
      </c>
      <c r="AC31" s="266">
        <v>0</v>
      </c>
      <c r="AD31" s="266">
        <v>0</v>
      </c>
      <c r="AE31" s="266">
        <v>0</v>
      </c>
      <c r="AF31" s="266">
        <v>0</v>
      </c>
      <c r="AG31" s="266">
        <v>0</v>
      </c>
      <c r="AH31" s="266">
        <v>0</v>
      </c>
      <c r="AI31" s="266">
        <v>0</v>
      </c>
      <c r="AJ31" s="423">
        <f t="shared" si="0"/>
        <v>605.64538083349146</v>
      </c>
    </row>
    <row r="32" spans="1:36" x14ac:dyDescent="0.4">
      <c r="A32" s="338" t="s">
        <v>344</v>
      </c>
      <c r="B32" s="546">
        <v>10</v>
      </c>
      <c r="C32" s="545">
        <v>79.543995490080007</v>
      </c>
      <c r="D32" s="547">
        <v>1</v>
      </c>
      <c r="E32" s="234"/>
      <c r="F32" s="234"/>
      <c r="G32" s="234"/>
      <c r="H32" s="266">
        <v>79.543995490080007</v>
      </c>
      <c r="I32" s="266">
        <v>79.543995490080007</v>
      </c>
      <c r="J32" s="266">
        <v>79.543995490080007</v>
      </c>
      <c r="K32" s="266">
        <v>79.543995490080007</v>
      </c>
      <c r="L32" s="266">
        <v>79.543995490080007</v>
      </c>
      <c r="M32" s="266">
        <v>79.543995490080007</v>
      </c>
      <c r="N32" s="266">
        <v>79.543995490080007</v>
      </c>
      <c r="O32" s="266">
        <v>62.83975643716321</v>
      </c>
      <c r="P32" s="266">
        <v>62.83975643716321</v>
      </c>
      <c r="Q32" s="266">
        <v>62.83975643716321</v>
      </c>
      <c r="R32" s="266">
        <v>0</v>
      </c>
      <c r="S32" s="266">
        <v>0</v>
      </c>
      <c r="T32" s="266">
        <v>0</v>
      </c>
      <c r="U32" s="266">
        <v>0</v>
      </c>
      <c r="V32" s="266">
        <v>0</v>
      </c>
      <c r="W32" s="266">
        <v>0</v>
      </c>
      <c r="X32" s="266">
        <v>0</v>
      </c>
      <c r="Y32" s="266">
        <v>0</v>
      </c>
      <c r="Z32" s="266">
        <v>0</v>
      </c>
      <c r="AA32" s="266">
        <v>0</v>
      </c>
      <c r="AB32" s="266">
        <v>0</v>
      </c>
      <c r="AC32" s="266">
        <v>0</v>
      </c>
      <c r="AD32" s="266">
        <v>0</v>
      </c>
      <c r="AE32" s="266">
        <v>0</v>
      </c>
      <c r="AF32" s="266">
        <v>0</v>
      </c>
      <c r="AG32" s="266">
        <v>0</v>
      </c>
      <c r="AH32" s="266">
        <v>0</v>
      </c>
      <c r="AI32" s="266">
        <v>0</v>
      </c>
      <c r="AJ32" s="423">
        <f t="shared" si="0"/>
        <v>745.32723774204987</v>
      </c>
    </row>
    <row r="33" spans="1:36" x14ac:dyDescent="0.4">
      <c r="A33" s="338" t="s">
        <v>345</v>
      </c>
      <c r="B33" s="546">
        <v>20</v>
      </c>
      <c r="C33" s="545">
        <v>33.003737188531211</v>
      </c>
      <c r="D33" s="547">
        <v>1</v>
      </c>
      <c r="E33" s="234"/>
      <c r="F33" s="234"/>
      <c r="G33" s="234"/>
      <c r="H33" s="266">
        <v>33.003737188531211</v>
      </c>
      <c r="I33" s="266">
        <v>33.003737188531211</v>
      </c>
      <c r="J33" s="266">
        <v>33.003737188531211</v>
      </c>
      <c r="K33" s="266">
        <v>33.003737188531211</v>
      </c>
      <c r="L33" s="266">
        <v>33.003737188531211</v>
      </c>
      <c r="M33" s="266">
        <v>33.003737188531211</v>
      </c>
      <c r="N33" s="266">
        <v>33.003737188531211</v>
      </c>
      <c r="O33" s="266">
        <v>33.003737188531211</v>
      </c>
      <c r="P33" s="266">
        <v>33.003737188531211</v>
      </c>
      <c r="Q33" s="266">
        <v>33.003737188531211</v>
      </c>
      <c r="R33" s="266">
        <v>33.003737188531211</v>
      </c>
      <c r="S33" s="266">
        <v>33.003737188531211</v>
      </c>
      <c r="T33" s="266">
        <v>33.003737188531211</v>
      </c>
      <c r="U33" s="266">
        <v>33.003737188531211</v>
      </c>
      <c r="V33" s="266">
        <v>33.003737188531211</v>
      </c>
      <c r="W33" s="266">
        <v>33.003737188531211</v>
      </c>
      <c r="X33" s="266">
        <v>33.003737188531211</v>
      </c>
      <c r="Y33" s="266">
        <v>33.003737188531211</v>
      </c>
      <c r="Z33" s="266">
        <v>33.003737188531211</v>
      </c>
      <c r="AA33" s="266">
        <v>33.003737188531211</v>
      </c>
      <c r="AB33" s="266">
        <v>0</v>
      </c>
      <c r="AC33" s="266">
        <v>0</v>
      </c>
      <c r="AD33" s="266">
        <v>0</v>
      </c>
      <c r="AE33" s="266">
        <v>0</v>
      </c>
      <c r="AF33" s="266">
        <v>0</v>
      </c>
      <c r="AG33" s="266">
        <v>0</v>
      </c>
      <c r="AH33" s="266">
        <v>0</v>
      </c>
      <c r="AI33" s="266">
        <v>0</v>
      </c>
      <c r="AJ33" s="423">
        <f t="shared" si="0"/>
        <v>660.0747437706242</v>
      </c>
    </row>
    <row r="34" spans="1:36" x14ac:dyDescent="0.4">
      <c r="A34" s="338" t="s">
        <v>346</v>
      </c>
      <c r="B34" s="546">
        <v>20</v>
      </c>
      <c r="C34" s="545">
        <v>32.884573147994878</v>
      </c>
      <c r="D34" s="547">
        <v>1</v>
      </c>
      <c r="E34" s="234"/>
      <c r="F34" s="234"/>
      <c r="G34" s="234"/>
      <c r="H34" s="266">
        <v>32.884573147994878</v>
      </c>
      <c r="I34" s="266">
        <v>32.884573147994878</v>
      </c>
      <c r="J34" s="266">
        <v>32.884573147994878</v>
      </c>
      <c r="K34" s="266">
        <v>32.884573147994878</v>
      </c>
      <c r="L34" s="266">
        <v>32.884573147994878</v>
      </c>
      <c r="M34" s="266">
        <v>32.884573147994878</v>
      </c>
      <c r="N34" s="266">
        <v>32.884573147994878</v>
      </c>
      <c r="O34" s="266">
        <v>32.884573147994878</v>
      </c>
      <c r="P34" s="266">
        <v>32.884573147994878</v>
      </c>
      <c r="Q34" s="266">
        <v>32.884573147994878</v>
      </c>
      <c r="R34" s="266">
        <v>32.884573147994878</v>
      </c>
      <c r="S34" s="266">
        <v>32.884573147994878</v>
      </c>
      <c r="T34" s="266">
        <v>32.884573147994878</v>
      </c>
      <c r="U34" s="266">
        <v>32.884573147994878</v>
      </c>
      <c r="V34" s="266">
        <v>32.884573147994878</v>
      </c>
      <c r="W34" s="266">
        <v>32.884573147994878</v>
      </c>
      <c r="X34" s="266">
        <v>32.884573147994878</v>
      </c>
      <c r="Y34" s="266">
        <v>32.884573147994878</v>
      </c>
      <c r="Z34" s="266">
        <v>32.884573147994878</v>
      </c>
      <c r="AA34" s="266">
        <v>32.884573147994878</v>
      </c>
      <c r="AB34" s="266">
        <v>0</v>
      </c>
      <c r="AC34" s="266">
        <v>0</v>
      </c>
      <c r="AD34" s="266">
        <v>0</v>
      </c>
      <c r="AE34" s="266">
        <v>0</v>
      </c>
      <c r="AF34" s="266">
        <v>0</v>
      </c>
      <c r="AG34" s="266">
        <v>0</v>
      </c>
      <c r="AH34" s="266">
        <v>0</v>
      </c>
      <c r="AI34" s="266">
        <v>0</v>
      </c>
      <c r="AJ34" s="423">
        <f t="shared" si="0"/>
        <v>657.69146295989754</v>
      </c>
    </row>
    <row r="35" spans="1:36" x14ac:dyDescent="0.4">
      <c r="A35" s="338" t="s">
        <v>347</v>
      </c>
      <c r="B35" s="546">
        <v>10</v>
      </c>
      <c r="C35" s="545">
        <v>30.99614703696</v>
      </c>
      <c r="D35" s="547">
        <v>1</v>
      </c>
      <c r="E35" s="234"/>
      <c r="F35" s="234"/>
      <c r="G35" s="234"/>
      <c r="H35" s="266">
        <v>30.99614703696</v>
      </c>
      <c r="I35" s="266">
        <v>30.99614703696</v>
      </c>
      <c r="J35" s="266">
        <v>30.99614703696</v>
      </c>
      <c r="K35" s="266">
        <v>30.99614703696</v>
      </c>
      <c r="L35" s="266">
        <v>30.99614703696</v>
      </c>
      <c r="M35" s="266">
        <v>30.99614703696</v>
      </c>
      <c r="N35" s="266">
        <v>30.99614703696</v>
      </c>
      <c r="O35" s="266">
        <v>21.697302925871998</v>
      </c>
      <c r="P35" s="266">
        <v>21.697302925871998</v>
      </c>
      <c r="Q35" s="266">
        <v>21.697302925871998</v>
      </c>
      <c r="R35" s="266">
        <v>0</v>
      </c>
      <c r="S35" s="266">
        <v>0</v>
      </c>
      <c r="T35" s="266">
        <v>0</v>
      </c>
      <c r="U35" s="266">
        <v>0</v>
      </c>
      <c r="V35" s="266">
        <v>0</v>
      </c>
      <c r="W35" s="266">
        <v>0</v>
      </c>
      <c r="X35" s="266">
        <v>0</v>
      </c>
      <c r="Y35" s="266">
        <v>0</v>
      </c>
      <c r="Z35" s="266">
        <v>0</v>
      </c>
      <c r="AA35" s="266">
        <v>0</v>
      </c>
      <c r="AB35" s="266">
        <v>0</v>
      </c>
      <c r="AC35" s="266">
        <v>0</v>
      </c>
      <c r="AD35" s="266">
        <v>0</v>
      </c>
      <c r="AE35" s="266">
        <v>0</v>
      </c>
      <c r="AF35" s="266">
        <v>0</v>
      </c>
      <c r="AG35" s="266">
        <v>0</v>
      </c>
      <c r="AH35" s="266">
        <v>0</v>
      </c>
      <c r="AI35" s="266">
        <v>0</v>
      </c>
      <c r="AJ35" s="423">
        <f t="shared" si="0"/>
        <v>282.064938036336</v>
      </c>
    </row>
    <row r="36" spans="1:36" x14ac:dyDescent="0.4">
      <c r="A36" s="338" t="s">
        <v>348</v>
      </c>
      <c r="B36" s="546">
        <v>7</v>
      </c>
      <c r="C36" s="545">
        <v>28.38165</v>
      </c>
      <c r="D36" s="547">
        <v>1</v>
      </c>
      <c r="E36" s="234"/>
      <c r="F36" s="234"/>
      <c r="G36" s="234"/>
      <c r="H36" s="266">
        <v>28.38165</v>
      </c>
      <c r="I36" s="266">
        <v>28.38165</v>
      </c>
      <c r="J36" s="266">
        <v>28.38165</v>
      </c>
      <c r="K36" s="266">
        <v>28.38165</v>
      </c>
      <c r="L36" s="266">
        <v>28.38165</v>
      </c>
      <c r="M36" s="266">
        <v>28.38165</v>
      </c>
      <c r="N36" s="266">
        <v>28.38165</v>
      </c>
      <c r="O36" s="266">
        <v>0</v>
      </c>
      <c r="P36" s="266">
        <v>0</v>
      </c>
      <c r="Q36" s="266">
        <v>0</v>
      </c>
      <c r="R36" s="266">
        <v>0</v>
      </c>
      <c r="S36" s="266">
        <v>0</v>
      </c>
      <c r="T36" s="266">
        <v>0</v>
      </c>
      <c r="U36" s="266">
        <v>0</v>
      </c>
      <c r="V36" s="266">
        <v>0</v>
      </c>
      <c r="W36" s="266">
        <v>0</v>
      </c>
      <c r="X36" s="266">
        <v>0</v>
      </c>
      <c r="Y36" s="266">
        <v>0</v>
      </c>
      <c r="Z36" s="266">
        <v>0</v>
      </c>
      <c r="AA36" s="266">
        <v>0</v>
      </c>
      <c r="AB36" s="266">
        <v>0</v>
      </c>
      <c r="AC36" s="266">
        <v>0</v>
      </c>
      <c r="AD36" s="266">
        <v>0</v>
      </c>
      <c r="AE36" s="266">
        <v>0</v>
      </c>
      <c r="AF36" s="266">
        <v>0</v>
      </c>
      <c r="AG36" s="266">
        <v>0</v>
      </c>
      <c r="AH36" s="266">
        <v>0</v>
      </c>
      <c r="AI36" s="266">
        <v>0</v>
      </c>
      <c r="AJ36" s="423">
        <f t="shared" si="0"/>
        <v>198.67155000000002</v>
      </c>
    </row>
    <row r="37" spans="1:36" x14ac:dyDescent="0.4">
      <c r="A37" s="338" t="s">
        <v>349</v>
      </c>
      <c r="B37" s="546">
        <v>10</v>
      </c>
      <c r="C37" s="545">
        <v>25.565104152</v>
      </c>
      <c r="D37" s="547">
        <v>1</v>
      </c>
      <c r="E37" s="234"/>
      <c r="F37" s="234"/>
      <c r="G37" s="234"/>
      <c r="H37" s="266">
        <v>25.565104152</v>
      </c>
      <c r="I37" s="266">
        <v>25.565104152</v>
      </c>
      <c r="J37" s="266">
        <v>25.565104152</v>
      </c>
      <c r="K37" s="266">
        <v>25.565104152</v>
      </c>
      <c r="L37" s="266">
        <v>25.565104152</v>
      </c>
      <c r="M37" s="266">
        <v>25.565104152</v>
      </c>
      <c r="N37" s="266">
        <v>25.565104152</v>
      </c>
      <c r="O37" s="266">
        <v>15.85036457424</v>
      </c>
      <c r="P37" s="266">
        <v>15.85036457424</v>
      </c>
      <c r="Q37" s="266">
        <v>15.85036457424</v>
      </c>
      <c r="R37" s="266">
        <v>0</v>
      </c>
      <c r="S37" s="266">
        <v>0</v>
      </c>
      <c r="T37" s="266">
        <v>0</v>
      </c>
      <c r="U37" s="266">
        <v>0</v>
      </c>
      <c r="V37" s="266">
        <v>0</v>
      </c>
      <c r="W37" s="266">
        <v>0</v>
      </c>
      <c r="X37" s="266">
        <v>0</v>
      </c>
      <c r="Y37" s="266">
        <v>0</v>
      </c>
      <c r="Z37" s="266">
        <v>0</v>
      </c>
      <c r="AA37" s="266">
        <v>0</v>
      </c>
      <c r="AB37" s="266">
        <v>0</v>
      </c>
      <c r="AC37" s="266">
        <v>0</v>
      </c>
      <c r="AD37" s="266">
        <v>0</v>
      </c>
      <c r="AE37" s="266">
        <v>0</v>
      </c>
      <c r="AF37" s="266">
        <v>0</v>
      </c>
      <c r="AG37" s="266">
        <v>0</v>
      </c>
      <c r="AH37" s="266">
        <v>0</v>
      </c>
      <c r="AI37" s="266">
        <v>0</v>
      </c>
      <c r="AJ37" s="423">
        <f t="shared" ref="AJ37:AJ81" si="1">SUM(E37:AI37)</f>
        <v>226.50682278671997</v>
      </c>
    </row>
    <row r="38" spans="1:36" x14ac:dyDescent="0.4">
      <c r="A38" s="338" t="s">
        <v>350</v>
      </c>
      <c r="B38" s="546">
        <v>20</v>
      </c>
      <c r="C38" s="545">
        <v>18.606698772105595</v>
      </c>
      <c r="D38" s="547">
        <v>1</v>
      </c>
      <c r="E38" s="234"/>
      <c r="F38" s="234"/>
      <c r="G38" s="234"/>
      <c r="H38" s="266">
        <v>18.606698772105595</v>
      </c>
      <c r="I38" s="266">
        <v>18.606698772105595</v>
      </c>
      <c r="J38" s="266">
        <v>18.606698772105595</v>
      </c>
      <c r="K38" s="266">
        <v>18.606698772105595</v>
      </c>
      <c r="L38" s="266">
        <v>18.606698772105595</v>
      </c>
      <c r="M38" s="266">
        <v>18.606698772105595</v>
      </c>
      <c r="N38" s="266">
        <v>18.606698772105595</v>
      </c>
      <c r="O38" s="266">
        <v>18.606698772105595</v>
      </c>
      <c r="P38" s="266">
        <v>18.606698772105595</v>
      </c>
      <c r="Q38" s="266">
        <v>18.606698772105595</v>
      </c>
      <c r="R38" s="266">
        <v>18.606698772105595</v>
      </c>
      <c r="S38" s="266">
        <v>18.606698772105595</v>
      </c>
      <c r="T38" s="266">
        <v>18.606698772105595</v>
      </c>
      <c r="U38" s="266">
        <v>18.606698772105595</v>
      </c>
      <c r="V38" s="266">
        <v>18.606698772105595</v>
      </c>
      <c r="W38" s="266">
        <v>18.606698772105595</v>
      </c>
      <c r="X38" s="266">
        <v>18.606698772105595</v>
      </c>
      <c r="Y38" s="266">
        <v>18.606698772105595</v>
      </c>
      <c r="Z38" s="266">
        <v>18.606698772105595</v>
      </c>
      <c r="AA38" s="266">
        <v>18.606698772105595</v>
      </c>
      <c r="AB38" s="266">
        <v>0</v>
      </c>
      <c r="AC38" s="266">
        <v>0</v>
      </c>
      <c r="AD38" s="266">
        <v>0</v>
      </c>
      <c r="AE38" s="266">
        <v>0</v>
      </c>
      <c r="AF38" s="266">
        <v>0</v>
      </c>
      <c r="AG38" s="266">
        <v>0</v>
      </c>
      <c r="AH38" s="266">
        <v>0</v>
      </c>
      <c r="AI38" s="266">
        <v>0</v>
      </c>
      <c r="AJ38" s="423">
        <f t="shared" si="1"/>
        <v>372.13397544211182</v>
      </c>
    </row>
    <row r="39" spans="1:36" x14ac:dyDescent="0.4">
      <c r="A39" s="338" t="s">
        <v>351</v>
      </c>
      <c r="B39" s="546">
        <v>20</v>
      </c>
      <c r="C39" s="545">
        <v>16.030386634429441</v>
      </c>
      <c r="D39" s="547">
        <v>1</v>
      </c>
      <c r="E39" s="234"/>
      <c r="F39" s="234"/>
      <c r="G39" s="234"/>
      <c r="H39" s="266">
        <v>16.030386634429441</v>
      </c>
      <c r="I39" s="266">
        <v>16.030386634429441</v>
      </c>
      <c r="J39" s="266">
        <v>16.030386634429441</v>
      </c>
      <c r="K39" s="266">
        <v>16.030386634429441</v>
      </c>
      <c r="L39" s="266">
        <v>16.030386634429441</v>
      </c>
      <c r="M39" s="266">
        <v>16.030386634429441</v>
      </c>
      <c r="N39" s="266">
        <v>16.030386634429441</v>
      </c>
      <c r="O39" s="266">
        <v>16.030386634429441</v>
      </c>
      <c r="P39" s="266">
        <v>16.030386634429441</v>
      </c>
      <c r="Q39" s="266">
        <v>16.030386634429441</v>
      </c>
      <c r="R39" s="266">
        <v>16.030386634429441</v>
      </c>
      <c r="S39" s="266">
        <v>16.030386634429441</v>
      </c>
      <c r="T39" s="266">
        <v>16.030386634429441</v>
      </c>
      <c r="U39" s="266">
        <v>16.030386634429441</v>
      </c>
      <c r="V39" s="266">
        <v>16.030386634429441</v>
      </c>
      <c r="W39" s="266">
        <v>16.030386634429441</v>
      </c>
      <c r="X39" s="266">
        <v>16.030386634429441</v>
      </c>
      <c r="Y39" s="266">
        <v>16.030386634429441</v>
      </c>
      <c r="Z39" s="266">
        <v>16.030386634429441</v>
      </c>
      <c r="AA39" s="266">
        <v>16.030386634429441</v>
      </c>
      <c r="AB39" s="266">
        <v>0</v>
      </c>
      <c r="AC39" s="266">
        <v>0</v>
      </c>
      <c r="AD39" s="266">
        <v>0</v>
      </c>
      <c r="AE39" s="266">
        <v>0</v>
      </c>
      <c r="AF39" s="266">
        <v>0</v>
      </c>
      <c r="AG39" s="266">
        <v>0</v>
      </c>
      <c r="AH39" s="266">
        <v>0</v>
      </c>
      <c r="AI39" s="266">
        <v>0</v>
      </c>
      <c r="AJ39" s="423">
        <f t="shared" si="1"/>
        <v>320.60773268858878</v>
      </c>
    </row>
    <row r="40" spans="1:36" x14ac:dyDescent="0.4">
      <c r="A40" s="338" t="s">
        <v>534</v>
      </c>
      <c r="B40" s="546">
        <v>10</v>
      </c>
      <c r="C40" s="545">
        <v>15.316837022537948</v>
      </c>
      <c r="D40" s="547">
        <v>1</v>
      </c>
      <c r="E40" s="234"/>
      <c r="F40" s="234"/>
      <c r="G40" s="234"/>
      <c r="H40" s="266">
        <v>15.316837022537948</v>
      </c>
      <c r="I40" s="266">
        <v>15.316837022537948</v>
      </c>
      <c r="J40" s="266">
        <v>15.316837022537948</v>
      </c>
      <c r="K40" s="266">
        <v>15.316837022537948</v>
      </c>
      <c r="L40" s="266">
        <v>15.316837022537948</v>
      </c>
      <c r="M40" s="266">
        <v>15.316837022537948</v>
      </c>
      <c r="N40" s="266">
        <v>15.316837022537948</v>
      </c>
      <c r="O40" s="266">
        <v>15.316837022537948</v>
      </c>
      <c r="P40" s="266">
        <v>15.316837022537948</v>
      </c>
      <c r="Q40" s="266">
        <v>15.316837022537948</v>
      </c>
      <c r="R40" s="266">
        <v>0</v>
      </c>
      <c r="S40" s="266">
        <v>0</v>
      </c>
      <c r="T40" s="266">
        <v>0</v>
      </c>
      <c r="U40" s="266">
        <v>0</v>
      </c>
      <c r="V40" s="266">
        <v>0</v>
      </c>
      <c r="W40" s="266">
        <v>0</v>
      </c>
      <c r="X40" s="266">
        <v>0</v>
      </c>
      <c r="Y40" s="266">
        <v>0</v>
      </c>
      <c r="Z40" s="266">
        <v>0</v>
      </c>
      <c r="AA40" s="266">
        <v>0</v>
      </c>
      <c r="AB40" s="266">
        <v>0</v>
      </c>
      <c r="AC40" s="266">
        <v>0</v>
      </c>
      <c r="AD40" s="266">
        <v>0</v>
      </c>
      <c r="AE40" s="266">
        <v>0</v>
      </c>
      <c r="AF40" s="266">
        <v>0</v>
      </c>
      <c r="AG40" s="266">
        <v>0</v>
      </c>
      <c r="AH40" s="266">
        <v>0</v>
      </c>
      <c r="AI40" s="266">
        <v>0</v>
      </c>
      <c r="AJ40" s="423">
        <f t="shared" si="1"/>
        <v>153.1683702253795</v>
      </c>
    </row>
    <row r="41" spans="1:36" x14ac:dyDescent="0.4">
      <c r="A41" s="338" t="s">
        <v>352</v>
      </c>
      <c r="B41" s="546">
        <v>2</v>
      </c>
      <c r="C41" s="545">
        <v>8.7972956569182212</v>
      </c>
      <c r="D41" s="547">
        <v>1</v>
      </c>
      <c r="E41" s="234"/>
      <c r="F41" s="234"/>
      <c r="G41" s="234"/>
      <c r="H41" s="266">
        <v>8.7972956569182212</v>
      </c>
      <c r="I41" s="266">
        <v>8.7972956569182212</v>
      </c>
      <c r="J41" s="266">
        <v>0</v>
      </c>
      <c r="K41" s="266">
        <v>0</v>
      </c>
      <c r="L41" s="266">
        <v>0</v>
      </c>
      <c r="M41" s="266">
        <v>0</v>
      </c>
      <c r="N41" s="266">
        <v>0</v>
      </c>
      <c r="O41" s="266">
        <v>0</v>
      </c>
      <c r="P41" s="266">
        <v>0</v>
      </c>
      <c r="Q41" s="266">
        <v>0</v>
      </c>
      <c r="R41" s="266">
        <v>0</v>
      </c>
      <c r="S41" s="266">
        <v>0</v>
      </c>
      <c r="T41" s="266">
        <v>0</v>
      </c>
      <c r="U41" s="266">
        <v>0</v>
      </c>
      <c r="V41" s="266">
        <v>0</v>
      </c>
      <c r="W41" s="266">
        <v>0</v>
      </c>
      <c r="X41" s="266">
        <v>0</v>
      </c>
      <c r="Y41" s="266">
        <v>0</v>
      </c>
      <c r="Z41" s="266">
        <v>0</v>
      </c>
      <c r="AA41" s="266">
        <v>0</v>
      </c>
      <c r="AB41" s="266">
        <v>0</v>
      </c>
      <c r="AC41" s="266">
        <v>0</v>
      </c>
      <c r="AD41" s="266">
        <v>0</v>
      </c>
      <c r="AE41" s="266">
        <v>0</v>
      </c>
      <c r="AF41" s="266">
        <v>0</v>
      </c>
      <c r="AG41" s="266">
        <v>0</v>
      </c>
      <c r="AH41" s="266">
        <v>0</v>
      </c>
      <c r="AI41" s="266">
        <v>0</v>
      </c>
      <c r="AJ41" s="423">
        <f t="shared" si="1"/>
        <v>17.594591313836442</v>
      </c>
    </row>
    <row r="42" spans="1:36" x14ac:dyDescent="0.4">
      <c r="A42" s="338" t="s">
        <v>353</v>
      </c>
      <c r="B42" s="546">
        <v>10</v>
      </c>
      <c r="C42" s="545">
        <v>7.6374401157946128</v>
      </c>
      <c r="D42" s="547">
        <v>1</v>
      </c>
      <c r="E42" s="234"/>
      <c r="F42" s="234"/>
      <c r="G42" s="234"/>
      <c r="H42" s="266">
        <v>7.6374401157946128</v>
      </c>
      <c r="I42" s="266">
        <v>7.6374401157946128</v>
      </c>
      <c r="J42" s="266">
        <v>7.6374401157946128</v>
      </c>
      <c r="K42" s="266">
        <v>7.6374401157946128</v>
      </c>
      <c r="L42" s="266">
        <v>7.6374401157946128</v>
      </c>
      <c r="M42" s="266">
        <v>7.6374401157946128</v>
      </c>
      <c r="N42" s="266">
        <v>7.6374401157946128</v>
      </c>
      <c r="O42" s="266">
        <v>7.6374401157946128</v>
      </c>
      <c r="P42" s="266">
        <v>7.6374401157946128</v>
      </c>
      <c r="Q42" s="266">
        <v>7.6374401157946128</v>
      </c>
      <c r="R42" s="266">
        <v>0</v>
      </c>
      <c r="S42" s="266">
        <v>0</v>
      </c>
      <c r="T42" s="266">
        <v>0</v>
      </c>
      <c r="U42" s="266">
        <v>0</v>
      </c>
      <c r="V42" s="266">
        <v>0</v>
      </c>
      <c r="W42" s="266">
        <v>0</v>
      </c>
      <c r="X42" s="266">
        <v>0</v>
      </c>
      <c r="Y42" s="266">
        <v>0</v>
      </c>
      <c r="Z42" s="266">
        <v>0</v>
      </c>
      <c r="AA42" s="266">
        <v>0</v>
      </c>
      <c r="AB42" s="266">
        <v>0</v>
      </c>
      <c r="AC42" s="266">
        <v>0</v>
      </c>
      <c r="AD42" s="266">
        <v>0</v>
      </c>
      <c r="AE42" s="266">
        <v>0</v>
      </c>
      <c r="AF42" s="266">
        <v>0</v>
      </c>
      <c r="AG42" s="266">
        <v>0</v>
      </c>
      <c r="AH42" s="266">
        <v>0</v>
      </c>
      <c r="AI42" s="266">
        <v>0</v>
      </c>
      <c r="AJ42" s="423">
        <f t="shared" si="1"/>
        <v>76.374401157946124</v>
      </c>
    </row>
    <row r="43" spans="1:36" x14ac:dyDescent="0.4">
      <c r="A43" s="338" t="s">
        <v>354</v>
      </c>
      <c r="B43" s="546">
        <v>20</v>
      </c>
      <c r="C43" s="545">
        <v>6.8435331368601604</v>
      </c>
      <c r="D43" s="547">
        <v>1</v>
      </c>
      <c r="E43" s="234"/>
      <c r="F43" s="234"/>
      <c r="G43" s="234"/>
      <c r="H43" s="266">
        <v>6.8435331368601604</v>
      </c>
      <c r="I43" s="266">
        <v>6.8435331368601604</v>
      </c>
      <c r="J43" s="266">
        <v>6.8435331368601604</v>
      </c>
      <c r="K43" s="266">
        <v>6.8435331368601604</v>
      </c>
      <c r="L43" s="266">
        <v>6.8435331368601604</v>
      </c>
      <c r="M43" s="266">
        <v>6.8435331368601604</v>
      </c>
      <c r="N43" s="266">
        <v>6.8435331368601604</v>
      </c>
      <c r="O43" s="266">
        <v>6.8435331368601604</v>
      </c>
      <c r="P43" s="266">
        <v>6.8435331368601604</v>
      </c>
      <c r="Q43" s="266">
        <v>6.8435331368601604</v>
      </c>
      <c r="R43" s="266">
        <v>6.8435331368601604</v>
      </c>
      <c r="S43" s="266">
        <v>6.8435331368601604</v>
      </c>
      <c r="T43" s="266">
        <v>6.8435331368601604</v>
      </c>
      <c r="U43" s="266">
        <v>6.8435331368601604</v>
      </c>
      <c r="V43" s="266">
        <v>6.8435331368601604</v>
      </c>
      <c r="W43" s="266">
        <v>6.8435331368601604</v>
      </c>
      <c r="X43" s="266">
        <v>6.8435331368601604</v>
      </c>
      <c r="Y43" s="266">
        <v>6.8435331368601604</v>
      </c>
      <c r="Z43" s="266">
        <v>6.8435331368601604</v>
      </c>
      <c r="AA43" s="266">
        <v>6.8435331368601604</v>
      </c>
      <c r="AB43" s="266">
        <v>0</v>
      </c>
      <c r="AC43" s="266">
        <v>0</v>
      </c>
      <c r="AD43" s="266">
        <v>0</v>
      </c>
      <c r="AE43" s="266">
        <v>0</v>
      </c>
      <c r="AF43" s="266">
        <v>0</v>
      </c>
      <c r="AG43" s="266">
        <v>0</v>
      </c>
      <c r="AH43" s="266">
        <v>0</v>
      </c>
      <c r="AI43" s="266">
        <v>0</v>
      </c>
      <c r="AJ43" s="423">
        <f t="shared" si="1"/>
        <v>136.87066273720322</v>
      </c>
    </row>
    <row r="44" spans="1:36" x14ac:dyDescent="0.4">
      <c r="A44" s="338" t="s">
        <v>535</v>
      </c>
      <c r="B44" s="546">
        <v>10</v>
      </c>
      <c r="C44" s="545">
        <v>3.8563274053380892</v>
      </c>
      <c r="D44" s="547">
        <v>1</v>
      </c>
      <c r="E44" s="234"/>
      <c r="F44" s="234"/>
      <c r="G44" s="234"/>
      <c r="H44" s="266">
        <v>3.8563274053380892</v>
      </c>
      <c r="I44" s="266">
        <v>3.8563274053380892</v>
      </c>
      <c r="J44" s="266">
        <v>3.8563274053380892</v>
      </c>
      <c r="K44" s="266">
        <v>3.8563274053380892</v>
      </c>
      <c r="L44" s="266">
        <v>3.8563274053380892</v>
      </c>
      <c r="M44" s="266">
        <v>3.8563274053380892</v>
      </c>
      <c r="N44" s="266">
        <v>3.8563274053380892</v>
      </c>
      <c r="O44" s="266">
        <v>3.8563274053380892</v>
      </c>
      <c r="P44" s="266">
        <v>3.8563274053380892</v>
      </c>
      <c r="Q44" s="266">
        <v>3.8563274053380892</v>
      </c>
      <c r="R44" s="266">
        <v>0</v>
      </c>
      <c r="S44" s="266">
        <v>0</v>
      </c>
      <c r="T44" s="266">
        <v>0</v>
      </c>
      <c r="U44" s="266">
        <v>0</v>
      </c>
      <c r="V44" s="266">
        <v>0</v>
      </c>
      <c r="W44" s="266">
        <v>0</v>
      </c>
      <c r="X44" s="266">
        <v>0</v>
      </c>
      <c r="Y44" s="266">
        <v>0</v>
      </c>
      <c r="Z44" s="266">
        <v>0</v>
      </c>
      <c r="AA44" s="266">
        <v>0</v>
      </c>
      <c r="AB44" s="266">
        <v>0</v>
      </c>
      <c r="AC44" s="266">
        <v>0</v>
      </c>
      <c r="AD44" s="266">
        <v>0</v>
      </c>
      <c r="AE44" s="266">
        <v>0</v>
      </c>
      <c r="AF44" s="266">
        <v>0</v>
      </c>
      <c r="AG44" s="266">
        <v>0</v>
      </c>
      <c r="AH44" s="266">
        <v>0</v>
      </c>
      <c r="AI44" s="266">
        <v>0</v>
      </c>
      <c r="AJ44" s="423">
        <f t="shared" si="1"/>
        <v>38.563274053380894</v>
      </c>
    </row>
    <row r="45" spans="1:36" x14ac:dyDescent="0.4">
      <c r="A45" s="338" t="s">
        <v>355</v>
      </c>
      <c r="B45" s="546">
        <v>20</v>
      </c>
      <c r="C45" s="545">
        <v>3.4350828502348794</v>
      </c>
      <c r="D45" s="547">
        <v>1</v>
      </c>
      <c r="E45" s="234"/>
      <c r="F45" s="234"/>
      <c r="G45" s="234"/>
      <c r="H45" s="266">
        <v>3.4350828502348794</v>
      </c>
      <c r="I45" s="266">
        <v>3.4350828502348794</v>
      </c>
      <c r="J45" s="266">
        <v>3.4350828502348794</v>
      </c>
      <c r="K45" s="266">
        <v>3.4350828502348794</v>
      </c>
      <c r="L45" s="266">
        <v>3.4350828502348794</v>
      </c>
      <c r="M45" s="266">
        <v>3.4350828502348794</v>
      </c>
      <c r="N45" s="266">
        <v>3.4350828502348794</v>
      </c>
      <c r="O45" s="266">
        <v>3.4350828502348794</v>
      </c>
      <c r="P45" s="266">
        <v>3.4350828502348794</v>
      </c>
      <c r="Q45" s="266">
        <v>3.4350828502348794</v>
      </c>
      <c r="R45" s="266">
        <v>3.4350828502348794</v>
      </c>
      <c r="S45" s="266">
        <v>3.4350828502348794</v>
      </c>
      <c r="T45" s="266">
        <v>3.4350828502348794</v>
      </c>
      <c r="U45" s="266">
        <v>3.4350828502348794</v>
      </c>
      <c r="V45" s="266">
        <v>3.4350828502348794</v>
      </c>
      <c r="W45" s="266">
        <v>3.4350828502348794</v>
      </c>
      <c r="X45" s="266">
        <v>3.4350828502348794</v>
      </c>
      <c r="Y45" s="266">
        <v>3.4350828502348794</v>
      </c>
      <c r="Z45" s="266">
        <v>3.4350828502348794</v>
      </c>
      <c r="AA45" s="266">
        <v>3.4350828502348794</v>
      </c>
      <c r="AB45" s="266">
        <v>0</v>
      </c>
      <c r="AC45" s="266">
        <v>0</v>
      </c>
      <c r="AD45" s="266">
        <v>0</v>
      </c>
      <c r="AE45" s="266">
        <v>0</v>
      </c>
      <c r="AF45" s="266">
        <v>0</v>
      </c>
      <c r="AG45" s="266">
        <v>0</v>
      </c>
      <c r="AH45" s="266">
        <v>0</v>
      </c>
      <c r="AI45" s="266">
        <v>0</v>
      </c>
      <c r="AJ45" s="423">
        <f t="shared" si="1"/>
        <v>68.701657004697566</v>
      </c>
    </row>
    <row r="46" spans="1:36" x14ac:dyDescent="0.4">
      <c r="A46" s="338" t="s">
        <v>356</v>
      </c>
      <c r="B46" s="546">
        <v>15</v>
      </c>
      <c r="C46" s="545">
        <v>1.5503206120917774</v>
      </c>
      <c r="D46" s="547">
        <v>1</v>
      </c>
      <c r="E46" s="234"/>
      <c r="F46" s="234"/>
      <c r="G46" s="234"/>
      <c r="H46" s="266">
        <v>1.5503206120917774</v>
      </c>
      <c r="I46" s="266">
        <v>1.5503206120917774</v>
      </c>
      <c r="J46" s="266">
        <v>1.5503206120917774</v>
      </c>
      <c r="K46" s="266">
        <v>1.5503206120917774</v>
      </c>
      <c r="L46" s="266">
        <v>1.5503206120917774</v>
      </c>
      <c r="M46" s="266">
        <v>1.5503206120917774</v>
      </c>
      <c r="N46" s="266">
        <v>1.5503206120917774</v>
      </c>
      <c r="O46" s="266">
        <v>1.5503206120917774</v>
      </c>
      <c r="P46" s="266">
        <v>1.5503206120917774</v>
      </c>
      <c r="Q46" s="266">
        <v>1.5503206120917774</v>
      </c>
      <c r="R46" s="266">
        <v>1.5503206120917774</v>
      </c>
      <c r="S46" s="266">
        <v>1.5503206120917774</v>
      </c>
      <c r="T46" s="266">
        <v>1.5503206120917774</v>
      </c>
      <c r="U46" s="266">
        <v>1.5503206120917774</v>
      </c>
      <c r="V46" s="266">
        <v>1.5503206120917774</v>
      </c>
      <c r="W46" s="266">
        <v>0</v>
      </c>
      <c r="X46" s="266">
        <v>0</v>
      </c>
      <c r="Y46" s="266">
        <v>0</v>
      </c>
      <c r="Z46" s="266">
        <v>0</v>
      </c>
      <c r="AA46" s="266">
        <v>0</v>
      </c>
      <c r="AB46" s="266">
        <v>0</v>
      </c>
      <c r="AC46" s="266">
        <v>0</v>
      </c>
      <c r="AD46" s="266">
        <v>0</v>
      </c>
      <c r="AE46" s="266">
        <v>0</v>
      </c>
      <c r="AF46" s="266">
        <v>0</v>
      </c>
      <c r="AG46" s="266">
        <v>0</v>
      </c>
      <c r="AH46" s="266">
        <v>0</v>
      </c>
      <c r="AI46" s="266">
        <v>0</v>
      </c>
      <c r="AJ46" s="423">
        <f t="shared" si="1"/>
        <v>23.254809181376661</v>
      </c>
    </row>
    <row r="47" spans="1:36" x14ac:dyDescent="0.4">
      <c r="A47" s="338" t="s">
        <v>536</v>
      </c>
      <c r="B47" s="546">
        <v>10</v>
      </c>
      <c r="C47" s="545">
        <v>1.4952387259513584</v>
      </c>
      <c r="D47" s="547">
        <v>1</v>
      </c>
      <c r="E47" s="234"/>
      <c r="F47" s="234"/>
      <c r="G47" s="234"/>
      <c r="H47" s="266">
        <v>1.4952387259513584</v>
      </c>
      <c r="I47" s="266">
        <v>1.4952387259513584</v>
      </c>
      <c r="J47" s="266">
        <v>1.4952387259513584</v>
      </c>
      <c r="K47" s="266">
        <v>1.4952387259513584</v>
      </c>
      <c r="L47" s="266">
        <v>1.4952387259513584</v>
      </c>
      <c r="M47" s="266">
        <v>1.4952387259513584</v>
      </c>
      <c r="N47" s="266">
        <v>1.4952387259513584</v>
      </c>
      <c r="O47" s="266">
        <v>1.4952387259513584</v>
      </c>
      <c r="P47" s="266">
        <v>1.4952387259513584</v>
      </c>
      <c r="Q47" s="266">
        <v>1.4952387259513584</v>
      </c>
      <c r="R47" s="266">
        <v>0</v>
      </c>
      <c r="S47" s="266">
        <v>0</v>
      </c>
      <c r="T47" s="266">
        <v>0</v>
      </c>
      <c r="U47" s="266">
        <v>0</v>
      </c>
      <c r="V47" s="266">
        <v>0</v>
      </c>
      <c r="W47" s="266">
        <v>0</v>
      </c>
      <c r="X47" s="266">
        <v>0</v>
      </c>
      <c r="Y47" s="266">
        <v>0</v>
      </c>
      <c r="Z47" s="266">
        <v>0</v>
      </c>
      <c r="AA47" s="266">
        <v>0</v>
      </c>
      <c r="AB47" s="266">
        <v>0</v>
      </c>
      <c r="AC47" s="266">
        <v>0</v>
      </c>
      <c r="AD47" s="266">
        <v>0</v>
      </c>
      <c r="AE47" s="266">
        <v>0</v>
      </c>
      <c r="AF47" s="266">
        <v>0</v>
      </c>
      <c r="AG47" s="266">
        <v>0</v>
      </c>
      <c r="AH47" s="266">
        <v>0</v>
      </c>
      <c r="AI47" s="266">
        <v>0</v>
      </c>
      <c r="AJ47" s="423">
        <f t="shared" si="1"/>
        <v>14.952387259513584</v>
      </c>
    </row>
    <row r="48" spans="1:36" x14ac:dyDescent="0.4">
      <c r="A48" s="338" t="s">
        <v>357</v>
      </c>
      <c r="B48" s="546">
        <v>15</v>
      </c>
      <c r="C48" s="545">
        <v>0.73766197004738632</v>
      </c>
      <c r="D48" s="547">
        <v>1</v>
      </c>
      <c r="E48" s="234"/>
      <c r="F48" s="234"/>
      <c r="G48" s="234"/>
      <c r="H48" s="266">
        <v>0.73766197004738632</v>
      </c>
      <c r="I48" s="266">
        <v>0.73766197004738632</v>
      </c>
      <c r="J48" s="266">
        <v>0.73766197004738632</v>
      </c>
      <c r="K48" s="266">
        <v>0.73766197004738632</v>
      </c>
      <c r="L48" s="266">
        <v>0.73766197004738632</v>
      </c>
      <c r="M48" s="266">
        <v>0.73766197004738632</v>
      </c>
      <c r="N48" s="266">
        <v>0.73766197004738632</v>
      </c>
      <c r="O48" s="266">
        <v>0.73766197004738632</v>
      </c>
      <c r="P48" s="266">
        <v>0.73766197004738632</v>
      </c>
      <c r="Q48" s="266">
        <v>0.73766197004738632</v>
      </c>
      <c r="R48" s="266">
        <v>0.73766197004738632</v>
      </c>
      <c r="S48" s="266">
        <v>0.73766197004738632</v>
      </c>
      <c r="T48" s="266">
        <v>0.73766197004738632</v>
      </c>
      <c r="U48" s="266">
        <v>0.73766197004738632</v>
      </c>
      <c r="V48" s="266">
        <v>0.73766197004738632</v>
      </c>
      <c r="W48" s="266">
        <v>0</v>
      </c>
      <c r="X48" s="266">
        <v>0</v>
      </c>
      <c r="Y48" s="266">
        <v>0</v>
      </c>
      <c r="Z48" s="266">
        <v>0</v>
      </c>
      <c r="AA48" s="266">
        <v>0</v>
      </c>
      <c r="AB48" s="266">
        <v>0</v>
      </c>
      <c r="AC48" s="266">
        <v>0</v>
      </c>
      <c r="AD48" s="266">
        <v>0</v>
      </c>
      <c r="AE48" s="266">
        <v>0</v>
      </c>
      <c r="AF48" s="266">
        <v>0</v>
      </c>
      <c r="AG48" s="266">
        <v>0</v>
      </c>
      <c r="AH48" s="266">
        <v>0</v>
      </c>
      <c r="AI48" s="266">
        <v>0</v>
      </c>
      <c r="AJ48" s="423">
        <f t="shared" si="1"/>
        <v>11.064929550710794</v>
      </c>
    </row>
    <row r="49" spans="1:36" x14ac:dyDescent="0.4">
      <c r="A49" s="338" t="s">
        <v>358</v>
      </c>
      <c r="B49" s="546">
        <v>10</v>
      </c>
      <c r="C49" s="545">
        <v>85.199242996380136</v>
      </c>
      <c r="D49" s="547">
        <v>1</v>
      </c>
      <c r="E49" s="234"/>
      <c r="F49" s="234"/>
      <c r="G49" s="234"/>
      <c r="H49" s="266">
        <v>85.199242996380136</v>
      </c>
      <c r="I49" s="266">
        <v>85.199242996380136</v>
      </c>
      <c r="J49" s="266">
        <v>85.199242996380136</v>
      </c>
      <c r="K49" s="266">
        <v>85.199242996380136</v>
      </c>
      <c r="L49" s="266">
        <v>85.199242996380136</v>
      </c>
      <c r="M49" s="266">
        <v>85.199242996380136</v>
      </c>
      <c r="N49" s="266">
        <v>85.199242996380136</v>
      </c>
      <c r="O49" s="266">
        <v>67.307401967140308</v>
      </c>
      <c r="P49" s="266">
        <v>67.307401967140308</v>
      </c>
      <c r="Q49" s="266">
        <v>67.307401967140308</v>
      </c>
      <c r="R49" s="266">
        <v>0</v>
      </c>
      <c r="S49" s="266">
        <v>0</v>
      </c>
      <c r="T49" s="266">
        <v>0</v>
      </c>
      <c r="U49" s="266">
        <v>0</v>
      </c>
      <c r="V49" s="266">
        <v>0</v>
      </c>
      <c r="W49" s="266">
        <v>0</v>
      </c>
      <c r="X49" s="266">
        <v>0</v>
      </c>
      <c r="Y49" s="266">
        <v>0</v>
      </c>
      <c r="Z49" s="266">
        <v>0</v>
      </c>
      <c r="AA49" s="266">
        <v>0</v>
      </c>
      <c r="AB49" s="266">
        <v>0</v>
      </c>
      <c r="AC49" s="266">
        <v>0</v>
      </c>
      <c r="AD49" s="266">
        <v>0</v>
      </c>
      <c r="AE49" s="266">
        <v>0</v>
      </c>
      <c r="AF49" s="266">
        <v>0</v>
      </c>
      <c r="AG49" s="266">
        <v>0</v>
      </c>
      <c r="AH49" s="266">
        <v>0</v>
      </c>
      <c r="AI49" s="266">
        <v>0</v>
      </c>
      <c r="AJ49" s="423">
        <f t="shared" si="1"/>
        <v>798.31690687608193</v>
      </c>
    </row>
    <row r="50" spans="1:36" x14ac:dyDescent="0.4">
      <c r="A50" s="338" t="s">
        <v>359</v>
      </c>
      <c r="B50" s="546">
        <v>7</v>
      </c>
      <c r="C50" s="545">
        <v>76.360079999999982</v>
      </c>
      <c r="D50" s="547">
        <v>1</v>
      </c>
      <c r="E50" s="234"/>
      <c r="F50" s="234"/>
      <c r="G50" s="234"/>
      <c r="H50" s="266">
        <v>76.360079999999982</v>
      </c>
      <c r="I50" s="266">
        <v>76.360079999999982</v>
      </c>
      <c r="J50" s="266">
        <v>76.360079999999982</v>
      </c>
      <c r="K50" s="266">
        <v>76.360079999999982</v>
      </c>
      <c r="L50" s="266">
        <v>76.360079999999982</v>
      </c>
      <c r="M50" s="266">
        <v>76.360079999999982</v>
      </c>
      <c r="N50" s="266">
        <v>76.360079999999982</v>
      </c>
      <c r="O50" s="266">
        <v>0</v>
      </c>
      <c r="P50" s="266">
        <v>0</v>
      </c>
      <c r="Q50" s="266">
        <v>0</v>
      </c>
      <c r="R50" s="266">
        <v>0</v>
      </c>
      <c r="S50" s="266">
        <v>0</v>
      </c>
      <c r="T50" s="266">
        <v>0</v>
      </c>
      <c r="U50" s="266">
        <v>0</v>
      </c>
      <c r="V50" s="266">
        <v>0</v>
      </c>
      <c r="W50" s="266">
        <v>0</v>
      </c>
      <c r="X50" s="266">
        <v>0</v>
      </c>
      <c r="Y50" s="266">
        <v>0</v>
      </c>
      <c r="Z50" s="266">
        <v>0</v>
      </c>
      <c r="AA50" s="266">
        <v>0</v>
      </c>
      <c r="AB50" s="266">
        <v>0</v>
      </c>
      <c r="AC50" s="266">
        <v>0</v>
      </c>
      <c r="AD50" s="266">
        <v>0</v>
      </c>
      <c r="AE50" s="266">
        <v>0</v>
      </c>
      <c r="AF50" s="266">
        <v>0</v>
      </c>
      <c r="AG50" s="266">
        <v>0</v>
      </c>
      <c r="AH50" s="266">
        <v>0</v>
      </c>
      <c r="AI50" s="266">
        <v>0</v>
      </c>
      <c r="AJ50" s="423">
        <f t="shared" si="1"/>
        <v>534.52055999999993</v>
      </c>
    </row>
    <row r="51" spans="1:36" x14ac:dyDescent="0.4">
      <c r="A51" s="338" t="s">
        <v>360</v>
      </c>
      <c r="B51" s="546">
        <v>10</v>
      </c>
      <c r="C51" s="545">
        <v>49.291509241200103</v>
      </c>
      <c r="D51" s="547">
        <v>1</v>
      </c>
      <c r="E51" s="234"/>
      <c r="F51" s="234"/>
      <c r="G51" s="234"/>
      <c r="H51" s="266">
        <v>49.291509241200103</v>
      </c>
      <c r="I51" s="266">
        <v>49.291509241200103</v>
      </c>
      <c r="J51" s="266">
        <v>49.291509241200103</v>
      </c>
      <c r="K51" s="266">
        <v>49.291509241200103</v>
      </c>
      <c r="L51" s="266">
        <v>49.291509241200103</v>
      </c>
      <c r="M51" s="266">
        <v>49.291509241200103</v>
      </c>
      <c r="N51" s="266">
        <v>49.291509241200103</v>
      </c>
      <c r="O51" s="266">
        <v>30.560735729544064</v>
      </c>
      <c r="P51" s="266">
        <v>30.560735729544064</v>
      </c>
      <c r="Q51" s="266">
        <v>30.560735729544064</v>
      </c>
      <c r="R51" s="266">
        <v>0</v>
      </c>
      <c r="S51" s="266">
        <v>0</v>
      </c>
      <c r="T51" s="266">
        <v>0</v>
      </c>
      <c r="U51" s="266">
        <v>0</v>
      </c>
      <c r="V51" s="266">
        <v>0</v>
      </c>
      <c r="W51" s="266">
        <v>0</v>
      </c>
      <c r="X51" s="266">
        <v>0</v>
      </c>
      <c r="Y51" s="266">
        <v>0</v>
      </c>
      <c r="Z51" s="266">
        <v>0</v>
      </c>
      <c r="AA51" s="266">
        <v>0</v>
      </c>
      <c r="AB51" s="266">
        <v>0</v>
      </c>
      <c r="AC51" s="266">
        <v>0</v>
      </c>
      <c r="AD51" s="266">
        <v>0</v>
      </c>
      <c r="AE51" s="266">
        <v>0</v>
      </c>
      <c r="AF51" s="266">
        <v>0</v>
      </c>
      <c r="AG51" s="266">
        <v>0</v>
      </c>
      <c r="AH51" s="266">
        <v>0</v>
      </c>
      <c r="AI51" s="266">
        <v>0</v>
      </c>
      <c r="AJ51" s="423">
        <f t="shared" si="1"/>
        <v>436.72277187703287</v>
      </c>
    </row>
    <row r="52" spans="1:36" x14ac:dyDescent="0.4">
      <c r="A52" s="338" t="s">
        <v>361</v>
      </c>
      <c r="B52" s="546">
        <v>10</v>
      </c>
      <c r="C52" s="545">
        <v>41.107665144600034</v>
      </c>
      <c r="D52" s="547">
        <v>1</v>
      </c>
      <c r="E52" s="234"/>
      <c r="F52" s="234"/>
      <c r="G52" s="234"/>
      <c r="H52" s="266">
        <v>41.107665144600034</v>
      </c>
      <c r="I52" s="266">
        <v>41.107665144600034</v>
      </c>
      <c r="J52" s="266">
        <v>41.107665144600034</v>
      </c>
      <c r="K52" s="266">
        <v>41.107665144600034</v>
      </c>
      <c r="L52" s="266">
        <v>41.107665144600034</v>
      </c>
      <c r="M52" s="266">
        <v>41.107665144600034</v>
      </c>
      <c r="N52" s="266">
        <v>41.107665144600034</v>
      </c>
      <c r="O52" s="266">
        <v>28.77536560122002</v>
      </c>
      <c r="P52" s="266">
        <v>28.77536560122002</v>
      </c>
      <c r="Q52" s="266">
        <v>28.77536560122002</v>
      </c>
      <c r="R52" s="266">
        <v>0</v>
      </c>
      <c r="S52" s="266">
        <v>0</v>
      </c>
      <c r="T52" s="266">
        <v>0</v>
      </c>
      <c r="U52" s="266">
        <v>0</v>
      </c>
      <c r="V52" s="266">
        <v>0</v>
      </c>
      <c r="W52" s="266">
        <v>0</v>
      </c>
      <c r="X52" s="266">
        <v>0</v>
      </c>
      <c r="Y52" s="266">
        <v>0</v>
      </c>
      <c r="Z52" s="266">
        <v>0</v>
      </c>
      <c r="AA52" s="266">
        <v>0</v>
      </c>
      <c r="AB52" s="266">
        <v>0</v>
      </c>
      <c r="AC52" s="266">
        <v>0</v>
      </c>
      <c r="AD52" s="266">
        <v>0</v>
      </c>
      <c r="AE52" s="266">
        <v>0</v>
      </c>
      <c r="AF52" s="266">
        <v>0</v>
      </c>
      <c r="AG52" s="266">
        <v>0</v>
      </c>
      <c r="AH52" s="266">
        <v>0</v>
      </c>
      <c r="AI52" s="266">
        <v>0</v>
      </c>
      <c r="AJ52" s="423">
        <f t="shared" si="1"/>
        <v>374.07975281586033</v>
      </c>
    </row>
    <row r="53" spans="1:36" x14ac:dyDescent="0.4">
      <c r="A53" s="338" t="s">
        <v>537</v>
      </c>
      <c r="B53" s="546">
        <v>20</v>
      </c>
      <c r="C53" s="545">
        <v>11.066400993283525</v>
      </c>
      <c r="D53" s="547">
        <v>1</v>
      </c>
      <c r="E53" s="234"/>
      <c r="F53" s="234"/>
      <c r="G53" s="234"/>
      <c r="H53" s="266">
        <v>11.066400993283525</v>
      </c>
      <c r="I53" s="266">
        <v>11.066400993283525</v>
      </c>
      <c r="J53" s="266">
        <v>11.066400993283525</v>
      </c>
      <c r="K53" s="266">
        <v>11.066400993283525</v>
      </c>
      <c r="L53" s="266">
        <v>11.066400993283525</v>
      </c>
      <c r="M53" s="266">
        <v>11.066400993283525</v>
      </c>
      <c r="N53" s="266">
        <v>11.066400993283525</v>
      </c>
      <c r="O53" s="266">
        <v>11.066400993283525</v>
      </c>
      <c r="P53" s="266">
        <v>11.066400993283525</v>
      </c>
      <c r="Q53" s="266">
        <v>11.066400993283525</v>
      </c>
      <c r="R53" s="266">
        <v>11.066400993283525</v>
      </c>
      <c r="S53" s="266">
        <v>11.066400993283525</v>
      </c>
      <c r="T53" s="266">
        <v>11.066400993283525</v>
      </c>
      <c r="U53" s="266">
        <v>11.066400993283525</v>
      </c>
      <c r="V53" s="266">
        <v>11.066400993283525</v>
      </c>
      <c r="W53" s="266">
        <v>11.066400993283525</v>
      </c>
      <c r="X53" s="266">
        <v>11.066400993283525</v>
      </c>
      <c r="Y53" s="266">
        <v>11.066400993283525</v>
      </c>
      <c r="Z53" s="266">
        <v>11.066400993283525</v>
      </c>
      <c r="AA53" s="266">
        <v>11.066400993283525</v>
      </c>
      <c r="AB53" s="266">
        <v>0</v>
      </c>
      <c r="AC53" s="266">
        <v>0</v>
      </c>
      <c r="AD53" s="266">
        <v>0</v>
      </c>
      <c r="AE53" s="266">
        <v>0</v>
      </c>
      <c r="AF53" s="266">
        <v>0</v>
      </c>
      <c r="AG53" s="266">
        <v>0</v>
      </c>
      <c r="AH53" s="266">
        <v>0</v>
      </c>
      <c r="AI53" s="266">
        <v>0</v>
      </c>
      <c r="AJ53" s="423">
        <f t="shared" si="1"/>
        <v>221.3280198656706</v>
      </c>
    </row>
    <row r="54" spans="1:36" x14ac:dyDescent="0.4">
      <c r="A54" s="338" t="s">
        <v>362</v>
      </c>
      <c r="B54" s="546">
        <v>10</v>
      </c>
      <c r="C54" s="545">
        <v>9.0380981197094687</v>
      </c>
      <c r="D54" s="547">
        <v>1</v>
      </c>
      <c r="E54" s="234"/>
      <c r="F54" s="234"/>
      <c r="G54" s="234"/>
      <c r="H54" s="266">
        <v>9.0380981197094687</v>
      </c>
      <c r="I54" s="266">
        <v>9.0380981197094687</v>
      </c>
      <c r="J54" s="266">
        <v>9.0380981197094687</v>
      </c>
      <c r="K54" s="266">
        <v>9.0380981197094687</v>
      </c>
      <c r="L54" s="266">
        <v>9.0380981197094687</v>
      </c>
      <c r="M54" s="266">
        <v>9.0380981197094687</v>
      </c>
      <c r="N54" s="266">
        <v>9.0380981197094687</v>
      </c>
      <c r="O54" s="266">
        <v>9.0380981197094687</v>
      </c>
      <c r="P54" s="266">
        <v>9.0380981197094687</v>
      </c>
      <c r="Q54" s="266">
        <v>9.0380981197094687</v>
      </c>
      <c r="R54" s="266">
        <v>0</v>
      </c>
      <c r="S54" s="266">
        <v>0</v>
      </c>
      <c r="T54" s="266">
        <v>0</v>
      </c>
      <c r="U54" s="266">
        <v>0</v>
      </c>
      <c r="V54" s="266">
        <v>0</v>
      </c>
      <c r="W54" s="266">
        <v>0</v>
      </c>
      <c r="X54" s="266">
        <v>0</v>
      </c>
      <c r="Y54" s="266">
        <v>0</v>
      </c>
      <c r="Z54" s="266">
        <v>0</v>
      </c>
      <c r="AA54" s="266">
        <v>0</v>
      </c>
      <c r="AB54" s="266">
        <v>0</v>
      </c>
      <c r="AC54" s="266">
        <v>0</v>
      </c>
      <c r="AD54" s="266">
        <v>0</v>
      </c>
      <c r="AE54" s="266">
        <v>0</v>
      </c>
      <c r="AF54" s="266">
        <v>0</v>
      </c>
      <c r="AG54" s="266">
        <v>0</v>
      </c>
      <c r="AH54" s="266">
        <v>0</v>
      </c>
      <c r="AI54" s="266">
        <v>0</v>
      </c>
      <c r="AJ54" s="423">
        <f t="shared" si="1"/>
        <v>90.380981197094698</v>
      </c>
    </row>
    <row r="55" spans="1:36" x14ac:dyDescent="0.4">
      <c r="A55" s="338" t="s">
        <v>363</v>
      </c>
      <c r="B55" s="546">
        <v>10</v>
      </c>
      <c r="C55" s="545">
        <v>8.6813386520927232</v>
      </c>
      <c r="D55" s="547">
        <v>1</v>
      </c>
      <c r="E55" s="234"/>
      <c r="F55" s="234"/>
      <c r="G55" s="234"/>
      <c r="H55" s="266">
        <v>8.6813386520927232</v>
      </c>
      <c r="I55" s="266">
        <v>8.6813386520927232</v>
      </c>
      <c r="J55" s="266">
        <v>8.6813386520927232</v>
      </c>
      <c r="K55" s="266">
        <v>8.6813386520927232</v>
      </c>
      <c r="L55" s="266">
        <v>8.6813386520927232</v>
      </c>
      <c r="M55" s="266">
        <v>8.6813386520927232</v>
      </c>
      <c r="N55" s="266">
        <v>8.6813386520927232</v>
      </c>
      <c r="O55" s="266">
        <v>8.6813386520927232</v>
      </c>
      <c r="P55" s="266">
        <v>8.6813386520927232</v>
      </c>
      <c r="Q55" s="266">
        <v>8.6813386520927232</v>
      </c>
      <c r="R55" s="266">
        <v>0</v>
      </c>
      <c r="S55" s="266">
        <v>0</v>
      </c>
      <c r="T55" s="266">
        <v>0</v>
      </c>
      <c r="U55" s="266">
        <v>0</v>
      </c>
      <c r="V55" s="266">
        <v>0</v>
      </c>
      <c r="W55" s="266">
        <v>0</v>
      </c>
      <c r="X55" s="266">
        <v>0</v>
      </c>
      <c r="Y55" s="266">
        <v>0</v>
      </c>
      <c r="Z55" s="266">
        <v>0</v>
      </c>
      <c r="AA55" s="266">
        <v>0</v>
      </c>
      <c r="AB55" s="266">
        <v>0</v>
      </c>
      <c r="AC55" s="266">
        <v>0</v>
      </c>
      <c r="AD55" s="266">
        <v>0</v>
      </c>
      <c r="AE55" s="266">
        <v>0</v>
      </c>
      <c r="AF55" s="266">
        <v>0</v>
      </c>
      <c r="AG55" s="266">
        <v>0</v>
      </c>
      <c r="AH55" s="266">
        <v>0</v>
      </c>
      <c r="AI55" s="266">
        <v>0</v>
      </c>
      <c r="AJ55" s="423">
        <f t="shared" si="1"/>
        <v>86.81338652092721</v>
      </c>
    </row>
    <row r="56" spans="1:36" x14ac:dyDescent="0.4">
      <c r="A56" s="338" t="s">
        <v>364</v>
      </c>
      <c r="B56" s="546">
        <v>20</v>
      </c>
      <c r="C56" s="545">
        <v>3.3780720000000004</v>
      </c>
      <c r="D56" s="547">
        <v>1</v>
      </c>
      <c r="E56" s="234"/>
      <c r="F56" s="234"/>
      <c r="G56" s="234"/>
      <c r="H56" s="266">
        <v>3.3780720000000004</v>
      </c>
      <c r="I56" s="266">
        <v>3.3780720000000004</v>
      </c>
      <c r="J56" s="266">
        <v>3.3780720000000004</v>
      </c>
      <c r="K56" s="266">
        <v>3.3780720000000004</v>
      </c>
      <c r="L56" s="266">
        <v>3.3780720000000004</v>
      </c>
      <c r="M56" s="266">
        <v>3.3780720000000004</v>
      </c>
      <c r="N56" s="266">
        <v>3.3780720000000004</v>
      </c>
      <c r="O56" s="266">
        <v>3.3780720000000004</v>
      </c>
      <c r="P56" s="266">
        <v>3.3780720000000004</v>
      </c>
      <c r="Q56" s="266">
        <v>3.3780720000000004</v>
      </c>
      <c r="R56" s="266">
        <v>3.3780720000000004</v>
      </c>
      <c r="S56" s="266">
        <v>3.3780720000000004</v>
      </c>
      <c r="T56" s="266">
        <v>3.3780720000000004</v>
      </c>
      <c r="U56" s="266">
        <v>3.3780720000000004</v>
      </c>
      <c r="V56" s="266">
        <v>3.3780720000000004</v>
      </c>
      <c r="W56" s="266">
        <v>3.3780720000000004</v>
      </c>
      <c r="X56" s="266">
        <v>3.3780720000000004</v>
      </c>
      <c r="Y56" s="266">
        <v>3.3780720000000004</v>
      </c>
      <c r="Z56" s="266">
        <v>3.3780720000000004</v>
      </c>
      <c r="AA56" s="266">
        <v>3.3780720000000004</v>
      </c>
      <c r="AB56" s="266">
        <v>0</v>
      </c>
      <c r="AC56" s="266">
        <v>0</v>
      </c>
      <c r="AD56" s="266">
        <v>0</v>
      </c>
      <c r="AE56" s="266">
        <v>0</v>
      </c>
      <c r="AF56" s="266">
        <v>0</v>
      </c>
      <c r="AG56" s="266">
        <v>0</v>
      </c>
      <c r="AH56" s="266">
        <v>0</v>
      </c>
      <c r="AI56" s="266">
        <v>0</v>
      </c>
      <c r="AJ56" s="423">
        <f t="shared" si="1"/>
        <v>67.561440000000033</v>
      </c>
    </row>
    <row r="57" spans="1:36" x14ac:dyDescent="0.4">
      <c r="A57" s="338" t="s">
        <v>365</v>
      </c>
      <c r="B57" s="546">
        <v>10</v>
      </c>
      <c r="C57" s="545">
        <v>2.3628274016514061</v>
      </c>
      <c r="D57" s="547">
        <v>1</v>
      </c>
      <c r="E57" s="234"/>
      <c r="F57" s="234"/>
      <c r="G57" s="234"/>
      <c r="H57" s="266">
        <v>2.3628274016514061</v>
      </c>
      <c r="I57" s="266">
        <v>2.3628274016514061</v>
      </c>
      <c r="J57" s="266">
        <v>2.3628274016514061</v>
      </c>
      <c r="K57" s="266">
        <v>2.3628274016514061</v>
      </c>
      <c r="L57" s="266">
        <v>2.3628274016514061</v>
      </c>
      <c r="M57" s="266">
        <v>2.3628274016514061</v>
      </c>
      <c r="N57" s="266">
        <v>2.3628274016514061</v>
      </c>
      <c r="O57" s="266">
        <v>2.3628274016514061</v>
      </c>
      <c r="P57" s="266">
        <v>2.3628274016514061</v>
      </c>
      <c r="Q57" s="266">
        <v>2.3628274016514061</v>
      </c>
      <c r="R57" s="266">
        <v>0</v>
      </c>
      <c r="S57" s="266">
        <v>0</v>
      </c>
      <c r="T57" s="266">
        <v>0</v>
      </c>
      <c r="U57" s="266">
        <v>0</v>
      </c>
      <c r="V57" s="266">
        <v>0</v>
      </c>
      <c r="W57" s="266">
        <v>0</v>
      </c>
      <c r="X57" s="266">
        <v>0</v>
      </c>
      <c r="Y57" s="266">
        <v>0</v>
      </c>
      <c r="Z57" s="266">
        <v>0</v>
      </c>
      <c r="AA57" s="266">
        <v>0</v>
      </c>
      <c r="AB57" s="266">
        <v>0</v>
      </c>
      <c r="AC57" s="266">
        <v>0</v>
      </c>
      <c r="AD57" s="266">
        <v>0</v>
      </c>
      <c r="AE57" s="266">
        <v>0</v>
      </c>
      <c r="AF57" s="266">
        <v>0</v>
      </c>
      <c r="AG57" s="266">
        <v>0</v>
      </c>
      <c r="AH57" s="266">
        <v>0</v>
      </c>
      <c r="AI57" s="266">
        <v>0</v>
      </c>
      <c r="AJ57" s="423">
        <f t="shared" si="1"/>
        <v>23.628274016514059</v>
      </c>
    </row>
    <row r="58" spans="1:36" x14ac:dyDescent="0.4">
      <c r="A58" s="338" t="s">
        <v>366</v>
      </c>
      <c r="B58" s="546">
        <v>15</v>
      </c>
      <c r="C58" s="545">
        <v>2.6088410119226042</v>
      </c>
      <c r="D58" s="547">
        <v>1</v>
      </c>
      <c r="E58" s="234"/>
      <c r="F58" s="234"/>
      <c r="G58" s="234"/>
      <c r="H58" s="266">
        <v>2.6088410119226042</v>
      </c>
      <c r="I58" s="266">
        <v>2.6088410119226042</v>
      </c>
      <c r="J58" s="266">
        <v>2.6088410119226042</v>
      </c>
      <c r="K58" s="266">
        <v>2.6088410119226042</v>
      </c>
      <c r="L58" s="266">
        <v>2.6088410119226042</v>
      </c>
      <c r="M58" s="266">
        <v>2.6088410119226042</v>
      </c>
      <c r="N58" s="266">
        <v>2.6088410119226042</v>
      </c>
      <c r="O58" s="266">
        <v>2.6088410119226042</v>
      </c>
      <c r="P58" s="266">
        <v>2.6088410119226042</v>
      </c>
      <c r="Q58" s="266">
        <v>2.6088410119226042</v>
      </c>
      <c r="R58" s="266">
        <v>2.6088410119226042</v>
      </c>
      <c r="S58" s="266">
        <v>2.6088410119226042</v>
      </c>
      <c r="T58" s="266">
        <v>2.6088410119226042</v>
      </c>
      <c r="U58" s="266">
        <v>2.6088410119226042</v>
      </c>
      <c r="V58" s="266">
        <v>2.6088410119226042</v>
      </c>
      <c r="W58" s="266">
        <v>0</v>
      </c>
      <c r="X58" s="266">
        <v>0</v>
      </c>
      <c r="Y58" s="266">
        <v>0</v>
      </c>
      <c r="Z58" s="266">
        <v>0</v>
      </c>
      <c r="AA58" s="266">
        <v>0</v>
      </c>
      <c r="AB58" s="266">
        <v>0</v>
      </c>
      <c r="AC58" s="266">
        <v>0</v>
      </c>
      <c r="AD58" s="266">
        <v>0</v>
      </c>
      <c r="AE58" s="266">
        <v>0</v>
      </c>
      <c r="AF58" s="266">
        <v>0</v>
      </c>
      <c r="AG58" s="266">
        <v>0</v>
      </c>
      <c r="AH58" s="266">
        <v>0</v>
      </c>
      <c r="AI58" s="266">
        <v>0</v>
      </c>
      <c r="AJ58" s="423">
        <f t="shared" si="1"/>
        <v>39.13261517883906</v>
      </c>
    </row>
    <row r="59" spans="1:36" x14ac:dyDescent="0.4">
      <c r="A59" s="338" t="s">
        <v>367</v>
      </c>
      <c r="B59" s="546">
        <v>7</v>
      </c>
      <c r="C59" s="545">
        <v>942.92380000000003</v>
      </c>
      <c r="D59" s="547">
        <v>1</v>
      </c>
      <c r="E59" s="234"/>
      <c r="F59" s="234"/>
      <c r="G59" s="234"/>
      <c r="H59" s="266">
        <v>942.92380000000003</v>
      </c>
      <c r="I59" s="266">
        <v>942.92380000000003</v>
      </c>
      <c r="J59" s="266">
        <v>942.92380000000003</v>
      </c>
      <c r="K59" s="266">
        <v>942.92380000000003</v>
      </c>
      <c r="L59" s="266">
        <v>942.92380000000003</v>
      </c>
      <c r="M59" s="266">
        <v>942.92380000000003</v>
      </c>
      <c r="N59" s="266">
        <v>942.92380000000003</v>
      </c>
      <c r="O59" s="266">
        <v>0</v>
      </c>
      <c r="P59" s="266">
        <v>0</v>
      </c>
      <c r="Q59" s="266">
        <v>0</v>
      </c>
      <c r="R59" s="266">
        <v>0</v>
      </c>
      <c r="S59" s="266">
        <v>0</v>
      </c>
      <c r="T59" s="266">
        <v>0</v>
      </c>
      <c r="U59" s="266">
        <v>0</v>
      </c>
      <c r="V59" s="266">
        <v>0</v>
      </c>
      <c r="W59" s="266">
        <v>0</v>
      </c>
      <c r="X59" s="266">
        <v>0</v>
      </c>
      <c r="Y59" s="266">
        <v>0</v>
      </c>
      <c r="Z59" s="266">
        <v>0</v>
      </c>
      <c r="AA59" s="266">
        <v>0</v>
      </c>
      <c r="AB59" s="266">
        <v>0</v>
      </c>
      <c r="AC59" s="266">
        <v>0</v>
      </c>
      <c r="AD59" s="266">
        <v>0</v>
      </c>
      <c r="AE59" s="266">
        <v>0</v>
      </c>
      <c r="AF59" s="266">
        <v>0</v>
      </c>
      <c r="AG59" s="266">
        <v>0</v>
      </c>
      <c r="AH59" s="266">
        <v>0</v>
      </c>
      <c r="AI59" s="266">
        <v>0</v>
      </c>
      <c r="AJ59" s="423">
        <f t="shared" si="1"/>
        <v>6600.4666000000016</v>
      </c>
    </row>
    <row r="60" spans="1:36" x14ac:dyDescent="0.4">
      <c r="A60" s="338" t="s">
        <v>368</v>
      </c>
      <c r="B60" s="546">
        <v>10</v>
      </c>
      <c r="C60" s="545">
        <v>1099.9348862304</v>
      </c>
      <c r="D60" s="547">
        <v>1</v>
      </c>
      <c r="E60" s="234"/>
      <c r="F60" s="234"/>
      <c r="G60" s="234"/>
      <c r="H60" s="266">
        <v>1099.9348862304</v>
      </c>
      <c r="I60" s="266">
        <v>1099.9348862304</v>
      </c>
      <c r="J60" s="266">
        <v>1099.9348862304</v>
      </c>
      <c r="K60" s="266">
        <v>1099.9348862304</v>
      </c>
      <c r="L60" s="266">
        <v>1099.9348862304</v>
      </c>
      <c r="M60" s="266">
        <v>1099.9348862304</v>
      </c>
      <c r="N60" s="266">
        <v>1099.9348862304</v>
      </c>
      <c r="O60" s="266">
        <v>868.94856012201615</v>
      </c>
      <c r="P60" s="266">
        <v>868.94856012201615</v>
      </c>
      <c r="Q60" s="266">
        <v>868.94856012201615</v>
      </c>
      <c r="R60" s="266">
        <v>0</v>
      </c>
      <c r="S60" s="266">
        <v>0</v>
      </c>
      <c r="T60" s="266">
        <v>0</v>
      </c>
      <c r="U60" s="266">
        <v>0</v>
      </c>
      <c r="V60" s="266">
        <v>0</v>
      </c>
      <c r="W60" s="266">
        <v>0</v>
      </c>
      <c r="X60" s="266">
        <v>0</v>
      </c>
      <c r="Y60" s="266">
        <v>0</v>
      </c>
      <c r="Z60" s="266">
        <v>0</v>
      </c>
      <c r="AA60" s="266">
        <v>0</v>
      </c>
      <c r="AB60" s="266">
        <v>0</v>
      </c>
      <c r="AC60" s="266">
        <v>0</v>
      </c>
      <c r="AD60" s="266">
        <v>0</v>
      </c>
      <c r="AE60" s="266">
        <v>0</v>
      </c>
      <c r="AF60" s="266">
        <v>0</v>
      </c>
      <c r="AG60" s="266">
        <v>0</v>
      </c>
      <c r="AH60" s="266">
        <v>0</v>
      </c>
      <c r="AI60" s="266">
        <v>0</v>
      </c>
      <c r="AJ60" s="423">
        <f t="shared" si="1"/>
        <v>10306.389883978849</v>
      </c>
    </row>
    <row r="61" spans="1:36" x14ac:dyDescent="0.4">
      <c r="A61" s="338" t="s">
        <v>369</v>
      </c>
      <c r="B61" s="546">
        <v>10</v>
      </c>
      <c r="C61" s="545">
        <v>642.27559756800008</v>
      </c>
      <c r="D61" s="547">
        <v>1</v>
      </c>
      <c r="E61" s="234"/>
      <c r="F61" s="234"/>
      <c r="G61" s="234"/>
      <c r="H61" s="266">
        <v>642.27559756800008</v>
      </c>
      <c r="I61" s="266">
        <v>642.27559756800008</v>
      </c>
      <c r="J61" s="266">
        <v>642.27559756800008</v>
      </c>
      <c r="K61" s="266">
        <v>642.27559756800008</v>
      </c>
      <c r="L61" s="266">
        <v>642.27559756800008</v>
      </c>
      <c r="M61" s="266">
        <v>642.27559756800008</v>
      </c>
      <c r="N61" s="266">
        <v>642.27559756800008</v>
      </c>
      <c r="O61" s="266">
        <v>398.21087049216004</v>
      </c>
      <c r="P61" s="266">
        <v>398.21087049216004</v>
      </c>
      <c r="Q61" s="266">
        <v>398.21087049216004</v>
      </c>
      <c r="R61" s="266">
        <v>0</v>
      </c>
      <c r="S61" s="266">
        <v>0</v>
      </c>
      <c r="T61" s="266">
        <v>0</v>
      </c>
      <c r="U61" s="266">
        <v>0</v>
      </c>
      <c r="V61" s="266">
        <v>0</v>
      </c>
      <c r="W61" s="266">
        <v>0</v>
      </c>
      <c r="X61" s="266">
        <v>0</v>
      </c>
      <c r="Y61" s="266">
        <v>0</v>
      </c>
      <c r="Z61" s="266">
        <v>0</v>
      </c>
      <c r="AA61" s="266">
        <v>0</v>
      </c>
      <c r="AB61" s="266">
        <v>0</v>
      </c>
      <c r="AC61" s="266">
        <v>0</v>
      </c>
      <c r="AD61" s="266">
        <v>0</v>
      </c>
      <c r="AE61" s="266">
        <v>0</v>
      </c>
      <c r="AF61" s="266">
        <v>0</v>
      </c>
      <c r="AG61" s="266">
        <v>0</v>
      </c>
      <c r="AH61" s="266">
        <v>0</v>
      </c>
      <c r="AI61" s="266">
        <v>0</v>
      </c>
      <c r="AJ61" s="423">
        <f t="shared" si="1"/>
        <v>5690.5617944524811</v>
      </c>
    </row>
    <row r="62" spans="1:36" x14ac:dyDescent="0.4">
      <c r="A62" s="338" t="s">
        <v>370</v>
      </c>
      <c r="B62" s="546">
        <v>10</v>
      </c>
      <c r="C62" s="545">
        <v>538.37807443200006</v>
      </c>
      <c r="D62" s="547">
        <v>1</v>
      </c>
      <c r="E62" s="234"/>
      <c r="F62" s="234"/>
      <c r="G62" s="234"/>
      <c r="H62" s="266">
        <v>538.37807443200006</v>
      </c>
      <c r="I62" s="266">
        <v>538.37807443200006</v>
      </c>
      <c r="J62" s="266">
        <v>538.37807443200006</v>
      </c>
      <c r="K62" s="266">
        <v>538.37807443200006</v>
      </c>
      <c r="L62" s="266">
        <v>538.37807443200006</v>
      </c>
      <c r="M62" s="266">
        <v>538.37807443200006</v>
      </c>
      <c r="N62" s="266">
        <v>538.37807443200006</v>
      </c>
      <c r="O62" s="266">
        <v>376.86465210240004</v>
      </c>
      <c r="P62" s="266">
        <v>376.86465210240004</v>
      </c>
      <c r="Q62" s="266">
        <v>376.86465210240004</v>
      </c>
      <c r="R62" s="266">
        <v>0</v>
      </c>
      <c r="S62" s="266">
        <v>0</v>
      </c>
      <c r="T62" s="266">
        <v>0</v>
      </c>
      <c r="U62" s="266">
        <v>0</v>
      </c>
      <c r="V62" s="266">
        <v>0</v>
      </c>
      <c r="W62" s="266">
        <v>0</v>
      </c>
      <c r="X62" s="266">
        <v>0</v>
      </c>
      <c r="Y62" s="266">
        <v>0</v>
      </c>
      <c r="Z62" s="266">
        <v>0</v>
      </c>
      <c r="AA62" s="266">
        <v>0</v>
      </c>
      <c r="AB62" s="266">
        <v>0</v>
      </c>
      <c r="AC62" s="266">
        <v>0</v>
      </c>
      <c r="AD62" s="266">
        <v>0</v>
      </c>
      <c r="AE62" s="266">
        <v>0</v>
      </c>
      <c r="AF62" s="266">
        <v>0</v>
      </c>
      <c r="AG62" s="266">
        <v>0</v>
      </c>
      <c r="AH62" s="266">
        <v>0</v>
      </c>
      <c r="AI62" s="266">
        <v>0</v>
      </c>
      <c r="AJ62" s="423">
        <f t="shared" si="1"/>
        <v>4899.240477331201</v>
      </c>
    </row>
    <row r="63" spans="1:36" x14ac:dyDescent="0.4">
      <c r="A63" s="338" t="s">
        <v>371</v>
      </c>
      <c r="B63" s="546">
        <v>20</v>
      </c>
      <c r="C63" s="545">
        <v>169.16838032268004</v>
      </c>
      <c r="D63" s="547">
        <v>1</v>
      </c>
      <c r="E63" s="234"/>
      <c r="F63" s="234"/>
      <c r="G63" s="234"/>
      <c r="H63" s="266">
        <v>169.16838032268004</v>
      </c>
      <c r="I63" s="266">
        <v>169.16838032268004</v>
      </c>
      <c r="J63" s="266">
        <v>169.16838032268004</v>
      </c>
      <c r="K63" s="266">
        <v>169.16838032268004</v>
      </c>
      <c r="L63" s="266">
        <v>169.16838032268004</v>
      </c>
      <c r="M63" s="266">
        <v>169.16838032268004</v>
      </c>
      <c r="N63" s="266">
        <v>169.16838032268004</v>
      </c>
      <c r="O63" s="266">
        <v>169.16838032268004</v>
      </c>
      <c r="P63" s="266">
        <v>169.16838032268004</v>
      </c>
      <c r="Q63" s="266">
        <v>169.16838032268004</v>
      </c>
      <c r="R63" s="266">
        <v>169.16838032268004</v>
      </c>
      <c r="S63" s="266">
        <v>169.16838032268004</v>
      </c>
      <c r="T63" s="266">
        <v>169.16838032268004</v>
      </c>
      <c r="U63" s="266">
        <v>169.16838032268004</v>
      </c>
      <c r="V63" s="266">
        <v>169.16838032268004</v>
      </c>
      <c r="W63" s="266">
        <v>169.16838032268004</v>
      </c>
      <c r="X63" s="266">
        <v>169.16838032268004</v>
      </c>
      <c r="Y63" s="266">
        <v>169.16838032268004</v>
      </c>
      <c r="Z63" s="266">
        <v>169.16838032268004</v>
      </c>
      <c r="AA63" s="266">
        <v>169.16838032268004</v>
      </c>
      <c r="AB63" s="266">
        <v>0</v>
      </c>
      <c r="AC63" s="266">
        <v>0</v>
      </c>
      <c r="AD63" s="266">
        <v>0</v>
      </c>
      <c r="AE63" s="266">
        <v>0</v>
      </c>
      <c r="AF63" s="266">
        <v>0</v>
      </c>
      <c r="AG63" s="266">
        <v>0</v>
      </c>
      <c r="AH63" s="266">
        <v>0</v>
      </c>
      <c r="AI63" s="266">
        <v>0</v>
      </c>
      <c r="AJ63" s="423">
        <f t="shared" si="1"/>
        <v>3383.3676064536021</v>
      </c>
    </row>
    <row r="64" spans="1:36" x14ac:dyDescent="0.4">
      <c r="A64" s="338" t="s">
        <v>538</v>
      </c>
      <c r="B64" s="546">
        <v>10</v>
      </c>
      <c r="C64" s="545">
        <v>158.66602223790619</v>
      </c>
      <c r="D64" s="547">
        <v>1</v>
      </c>
      <c r="E64" s="234"/>
      <c r="F64" s="234"/>
      <c r="G64" s="234"/>
      <c r="H64" s="266">
        <v>158.66602223790619</v>
      </c>
      <c r="I64" s="266">
        <v>158.66602223790619</v>
      </c>
      <c r="J64" s="266">
        <v>158.66602223790619</v>
      </c>
      <c r="K64" s="266">
        <v>158.66602223790619</v>
      </c>
      <c r="L64" s="266">
        <v>158.66602223790619</v>
      </c>
      <c r="M64" s="266">
        <v>158.66602223790619</v>
      </c>
      <c r="N64" s="266">
        <v>158.66602223790619</v>
      </c>
      <c r="O64" s="266">
        <v>158.66602223790619</v>
      </c>
      <c r="P64" s="266">
        <v>158.66602223790619</v>
      </c>
      <c r="Q64" s="266">
        <v>158.66602223790619</v>
      </c>
      <c r="R64" s="266">
        <v>0</v>
      </c>
      <c r="S64" s="266">
        <v>0</v>
      </c>
      <c r="T64" s="266">
        <v>0</v>
      </c>
      <c r="U64" s="266">
        <v>0</v>
      </c>
      <c r="V64" s="266">
        <v>0</v>
      </c>
      <c r="W64" s="266">
        <v>0</v>
      </c>
      <c r="X64" s="266">
        <v>0</v>
      </c>
      <c r="Y64" s="266">
        <v>0</v>
      </c>
      <c r="Z64" s="266">
        <v>0</v>
      </c>
      <c r="AA64" s="266">
        <v>0</v>
      </c>
      <c r="AB64" s="266">
        <v>0</v>
      </c>
      <c r="AC64" s="266">
        <v>0</v>
      </c>
      <c r="AD64" s="266">
        <v>0</v>
      </c>
      <c r="AE64" s="266">
        <v>0</v>
      </c>
      <c r="AF64" s="266">
        <v>0</v>
      </c>
      <c r="AG64" s="266">
        <v>0</v>
      </c>
      <c r="AH64" s="266">
        <v>0</v>
      </c>
      <c r="AI64" s="266">
        <v>0</v>
      </c>
      <c r="AJ64" s="423">
        <f t="shared" si="1"/>
        <v>1586.6602223790619</v>
      </c>
    </row>
    <row r="65" spans="1:36" x14ac:dyDescent="0.4">
      <c r="A65" s="338" t="s">
        <v>539</v>
      </c>
      <c r="B65" s="546">
        <v>10</v>
      </c>
      <c r="C65" s="545">
        <v>123.18981082123392</v>
      </c>
      <c r="D65" s="547">
        <v>1</v>
      </c>
      <c r="E65" s="234"/>
      <c r="F65" s="234"/>
      <c r="G65" s="234"/>
      <c r="H65" s="266">
        <v>123.18981082123392</v>
      </c>
      <c r="I65" s="266">
        <v>123.18981082123392</v>
      </c>
      <c r="J65" s="266">
        <v>123.18981082123392</v>
      </c>
      <c r="K65" s="266">
        <v>123.18981082123392</v>
      </c>
      <c r="L65" s="266">
        <v>123.18981082123392</v>
      </c>
      <c r="M65" s="266">
        <v>123.18981082123392</v>
      </c>
      <c r="N65" s="266">
        <v>123.18981082123392</v>
      </c>
      <c r="O65" s="266">
        <v>123.18981082123392</v>
      </c>
      <c r="P65" s="266">
        <v>123.18981082123392</v>
      </c>
      <c r="Q65" s="266">
        <v>123.18981082123392</v>
      </c>
      <c r="R65" s="266">
        <v>0</v>
      </c>
      <c r="S65" s="266">
        <v>0</v>
      </c>
      <c r="T65" s="266">
        <v>0</v>
      </c>
      <c r="U65" s="266">
        <v>0</v>
      </c>
      <c r="V65" s="266">
        <v>0</v>
      </c>
      <c r="W65" s="266">
        <v>0</v>
      </c>
      <c r="X65" s="266">
        <v>0</v>
      </c>
      <c r="Y65" s="266">
        <v>0</v>
      </c>
      <c r="Z65" s="266">
        <v>0</v>
      </c>
      <c r="AA65" s="266">
        <v>0</v>
      </c>
      <c r="AB65" s="266">
        <v>0</v>
      </c>
      <c r="AC65" s="266">
        <v>0</v>
      </c>
      <c r="AD65" s="266">
        <v>0</v>
      </c>
      <c r="AE65" s="266">
        <v>0</v>
      </c>
      <c r="AF65" s="266">
        <v>0</v>
      </c>
      <c r="AG65" s="266">
        <v>0</v>
      </c>
      <c r="AH65" s="266">
        <v>0</v>
      </c>
      <c r="AI65" s="266">
        <v>0</v>
      </c>
      <c r="AJ65" s="423">
        <f t="shared" si="1"/>
        <v>1231.8981082123391</v>
      </c>
    </row>
    <row r="66" spans="1:36" x14ac:dyDescent="0.4">
      <c r="A66" s="338" t="s">
        <v>372</v>
      </c>
      <c r="B66" s="546">
        <v>15</v>
      </c>
      <c r="C66" s="545">
        <v>116.92376444416743</v>
      </c>
      <c r="D66" s="547">
        <v>1</v>
      </c>
      <c r="E66" s="234"/>
      <c r="F66" s="234"/>
      <c r="G66" s="234"/>
      <c r="H66" s="266">
        <v>116.92376444416743</v>
      </c>
      <c r="I66" s="266">
        <v>116.92376444416743</v>
      </c>
      <c r="J66" s="266">
        <v>116.92376444416743</v>
      </c>
      <c r="K66" s="266">
        <v>116.92376444416743</v>
      </c>
      <c r="L66" s="266">
        <v>116.92376444416743</v>
      </c>
      <c r="M66" s="266">
        <v>116.92376444416743</v>
      </c>
      <c r="N66" s="266">
        <v>116.92376444416743</v>
      </c>
      <c r="O66" s="266">
        <v>116.92376444416743</v>
      </c>
      <c r="P66" s="266">
        <v>116.92376444416743</v>
      </c>
      <c r="Q66" s="266">
        <v>116.92376444416743</v>
      </c>
      <c r="R66" s="266">
        <v>116.92376444416743</v>
      </c>
      <c r="S66" s="266">
        <v>116.92376444416743</v>
      </c>
      <c r="T66" s="266">
        <v>116.92376444416743</v>
      </c>
      <c r="U66" s="266">
        <v>116.92376444416743</v>
      </c>
      <c r="V66" s="266">
        <v>116.92376444416743</v>
      </c>
      <c r="W66" s="266">
        <v>0</v>
      </c>
      <c r="X66" s="266">
        <v>0</v>
      </c>
      <c r="Y66" s="266">
        <v>0</v>
      </c>
      <c r="Z66" s="266">
        <v>0</v>
      </c>
      <c r="AA66" s="266">
        <v>0</v>
      </c>
      <c r="AB66" s="266">
        <v>0</v>
      </c>
      <c r="AC66" s="266">
        <v>0</v>
      </c>
      <c r="AD66" s="266">
        <v>0</v>
      </c>
      <c r="AE66" s="266">
        <v>0</v>
      </c>
      <c r="AF66" s="266">
        <v>0</v>
      </c>
      <c r="AG66" s="266">
        <v>0</v>
      </c>
      <c r="AH66" s="266">
        <v>0</v>
      </c>
      <c r="AI66" s="266">
        <v>0</v>
      </c>
      <c r="AJ66" s="423">
        <f t="shared" si="1"/>
        <v>1753.8564666625107</v>
      </c>
    </row>
    <row r="67" spans="1:36" x14ac:dyDescent="0.4">
      <c r="A67" s="338" t="s">
        <v>373</v>
      </c>
      <c r="B67" s="546">
        <v>20</v>
      </c>
      <c r="C67" s="545">
        <v>105.58196865071999</v>
      </c>
      <c r="D67" s="547">
        <v>1</v>
      </c>
      <c r="E67" s="234"/>
      <c r="F67" s="234"/>
      <c r="G67" s="234"/>
      <c r="H67" s="266">
        <v>105.58196865071999</v>
      </c>
      <c r="I67" s="266">
        <v>105.58196865071999</v>
      </c>
      <c r="J67" s="266">
        <v>105.58196865071999</v>
      </c>
      <c r="K67" s="266">
        <v>105.58196865071999</v>
      </c>
      <c r="L67" s="266">
        <v>105.58196865071999</v>
      </c>
      <c r="M67" s="266">
        <v>105.58196865071999</v>
      </c>
      <c r="N67" s="266">
        <v>105.58196865071999</v>
      </c>
      <c r="O67" s="266">
        <v>105.58196865071999</v>
      </c>
      <c r="P67" s="266">
        <v>105.58196865071999</v>
      </c>
      <c r="Q67" s="266">
        <v>105.58196865071999</v>
      </c>
      <c r="R67" s="266">
        <v>105.58196865071999</v>
      </c>
      <c r="S67" s="266">
        <v>105.58196865071999</v>
      </c>
      <c r="T67" s="266">
        <v>105.58196865071999</v>
      </c>
      <c r="U67" s="266">
        <v>105.58196865071999</v>
      </c>
      <c r="V67" s="266">
        <v>105.58196865071999</v>
      </c>
      <c r="W67" s="266">
        <v>105.58196865071999</v>
      </c>
      <c r="X67" s="266">
        <v>105.58196865071999</v>
      </c>
      <c r="Y67" s="266">
        <v>105.58196865071999</v>
      </c>
      <c r="Z67" s="266">
        <v>105.58196865071999</v>
      </c>
      <c r="AA67" s="266">
        <v>105.58196865071999</v>
      </c>
      <c r="AB67" s="266">
        <v>0</v>
      </c>
      <c r="AC67" s="266">
        <v>0</v>
      </c>
      <c r="AD67" s="266">
        <v>0</v>
      </c>
      <c r="AE67" s="266">
        <v>0</v>
      </c>
      <c r="AF67" s="266">
        <v>0</v>
      </c>
      <c r="AG67" s="266">
        <v>0</v>
      </c>
      <c r="AH67" s="266">
        <v>0</v>
      </c>
      <c r="AI67" s="266">
        <v>0</v>
      </c>
      <c r="AJ67" s="423">
        <f t="shared" si="1"/>
        <v>2111.6393730143996</v>
      </c>
    </row>
    <row r="68" spans="1:36" x14ac:dyDescent="0.4">
      <c r="A68" s="338" t="s">
        <v>374</v>
      </c>
      <c r="B68" s="546">
        <v>10</v>
      </c>
      <c r="C68" s="545">
        <v>31.948588188175666</v>
      </c>
      <c r="D68" s="547">
        <v>1</v>
      </c>
      <c r="E68" s="234"/>
      <c r="F68" s="234"/>
      <c r="G68" s="234"/>
      <c r="H68" s="266">
        <v>31.948588188175666</v>
      </c>
      <c r="I68" s="266">
        <v>31.948588188175666</v>
      </c>
      <c r="J68" s="266">
        <v>31.948588188175666</v>
      </c>
      <c r="K68" s="266">
        <v>31.948588188175666</v>
      </c>
      <c r="L68" s="266">
        <v>31.948588188175666</v>
      </c>
      <c r="M68" s="266">
        <v>31.948588188175666</v>
      </c>
      <c r="N68" s="266">
        <v>31.948588188175666</v>
      </c>
      <c r="O68" s="266">
        <v>31.948588188175666</v>
      </c>
      <c r="P68" s="266">
        <v>31.948588188175666</v>
      </c>
      <c r="Q68" s="266">
        <v>31.948588188175666</v>
      </c>
      <c r="R68" s="266">
        <v>0</v>
      </c>
      <c r="S68" s="266">
        <v>0</v>
      </c>
      <c r="T68" s="266">
        <v>0</v>
      </c>
      <c r="U68" s="266">
        <v>0</v>
      </c>
      <c r="V68" s="266">
        <v>0</v>
      </c>
      <c r="W68" s="266">
        <v>0</v>
      </c>
      <c r="X68" s="266">
        <v>0</v>
      </c>
      <c r="Y68" s="266">
        <v>0</v>
      </c>
      <c r="Z68" s="266">
        <v>0</v>
      </c>
      <c r="AA68" s="266">
        <v>0</v>
      </c>
      <c r="AB68" s="266">
        <v>0</v>
      </c>
      <c r="AC68" s="266">
        <v>0</v>
      </c>
      <c r="AD68" s="266">
        <v>0</v>
      </c>
      <c r="AE68" s="266">
        <v>0</v>
      </c>
      <c r="AF68" s="266">
        <v>0</v>
      </c>
      <c r="AG68" s="266">
        <v>0</v>
      </c>
      <c r="AH68" s="266">
        <v>0</v>
      </c>
      <c r="AI68" s="266">
        <v>0</v>
      </c>
      <c r="AJ68" s="423">
        <f t="shared" si="1"/>
        <v>319.48588188175671</v>
      </c>
    </row>
    <row r="69" spans="1:36" x14ac:dyDescent="0.4">
      <c r="A69" s="338" t="s">
        <v>375</v>
      </c>
      <c r="B69" s="546">
        <v>15</v>
      </c>
      <c r="C69" s="545">
        <v>25.055092380893022</v>
      </c>
      <c r="D69" s="547">
        <v>1</v>
      </c>
      <c r="E69" s="234"/>
      <c r="F69" s="234"/>
      <c r="G69" s="234"/>
      <c r="H69" s="266">
        <v>25.055092380893022</v>
      </c>
      <c r="I69" s="266">
        <v>25.055092380893022</v>
      </c>
      <c r="J69" s="266">
        <v>25.055092380893022</v>
      </c>
      <c r="K69" s="266">
        <v>25.055092380893022</v>
      </c>
      <c r="L69" s="266">
        <v>25.055092380893022</v>
      </c>
      <c r="M69" s="266">
        <v>25.055092380893022</v>
      </c>
      <c r="N69" s="266">
        <v>25.055092380893022</v>
      </c>
      <c r="O69" s="266">
        <v>25.055092380893022</v>
      </c>
      <c r="P69" s="266">
        <v>25.055092380893022</v>
      </c>
      <c r="Q69" s="266">
        <v>25.055092380893022</v>
      </c>
      <c r="R69" s="266">
        <v>25.055092380893022</v>
      </c>
      <c r="S69" s="266">
        <v>25.055092380893022</v>
      </c>
      <c r="T69" s="266">
        <v>25.055092380893022</v>
      </c>
      <c r="U69" s="266">
        <v>25.055092380893022</v>
      </c>
      <c r="V69" s="266">
        <v>25.055092380893022</v>
      </c>
      <c r="W69" s="266">
        <v>0</v>
      </c>
      <c r="X69" s="266">
        <v>0</v>
      </c>
      <c r="Y69" s="266">
        <v>0</v>
      </c>
      <c r="Z69" s="266">
        <v>0</v>
      </c>
      <c r="AA69" s="266">
        <v>0</v>
      </c>
      <c r="AB69" s="266">
        <v>0</v>
      </c>
      <c r="AC69" s="266">
        <v>0</v>
      </c>
      <c r="AD69" s="266">
        <v>0</v>
      </c>
      <c r="AE69" s="266">
        <v>0</v>
      </c>
      <c r="AF69" s="266">
        <v>0</v>
      </c>
      <c r="AG69" s="266">
        <v>0</v>
      </c>
      <c r="AH69" s="266">
        <v>0</v>
      </c>
      <c r="AI69" s="266">
        <v>0</v>
      </c>
      <c r="AJ69" s="423">
        <f t="shared" si="1"/>
        <v>375.82638571339538</v>
      </c>
    </row>
    <row r="70" spans="1:36" x14ac:dyDescent="0.4">
      <c r="A70" s="338" t="s">
        <v>540</v>
      </c>
      <c r="B70" s="546">
        <v>10</v>
      </c>
      <c r="C70" s="545">
        <v>16.020883765997965</v>
      </c>
      <c r="D70" s="547">
        <v>1</v>
      </c>
      <c r="E70" s="234"/>
      <c r="F70" s="234"/>
      <c r="G70" s="234"/>
      <c r="H70" s="266">
        <v>16.020883765997965</v>
      </c>
      <c r="I70" s="266">
        <v>16.020883765997965</v>
      </c>
      <c r="J70" s="266">
        <v>16.020883765997965</v>
      </c>
      <c r="K70" s="266">
        <v>16.020883765997965</v>
      </c>
      <c r="L70" s="266">
        <v>16.020883765997965</v>
      </c>
      <c r="M70" s="266">
        <v>16.020883765997965</v>
      </c>
      <c r="N70" s="266">
        <v>16.020883765997965</v>
      </c>
      <c r="O70" s="266">
        <v>16.020883765997965</v>
      </c>
      <c r="P70" s="266">
        <v>16.020883765997965</v>
      </c>
      <c r="Q70" s="266">
        <v>16.020883765997965</v>
      </c>
      <c r="R70" s="266">
        <v>0</v>
      </c>
      <c r="S70" s="266">
        <v>0</v>
      </c>
      <c r="T70" s="266">
        <v>0</v>
      </c>
      <c r="U70" s="266">
        <v>0</v>
      </c>
      <c r="V70" s="266">
        <v>0</v>
      </c>
      <c r="W70" s="266">
        <v>0</v>
      </c>
      <c r="X70" s="266">
        <v>0</v>
      </c>
      <c r="Y70" s="266">
        <v>0</v>
      </c>
      <c r="Z70" s="266">
        <v>0</v>
      </c>
      <c r="AA70" s="266">
        <v>0</v>
      </c>
      <c r="AB70" s="266">
        <v>0</v>
      </c>
      <c r="AC70" s="266">
        <v>0</v>
      </c>
      <c r="AD70" s="266">
        <v>0</v>
      </c>
      <c r="AE70" s="266">
        <v>0</v>
      </c>
      <c r="AF70" s="266">
        <v>0</v>
      </c>
      <c r="AG70" s="266">
        <v>0</v>
      </c>
      <c r="AH70" s="266">
        <v>0</v>
      </c>
      <c r="AI70" s="266">
        <v>0</v>
      </c>
      <c r="AJ70" s="423">
        <f t="shared" si="1"/>
        <v>160.20883765997962</v>
      </c>
    </row>
    <row r="71" spans="1:36" x14ac:dyDescent="0.4">
      <c r="A71" s="338" t="s">
        <v>376</v>
      </c>
      <c r="B71" s="546">
        <v>10</v>
      </c>
      <c r="C71" s="545">
        <v>649.90188506496008</v>
      </c>
      <c r="D71" s="547">
        <v>1</v>
      </c>
      <c r="E71" s="234"/>
      <c r="F71" s="234"/>
      <c r="G71" s="234"/>
      <c r="H71" s="266">
        <v>649.90188506496008</v>
      </c>
      <c r="I71" s="266">
        <v>649.90188506496008</v>
      </c>
      <c r="J71" s="266">
        <v>649.90188506496008</v>
      </c>
      <c r="K71" s="266">
        <v>649.90188506496008</v>
      </c>
      <c r="L71" s="266">
        <v>649.90188506496008</v>
      </c>
      <c r="M71" s="266">
        <v>649.90188506496008</v>
      </c>
      <c r="N71" s="266">
        <v>649.90188506496008</v>
      </c>
      <c r="O71" s="266">
        <v>513.42248920131851</v>
      </c>
      <c r="P71" s="266">
        <v>513.42248920131851</v>
      </c>
      <c r="Q71" s="266">
        <v>513.42248920131851</v>
      </c>
      <c r="R71" s="266">
        <v>0</v>
      </c>
      <c r="S71" s="266">
        <v>0</v>
      </c>
      <c r="T71" s="266">
        <v>0</v>
      </c>
      <c r="U71" s="266">
        <v>0</v>
      </c>
      <c r="V71" s="266">
        <v>0</v>
      </c>
      <c r="W71" s="266">
        <v>0</v>
      </c>
      <c r="X71" s="266">
        <v>0</v>
      </c>
      <c r="Y71" s="266">
        <v>0</v>
      </c>
      <c r="Z71" s="266">
        <v>0</v>
      </c>
      <c r="AA71" s="266">
        <v>0</v>
      </c>
      <c r="AB71" s="266">
        <v>0</v>
      </c>
      <c r="AC71" s="266">
        <v>0</v>
      </c>
      <c r="AD71" s="266">
        <v>0</v>
      </c>
      <c r="AE71" s="266">
        <v>0</v>
      </c>
      <c r="AF71" s="266">
        <v>0</v>
      </c>
      <c r="AG71" s="266">
        <v>0</v>
      </c>
      <c r="AH71" s="266">
        <v>0</v>
      </c>
      <c r="AI71" s="266">
        <v>0</v>
      </c>
      <c r="AJ71" s="423">
        <f t="shared" si="1"/>
        <v>6089.5806630586776</v>
      </c>
    </row>
    <row r="72" spans="1:36" x14ac:dyDescent="0.4">
      <c r="A72" s="338" t="s">
        <v>377</v>
      </c>
      <c r="B72" s="546">
        <v>10</v>
      </c>
      <c r="C72" s="545">
        <v>379.49166520320006</v>
      </c>
      <c r="D72" s="547">
        <v>1</v>
      </c>
      <c r="E72" s="234"/>
      <c r="F72" s="234"/>
      <c r="G72" s="234"/>
      <c r="H72" s="266">
        <v>379.49166520320006</v>
      </c>
      <c r="I72" s="266">
        <v>379.49166520320006</v>
      </c>
      <c r="J72" s="266">
        <v>379.49166520320006</v>
      </c>
      <c r="K72" s="266">
        <v>379.49166520320006</v>
      </c>
      <c r="L72" s="266">
        <v>379.49166520320006</v>
      </c>
      <c r="M72" s="266">
        <v>379.49166520320006</v>
      </c>
      <c r="N72" s="266">
        <v>379.49166520320006</v>
      </c>
      <c r="O72" s="266">
        <v>235.28483242598404</v>
      </c>
      <c r="P72" s="266">
        <v>235.28483242598404</v>
      </c>
      <c r="Q72" s="266">
        <v>235.28483242598404</v>
      </c>
      <c r="R72" s="266">
        <v>0</v>
      </c>
      <c r="S72" s="266">
        <v>0</v>
      </c>
      <c r="T72" s="266">
        <v>0</v>
      </c>
      <c r="U72" s="266">
        <v>0</v>
      </c>
      <c r="V72" s="266">
        <v>0</v>
      </c>
      <c r="W72" s="266">
        <v>0</v>
      </c>
      <c r="X72" s="266">
        <v>0</v>
      </c>
      <c r="Y72" s="266">
        <v>0</v>
      </c>
      <c r="Z72" s="266">
        <v>0</v>
      </c>
      <c r="AA72" s="266">
        <v>0</v>
      </c>
      <c r="AB72" s="266">
        <v>0</v>
      </c>
      <c r="AC72" s="266">
        <v>0</v>
      </c>
      <c r="AD72" s="266">
        <v>0</v>
      </c>
      <c r="AE72" s="266">
        <v>0</v>
      </c>
      <c r="AF72" s="266">
        <v>0</v>
      </c>
      <c r="AG72" s="266">
        <v>0</v>
      </c>
      <c r="AH72" s="266">
        <v>0</v>
      </c>
      <c r="AI72" s="266">
        <v>0</v>
      </c>
      <c r="AJ72" s="423">
        <f t="shared" si="1"/>
        <v>3362.2961537003525</v>
      </c>
    </row>
    <row r="73" spans="1:36" x14ac:dyDescent="0.4">
      <c r="A73" s="338" t="s">
        <v>378</v>
      </c>
      <c r="B73" s="546">
        <v>10</v>
      </c>
      <c r="C73" s="545">
        <v>318.10330759680005</v>
      </c>
      <c r="D73" s="547">
        <v>1</v>
      </c>
      <c r="E73" s="234"/>
      <c r="F73" s="234"/>
      <c r="G73" s="234"/>
      <c r="H73" s="266">
        <v>318.10330759680005</v>
      </c>
      <c r="I73" s="266">
        <v>318.10330759680005</v>
      </c>
      <c r="J73" s="266">
        <v>318.10330759680005</v>
      </c>
      <c r="K73" s="266">
        <v>318.10330759680005</v>
      </c>
      <c r="L73" s="266">
        <v>318.10330759680005</v>
      </c>
      <c r="M73" s="266">
        <v>318.10330759680005</v>
      </c>
      <c r="N73" s="266">
        <v>318.10330759680005</v>
      </c>
      <c r="O73" s="266">
        <v>222.67231531776002</v>
      </c>
      <c r="P73" s="266">
        <v>222.67231531776002</v>
      </c>
      <c r="Q73" s="266">
        <v>222.67231531776002</v>
      </c>
      <c r="R73" s="266">
        <v>0</v>
      </c>
      <c r="S73" s="266">
        <v>0</v>
      </c>
      <c r="T73" s="266">
        <v>0</v>
      </c>
      <c r="U73" s="266">
        <v>0</v>
      </c>
      <c r="V73" s="266">
        <v>0</v>
      </c>
      <c r="W73" s="266">
        <v>0</v>
      </c>
      <c r="X73" s="266">
        <v>0</v>
      </c>
      <c r="Y73" s="266">
        <v>0</v>
      </c>
      <c r="Z73" s="266">
        <v>0</v>
      </c>
      <c r="AA73" s="266">
        <v>0</v>
      </c>
      <c r="AB73" s="266">
        <v>0</v>
      </c>
      <c r="AC73" s="266">
        <v>0</v>
      </c>
      <c r="AD73" s="266">
        <v>0</v>
      </c>
      <c r="AE73" s="266">
        <v>0</v>
      </c>
      <c r="AF73" s="266">
        <v>0</v>
      </c>
      <c r="AG73" s="266">
        <v>0</v>
      </c>
      <c r="AH73" s="266">
        <v>0</v>
      </c>
      <c r="AI73" s="266">
        <v>0</v>
      </c>
      <c r="AJ73" s="423">
        <f t="shared" si="1"/>
        <v>2894.7400991308805</v>
      </c>
    </row>
    <row r="74" spans="1:36" x14ac:dyDescent="0.4">
      <c r="A74" s="338" t="s">
        <v>379</v>
      </c>
      <c r="B74" s="546">
        <v>20</v>
      </c>
      <c r="C74" s="545">
        <v>99.953961494832015</v>
      </c>
      <c r="D74" s="547">
        <v>1</v>
      </c>
      <c r="E74" s="234"/>
      <c r="F74" s="234"/>
      <c r="G74" s="234"/>
      <c r="H74" s="266">
        <v>99.953961494832015</v>
      </c>
      <c r="I74" s="266">
        <v>99.953961494832015</v>
      </c>
      <c r="J74" s="266">
        <v>99.953961494832015</v>
      </c>
      <c r="K74" s="266">
        <v>99.953961494832015</v>
      </c>
      <c r="L74" s="266">
        <v>99.953961494832015</v>
      </c>
      <c r="M74" s="266">
        <v>99.953961494832015</v>
      </c>
      <c r="N74" s="266">
        <v>99.953961494832015</v>
      </c>
      <c r="O74" s="266">
        <v>99.953961494832015</v>
      </c>
      <c r="P74" s="266">
        <v>99.953961494832015</v>
      </c>
      <c r="Q74" s="266">
        <v>99.953961494832015</v>
      </c>
      <c r="R74" s="266">
        <v>99.953961494832015</v>
      </c>
      <c r="S74" s="266">
        <v>99.953961494832015</v>
      </c>
      <c r="T74" s="266">
        <v>99.953961494832015</v>
      </c>
      <c r="U74" s="266">
        <v>99.953961494832015</v>
      </c>
      <c r="V74" s="266">
        <v>99.953961494832015</v>
      </c>
      <c r="W74" s="266">
        <v>99.953961494832015</v>
      </c>
      <c r="X74" s="266">
        <v>99.953961494832015</v>
      </c>
      <c r="Y74" s="266">
        <v>99.953961494832015</v>
      </c>
      <c r="Z74" s="266">
        <v>99.953961494832015</v>
      </c>
      <c r="AA74" s="266">
        <v>99.953961494832015</v>
      </c>
      <c r="AB74" s="266">
        <v>0</v>
      </c>
      <c r="AC74" s="266">
        <v>0</v>
      </c>
      <c r="AD74" s="266">
        <v>0</v>
      </c>
      <c r="AE74" s="266">
        <v>0</v>
      </c>
      <c r="AF74" s="266">
        <v>0</v>
      </c>
      <c r="AG74" s="266">
        <v>0</v>
      </c>
      <c r="AH74" s="266">
        <v>0</v>
      </c>
      <c r="AI74" s="266">
        <v>0</v>
      </c>
      <c r="AJ74" s="423">
        <f t="shared" si="1"/>
        <v>1999.0792298966412</v>
      </c>
    </row>
    <row r="75" spans="1:36" x14ac:dyDescent="0.4">
      <c r="A75" s="338" t="s">
        <v>541</v>
      </c>
      <c r="B75" s="546">
        <v>10</v>
      </c>
      <c r="C75" s="545">
        <v>93.748592065816538</v>
      </c>
      <c r="D75" s="547">
        <v>1</v>
      </c>
      <c r="E75" s="234"/>
      <c r="F75" s="234"/>
      <c r="G75" s="234"/>
      <c r="H75" s="266">
        <v>93.748592065816538</v>
      </c>
      <c r="I75" s="266">
        <v>93.748592065816538</v>
      </c>
      <c r="J75" s="266">
        <v>93.748592065816538</v>
      </c>
      <c r="K75" s="266">
        <v>93.748592065816538</v>
      </c>
      <c r="L75" s="266">
        <v>93.748592065816538</v>
      </c>
      <c r="M75" s="266">
        <v>93.748592065816538</v>
      </c>
      <c r="N75" s="266">
        <v>93.748592065816538</v>
      </c>
      <c r="O75" s="266">
        <v>93.748592065816538</v>
      </c>
      <c r="P75" s="266">
        <v>93.748592065816538</v>
      </c>
      <c r="Q75" s="266">
        <v>93.748592065816538</v>
      </c>
      <c r="R75" s="266">
        <v>0</v>
      </c>
      <c r="S75" s="266">
        <v>0</v>
      </c>
      <c r="T75" s="266">
        <v>0</v>
      </c>
      <c r="U75" s="266">
        <v>0</v>
      </c>
      <c r="V75" s="266">
        <v>0</v>
      </c>
      <c r="W75" s="266">
        <v>0</v>
      </c>
      <c r="X75" s="266">
        <v>0</v>
      </c>
      <c r="Y75" s="266">
        <v>0</v>
      </c>
      <c r="Z75" s="266">
        <v>0</v>
      </c>
      <c r="AA75" s="266">
        <v>0</v>
      </c>
      <c r="AB75" s="266">
        <v>0</v>
      </c>
      <c r="AC75" s="266">
        <v>0</v>
      </c>
      <c r="AD75" s="266">
        <v>0</v>
      </c>
      <c r="AE75" s="266">
        <v>0</v>
      </c>
      <c r="AF75" s="266">
        <v>0</v>
      </c>
      <c r="AG75" s="266">
        <v>0</v>
      </c>
      <c r="AH75" s="266">
        <v>0</v>
      </c>
      <c r="AI75" s="266">
        <v>0</v>
      </c>
      <c r="AJ75" s="423">
        <f t="shared" si="1"/>
        <v>937.48592065816536</v>
      </c>
    </row>
    <row r="76" spans="1:36" x14ac:dyDescent="0.4">
      <c r="A76" s="338" t="s">
        <v>542</v>
      </c>
      <c r="B76" s="546">
        <v>10</v>
      </c>
      <c r="C76" s="545">
        <v>72.78729975361972</v>
      </c>
      <c r="D76" s="547">
        <v>1</v>
      </c>
      <c r="E76" s="234"/>
      <c r="F76" s="234"/>
      <c r="G76" s="234"/>
      <c r="H76" s="266">
        <v>72.78729975361972</v>
      </c>
      <c r="I76" s="266">
        <v>72.78729975361972</v>
      </c>
      <c r="J76" s="266">
        <v>72.78729975361972</v>
      </c>
      <c r="K76" s="266">
        <v>72.78729975361972</v>
      </c>
      <c r="L76" s="266">
        <v>72.78729975361972</v>
      </c>
      <c r="M76" s="266">
        <v>72.78729975361972</v>
      </c>
      <c r="N76" s="266">
        <v>72.78729975361972</v>
      </c>
      <c r="O76" s="266">
        <v>72.78729975361972</v>
      </c>
      <c r="P76" s="266">
        <v>72.78729975361972</v>
      </c>
      <c r="Q76" s="266">
        <v>72.78729975361972</v>
      </c>
      <c r="R76" s="266">
        <v>0</v>
      </c>
      <c r="S76" s="266">
        <v>0</v>
      </c>
      <c r="T76" s="266">
        <v>0</v>
      </c>
      <c r="U76" s="266">
        <v>0</v>
      </c>
      <c r="V76" s="266">
        <v>0</v>
      </c>
      <c r="W76" s="266">
        <v>0</v>
      </c>
      <c r="X76" s="266">
        <v>0</v>
      </c>
      <c r="Y76" s="266">
        <v>0</v>
      </c>
      <c r="Z76" s="266">
        <v>0</v>
      </c>
      <c r="AA76" s="266">
        <v>0</v>
      </c>
      <c r="AB76" s="266">
        <v>0</v>
      </c>
      <c r="AC76" s="266">
        <v>0</v>
      </c>
      <c r="AD76" s="266">
        <v>0</v>
      </c>
      <c r="AE76" s="266">
        <v>0</v>
      </c>
      <c r="AF76" s="266">
        <v>0</v>
      </c>
      <c r="AG76" s="266">
        <v>0</v>
      </c>
      <c r="AH76" s="266">
        <v>0</v>
      </c>
      <c r="AI76" s="266">
        <v>0</v>
      </c>
      <c r="AJ76" s="423">
        <f t="shared" si="1"/>
        <v>727.87299753619709</v>
      </c>
    </row>
    <row r="77" spans="1:36" x14ac:dyDescent="0.4">
      <c r="A77" s="338" t="s">
        <v>380</v>
      </c>
      <c r="B77" s="546">
        <v>15</v>
      </c>
      <c r="C77" s="545">
        <v>69.084975731225768</v>
      </c>
      <c r="D77" s="547">
        <v>1</v>
      </c>
      <c r="E77" s="234"/>
      <c r="F77" s="234"/>
      <c r="G77" s="234"/>
      <c r="H77" s="266">
        <v>69.084975731225768</v>
      </c>
      <c r="I77" s="266">
        <v>69.084975731225768</v>
      </c>
      <c r="J77" s="266">
        <v>69.084975731225768</v>
      </c>
      <c r="K77" s="266">
        <v>69.084975731225768</v>
      </c>
      <c r="L77" s="266">
        <v>69.084975731225768</v>
      </c>
      <c r="M77" s="266">
        <v>69.084975731225768</v>
      </c>
      <c r="N77" s="266">
        <v>69.084975731225768</v>
      </c>
      <c r="O77" s="266">
        <v>69.084975731225768</v>
      </c>
      <c r="P77" s="266">
        <v>69.084975731225768</v>
      </c>
      <c r="Q77" s="266">
        <v>69.084975731225768</v>
      </c>
      <c r="R77" s="266">
        <v>69.084975731225768</v>
      </c>
      <c r="S77" s="266">
        <v>69.084975731225768</v>
      </c>
      <c r="T77" s="266">
        <v>69.084975731225768</v>
      </c>
      <c r="U77" s="266">
        <v>69.084975731225768</v>
      </c>
      <c r="V77" s="266">
        <v>69.084975731225768</v>
      </c>
      <c r="W77" s="266">
        <v>0</v>
      </c>
      <c r="X77" s="266">
        <v>0</v>
      </c>
      <c r="Y77" s="266">
        <v>0</v>
      </c>
      <c r="Z77" s="266">
        <v>0</v>
      </c>
      <c r="AA77" s="266">
        <v>0</v>
      </c>
      <c r="AB77" s="266">
        <v>0</v>
      </c>
      <c r="AC77" s="266">
        <v>0</v>
      </c>
      <c r="AD77" s="266">
        <v>0</v>
      </c>
      <c r="AE77" s="266">
        <v>0</v>
      </c>
      <c r="AF77" s="266">
        <v>0</v>
      </c>
      <c r="AG77" s="266">
        <v>0</v>
      </c>
      <c r="AH77" s="266">
        <v>0</v>
      </c>
      <c r="AI77" s="266">
        <v>0</v>
      </c>
      <c r="AJ77" s="423">
        <f t="shared" si="1"/>
        <v>1036.2746359683865</v>
      </c>
    </row>
    <row r="78" spans="1:36" x14ac:dyDescent="0.4">
      <c r="A78" s="338" t="s">
        <v>381</v>
      </c>
      <c r="B78" s="546">
        <v>20</v>
      </c>
      <c r="C78" s="545">
        <v>31.191810221663992</v>
      </c>
      <c r="D78" s="547">
        <v>1</v>
      </c>
      <c r="E78" s="234"/>
      <c r="F78" s="234"/>
      <c r="G78" s="234"/>
      <c r="H78" s="266">
        <v>31.191810221663992</v>
      </c>
      <c r="I78" s="266">
        <v>31.191810221663992</v>
      </c>
      <c r="J78" s="266">
        <v>31.191810221663992</v>
      </c>
      <c r="K78" s="266">
        <v>31.191810221663992</v>
      </c>
      <c r="L78" s="266">
        <v>31.191810221663992</v>
      </c>
      <c r="M78" s="266">
        <v>31.191810221663992</v>
      </c>
      <c r="N78" s="266">
        <v>31.191810221663992</v>
      </c>
      <c r="O78" s="266">
        <v>31.191810221663992</v>
      </c>
      <c r="P78" s="266">
        <v>31.191810221663992</v>
      </c>
      <c r="Q78" s="266">
        <v>31.191810221663992</v>
      </c>
      <c r="R78" s="266">
        <v>31.191810221663992</v>
      </c>
      <c r="S78" s="266">
        <v>31.191810221663992</v>
      </c>
      <c r="T78" s="266">
        <v>31.191810221663992</v>
      </c>
      <c r="U78" s="266">
        <v>31.191810221663992</v>
      </c>
      <c r="V78" s="266">
        <v>31.191810221663992</v>
      </c>
      <c r="W78" s="266">
        <v>31.191810221663992</v>
      </c>
      <c r="X78" s="266">
        <v>31.191810221663992</v>
      </c>
      <c r="Y78" s="266">
        <v>31.191810221663992</v>
      </c>
      <c r="Z78" s="266">
        <v>31.191810221663992</v>
      </c>
      <c r="AA78" s="266">
        <v>31.191810221663992</v>
      </c>
      <c r="AB78" s="266">
        <v>0</v>
      </c>
      <c r="AC78" s="266">
        <v>0</v>
      </c>
      <c r="AD78" s="266">
        <v>0</v>
      </c>
      <c r="AE78" s="266">
        <v>0</v>
      </c>
      <c r="AF78" s="266">
        <v>0</v>
      </c>
      <c r="AG78" s="266">
        <v>0</v>
      </c>
      <c r="AH78" s="266">
        <v>0</v>
      </c>
      <c r="AI78" s="266">
        <v>0</v>
      </c>
      <c r="AJ78" s="423">
        <f t="shared" si="1"/>
        <v>623.83620443328005</v>
      </c>
    </row>
    <row r="79" spans="1:36" x14ac:dyDescent="0.4">
      <c r="A79" s="338" t="s">
        <v>382</v>
      </c>
      <c r="B79" s="546">
        <v>10</v>
      </c>
      <c r="C79" s="545">
        <v>18.876978945379339</v>
      </c>
      <c r="D79" s="547">
        <v>1</v>
      </c>
      <c r="E79" s="234"/>
      <c r="F79" s="234"/>
      <c r="G79" s="234"/>
      <c r="H79" s="266">
        <v>18.876978945379339</v>
      </c>
      <c r="I79" s="266">
        <v>18.876978945379339</v>
      </c>
      <c r="J79" s="266">
        <v>18.876978945379339</v>
      </c>
      <c r="K79" s="266">
        <v>18.876978945379339</v>
      </c>
      <c r="L79" s="266">
        <v>18.876978945379339</v>
      </c>
      <c r="M79" s="266">
        <v>18.876978945379339</v>
      </c>
      <c r="N79" s="266">
        <v>18.876978945379339</v>
      </c>
      <c r="O79" s="266">
        <v>18.876978945379339</v>
      </c>
      <c r="P79" s="266">
        <v>18.876978945379339</v>
      </c>
      <c r="Q79" s="266">
        <v>18.876978945379339</v>
      </c>
      <c r="R79" s="266">
        <v>0</v>
      </c>
      <c r="S79" s="266">
        <v>0</v>
      </c>
      <c r="T79" s="266">
        <v>0</v>
      </c>
      <c r="U79" s="266">
        <v>0</v>
      </c>
      <c r="V79" s="266">
        <v>0</v>
      </c>
      <c r="W79" s="266">
        <v>0</v>
      </c>
      <c r="X79" s="266">
        <v>0</v>
      </c>
      <c r="Y79" s="266">
        <v>0</v>
      </c>
      <c r="Z79" s="266">
        <v>0</v>
      </c>
      <c r="AA79" s="266">
        <v>0</v>
      </c>
      <c r="AB79" s="266">
        <v>0</v>
      </c>
      <c r="AC79" s="266">
        <v>0</v>
      </c>
      <c r="AD79" s="266">
        <v>0</v>
      </c>
      <c r="AE79" s="266">
        <v>0</v>
      </c>
      <c r="AF79" s="266">
        <v>0</v>
      </c>
      <c r="AG79" s="266">
        <v>0</v>
      </c>
      <c r="AH79" s="266">
        <v>0</v>
      </c>
      <c r="AI79" s="266">
        <v>0</v>
      </c>
      <c r="AJ79" s="423">
        <f t="shared" si="1"/>
        <v>188.76978945379338</v>
      </c>
    </row>
    <row r="80" spans="1:36" x14ac:dyDescent="0.4">
      <c r="A80" s="338" t="s">
        <v>383</v>
      </c>
      <c r="B80" s="546">
        <v>15</v>
      </c>
      <c r="C80" s="545">
        <v>14.803923370976952</v>
      </c>
      <c r="D80" s="547">
        <v>1</v>
      </c>
      <c r="E80" s="234"/>
      <c r="F80" s="234"/>
      <c r="G80" s="234"/>
      <c r="H80" s="266">
        <v>14.803923370976952</v>
      </c>
      <c r="I80" s="266">
        <v>14.803923370976952</v>
      </c>
      <c r="J80" s="266">
        <v>14.803923370976952</v>
      </c>
      <c r="K80" s="266">
        <v>14.803923370976952</v>
      </c>
      <c r="L80" s="266">
        <v>14.803923370976952</v>
      </c>
      <c r="M80" s="266">
        <v>14.803923370976952</v>
      </c>
      <c r="N80" s="266">
        <v>14.803923370976952</v>
      </c>
      <c r="O80" s="266">
        <v>14.803923370976952</v>
      </c>
      <c r="P80" s="266">
        <v>14.803923370976952</v>
      </c>
      <c r="Q80" s="266">
        <v>14.803923370976952</v>
      </c>
      <c r="R80" s="266">
        <v>14.803923370976952</v>
      </c>
      <c r="S80" s="266">
        <v>14.803923370976952</v>
      </c>
      <c r="T80" s="266">
        <v>14.803923370976952</v>
      </c>
      <c r="U80" s="266">
        <v>14.803923370976952</v>
      </c>
      <c r="V80" s="266">
        <v>14.803923370976952</v>
      </c>
      <c r="W80" s="266">
        <v>0</v>
      </c>
      <c r="X80" s="266">
        <v>0</v>
      </c>
      <c r="Y80" s="266">
        <v>0</v>
      </c>
      <c r="Z80" s="266">
        <v>0</v>
      </c>
      <c r="AA80" s="266">
        <v>0</v>
      </c>
      <c r="AB80" s="266">
        <v>0</v>
      </c>
      <c r="AC80" s="266">
        <v>0</v>
      </c>
      <c r="AD80" s="266">
        <v>0</v>
      </c>
      <c r="AE80" s="266">
        <v>0</v>
      </c>
      <c r="AF80" s="266">
        <v>0</v>
      </c>
      <c r="AG80" s="266">
        <v>0</v>
      </c>
      <c r="AH80" s="266">
        <v>0</v>
      </c>
      <c r="AI80" s="266">
        <v>0</v>
      </c>
      <c r="AJ80" s="423">
        <f t="shared" si="1"/>
        <v>222.05885056465422</v>
      </c>
    </row>
    <row r="81" spans="1:36" x14ac:dyDescent="0.4">
      <c r="A81" s="338" t="s">
        <v>543</v>
      </c>
      <c r="B81" s="546">
        <v>10</v>
      </c>
      <c r="C81" s="545">
        <v>9.4660172072655975</v>
      </c>
      <c r="D81" s="548">
        <v>1</v>
      </c>
      <c r="E81" s="337"/>
      <c r="F81" s="337"/>
      <c r="G81" s="337"/>
      <c r="H81" s="424">
        <v>9.4660172072655975</v>
      </c>
      <c r="I81" s="266">
        <v>9.4660172072655975</v>
      </c>
      <c r="J81" s="266">
        <v>9.4660172072655975</v>
      </c>
      <c r="K81" s="266">
        <v>9.4660172072655975</v>
      </c>
      <c r="L81" s="266">
        <v>9.4660172072655975</v>
      </c>
      <c r="M81" s="266">
        <v>9.4660172072655975</v>
      </c>
      <c r="N81" s="266">
        <v>9.4660172072655975</v>
      </c>
      <c r="O81" s="266">
        <v>9.4660172072655975</v>
      </c>
      <c r="P81" s="266">
        <v>9.4660172072655975</v>
      </c>
      <c r="Q81" s="266">
        <v>9.4660172072655975</v>
      </c>
      <c r="R81" s="266">
        <v>0</v>
      </c>
      <c r="S81" s="266">
        <v>0</v>
      </c>
      <c r="T81" s="266">
        <v>0</v>
      </c>
      <c r="U81" s="266">
        <v>0</v>
      </c>
      <c r="V81" s="266">
        <v>0</v>
      </c>
      <c r="W81" s="266">
        <v>0</v>
      </c>
      <c r="X81" s="266">
        <v>0</v>
      </c>
      <c r="Y81" s="266">
        <v>0</v>
      </c>
      <c r="Z81" s="266">
        <v>0</v>
      </c>
      <c r="AA81" s="266">
        <v>0</v>
      </c>
      <c r="AB81" s="266">
        <v>0</v>
      </c>
      <c r="AC81" s="266">
        <v>0</v>
      </c>
      <c r="AD81" s="266">
        <v>0</v>
      </c>
      <c r="AE81" s="266">
        <v>0</v>
      </c>
      <c r="AF81" s="266">
        <v>0</v>
      </c>
      <c r="AG81" s="266">
        <v>0</v>
      </c>
      <c r="AH81" s="266">
        <v>0</v>
      </c>
      <c r="AI81" s="266">
        <v>0</v>
      </c>
      <c r="AJ81" s="423">
        <f t="shared" si="1"/>
        <v>94.660172072655953</v>
      </c>
    </row>
    <row r="82" spans="1:36" x14ac:dyDescent="0.4">
      <c r="A82" s="236" t="s">
        <v>243</v>
      </c>
      <c r="B82" s="237"/>
      <c r="C82" s="241">
        <f>SUM(C5:C81)</f>
        <v>8215.5746727740425</v>
      </c>
      <c r="D82" s="340">
        <f>H82/C82</f>
        <v>1</v>
      </c>
      <c r="E82" s="335"/>
      <c r="F82" s="335"/>
      <c r="G82" s="335"/>
      <c r="H82" s="263">
        <f>SUM(H5:H81)</f>
        <v>8215.5746727740425</v>
      </c>
      <c r="I82" s="301">
        <f t="shared" ref="I82:AI82" si="2">SUM(I5:I81)</f>
        <v>8215.5746727740425</v>
      </c>
      <c r="J82" s="302">
        <f t="shared" si="2"/>
        <v>8206.7773771171233</v>
      </c>
      <c r="K82" s="302">
        <f t="shared" si="2"/>
        <v>8206.7773771171233</v>
      </c>
      <c r="L82" s="302">
        <f t="shared" si="2"/>
        <v>8206.7773771171233</v>
      </c>
      <c r="M82" s="302">
        <f t="shared" si="2"/>
        <v>8206.7773771171233</v>
      </c>
      <c r="N82" s="302">
        <f t="shared" si="2"/>
        <v>7720.013242279344</v>
      </c>
      <c r="O82" s="302">
        <f t="shared" si="2"/>
        <v>5455.9923929455754</v>
      </c>
      <c r="P82" s="302">
        <f t="shared" si="2"/>
        <v>5443.4833877830761</v>
      </c>
      <c r="Q82" s="302">
        <f t="shared" si="2"/>
        <v>5443.4833877830761</v>
      </c>
      <c r="R82" s="302">
        <f t="shared" si="2"/>
        <v>1752.8214161365906</v>
      </c>
      <c r="S82" s="302">
        <f t="shared" si="2"/>
        <v>1621.5149019256776</v>
      </c>
      <c r="T82" s="302">
        <f t="shared" si="2"/>
        <v>1618.7110933167585</v>
      </c>
      <c r="U82" s="302">
        <f t="shared" si="2"/>
        <v>1618.7110933167585</v>
      </c>
      <c r="V82" s="302">
        <f t="shared" si="2"/>
        <v>1618.7110933167585</v>
      </c>
      <c r="W82" s="302">
        <f t="shared" si="2"/>
        <v>1347.3549592143797</v>
      </c>
      <c r="X82" s="302">
        <f t="shared" si="2"/>
        <v>1197.9060598554736</v>
      </c>
      <c r="Y82" s="302">
        <f t="shared" si="2"/>
        <v>1197.9060598554736</v>
      </c>
      <c r="Z82" s="302">
        <f t="shared" si="2"/>
        <v>1142.565457169165</v>
      </c>
      <c r="AA82" s="302">
        <f t="shared" si="2"/>
        <v>1005.6095375263068</v>
      </c>
      <c r="AB82" s="302">
        <f t="shared" si="2"/>
        <v>0</v>
      </c>
      <c r="AC82" s="302">
        <f t="shared" si="2"/>
        <v>0</v>
      </c>
      <c r="AD82" s="302">
        <f t="shared" si="2"/>
        <v>0</v>
      </c>
      <c r="AE82" s="302">
        <f t="shared" si="2"/>
        <v>0</v>
      </c>
      <c r="AF82" s="302">
        <f t="shared" si="2"/>
        <v>0</v>
      </c>
      <c r="AG82" s="302">
        <f t="shared" si="2"/>
        <v>0</v>
      </c>
      <c r="AH82" s="302">
        <f t="shared" si="2"/>
        <v>0</v>
      </c>
      <c r="AI82" s="303">
        <f t="shared" si="2"/>
        <v>0</v>
      </c>
      <c r="AJ82" s="304">
        <f>SUM(AJ5:AJ81)</f>
        <v>87443.042936441037</v>
      </c>
    </row>
    <row r="83" spans="1:36" x14ac:dyDescent="0.4">
      <c r="A83" s="236" t="s">
        <v>244</v>
      </c>
      <c r="B83" s="243"/>
      <c r="C83" s="244"/>
      <c r="D83" s="343"/>
      <c r="E83" s="344"/>
      <c r="F83" s="344"/>
      <c r="G83" s="344"/>
      <c r="H83" s="448">
        <v>0</v>
      </c>
      <c r="I83" s="301">
        <f>H82-I82</f>
        <v>0</v>
      </c>
      <c r="J83" s="301">
        <f t="shared" ref="J83:AI83" si="3">I82-J82</f>
        <v>8.797295656919232</v>
      </c>
      <c r="K83" s="301">
        <f t="shared" si="3"/>
        <v>0</v>
      </c>
      <c r="L83" s="301">
        <f t="shared" si="3"/>
        <v>0</v>
      </c>
      <c r="M83" s="301">
        <f t="shared" si="3"/>
        <v>0</v>
      </c>
      <c r="N83" s="301">
        <f t="shared" si="3"/>
        <v>486.76413483777924</v>
      </c>
      <c r="O83" s="301">
        <f t="shared" si="3"/>
        <v>2264.0208493337686</v>
      </c>
      <c r="P83" s="301">
        <f t="shared" si="3"/>
        <v>12.509005162499307</v>
      </c>
      <c r="Q83" s="301">
        <f t="shared" si="3"/>
        <v>0</v>
      </c>
      <c r="R83" s="301">
        <f t="shared" si="3"/>
        <v>3690.6619716464857</v>
      </c>
      <c r="S83" s="301">
        <f t="shared" si="3"/>
        <v>131.30651421091306</v>
      </c>
      <c r="T83" s="301">
        <f t="shared" si="3"/>
        <v>2.8038086089190983</v>
      </c>
      <c r="U83" s="301">
        <f t="shared" si="3"/>
        <v>0</v>
      </c>
      <c r="V83" s="301">
        <f t="shared" si="3"/>
        <v>0</v>
      </c>
      <c r="W83" s="301">
        <f t="shared" si="3"/>
        <v>271.35613410237875</v>
      </c>
      <c r="X83" s="301">
        <f t="shared" si="3"/>
        <v>149.44889935890615</v>
      </c>
      <c r="Y83" s="301">
        <f t="shared" si="3"/>
        <v>0</v>
      </c>
      <c r="Z83" s="301">
        <f t="shared" si="3"/>
        <v>55.340602686308557</v>
      </c>
      <c r="AA83" s="301">
        <f t="shared" si="3"/>
        <v>136.95591964285825</v>
      </c>
      <c r="AB83" s="301">
        <f t="shared" si="3"/>
        <v>1005.6095375263068</v>
      </c>
      <c r="AC83" s="301">
        <f t="shared" si="3"/>
        <v>0</v>
      </c>
      <c r="AD83" s="301">
        <f t="shared" si="3"/>
        <v>0</v>
      </c>
      <c r="AE83" s="301">
        <f t="shared" si="3"/>
        <v>0</v>
      </c>
      <c r="AF83" s="301">
        <f t="shared" si="3"/>
        <v>0</v>
      </c>
      <c r="AG83" s="301">
        <f t="shared" si="3"/>
        <v>0</v>
      </c>
      <c r="AH83" s="301">
        <f t="shared" si="3"/>
        <v>0</v>
      </c>
      <c r="AI83" s="301">
        <f t="shared" si="3"/>
        <v>0</v>
      </c>
      <c r="AJ83" s="305"/>
    </row>
    <row r="84" spans="1:36" x14ac:dyDescent="0.4">
      <c r="A84" s="236" t="s">
        <v>245</v>
      </c>
      <c r="B84" s="243"/>
      <c r="C84" s="244"/>
      <c r="D84" s="244"/>
      <c r="E84" s="335"/>
      <c r="F84" s="335"/>
      <c r="G84" s="335"/>
      <c r="H84" s="306">
        <v>0</v>
      </c>
      <c r="I84" s="306">
        <f>$H$82-I82</f>
        <v>0</v>
      </c>
      <c r="J84" s="306">
        <f t="shared" ref="J84:AI84" si="4">$H$82-J82</f>
        <v>8.797295656919232</v>
      </c>
      <c r="K84" s="306">
        <f t="shared" si="4"/>
        <v>8.797295656919232</v>
      </c>
      <c r="L84" s="306">
        <f t="shared" si="4"/>
        <v>8.797295656919232</v>
      </c>
      <c r="M84" s="306">
        <f t="shared" si="4"/>
        <v>8.797295656919232</v>
      </c>
      <c r="N84" s="306">
        <f t="shared" si="4"/>
        <v>495.56143049469847</v>
      </c>
      <c r="O84" s="306">
        <f t="shared" si="4"/>
        <v>2759.5822798284671</v>
      </c>
      <c r="P84" s="306">
        <f t="shared" si="4"/>
        <v>2772.0912849909664</v>
      </c>
      <c r="Q84" s="306">
        <f t="shared" si="4"/>
        <v>2772.0912849909664</v>
      </c>
      <c r="R84" s="306">
        <f t="shared" si="4"/>
        <v>6462.7532566374521</v>
      </c>
      <c r="S84" s="306">
        <f t="shared" si="4"/>
        <v>6594.0597708483647</v>
      </c>
      <c r="T84" s="306">
        <f t="shared" si="4"/>
        <v>6596.8635794572838</v>
      </c>
      <c r="U84" s="306">
        <f t="shared" si="4"/>
        <v>6596.8635794572838</v>
      </c>
      <c r="V84" s="306">
        <f t="shared" si="4"/>
        <v>6596.8635794572838</v>
      </c>
      <c r="W84" s="306">
        <f t="shared" si="4"/>
        <v>6868.2197135596625</v>
      </c>
      <c r="X84" s="306">
        <f t="shared" si="4"/>
        <v>7017.6686129185691</v>
      </c>
      <c r="Y84" s="306">
        <f t="shared" si="4"/>
        <v>7017.6686129185691</v>
      </c>
      <c r="Z84" s="306">
        <f t="shared" si="4"/>
        <v>7073.0092156048777</v>
      </c>
      <c r="AA84" s="306">
        <f t="shared" si="4"/>
        <v>7209.9651352477358</v>
      </c>
      <c r="AB84" s="306">
        <f t="shared" si="4"/>
        <v>8215.5746727740425</v>
      </c>
      <c r="AC84" s="306">
        <f t="shared" si="4"/>
        <v>8215.5746727740425</v>
      </c>
      <c r="AD84" s="306">
        <f t="shared" si="4"/>
        <v>8215.5746727740425</v>
      </c>
      <c r="AE84" s="306">
        <f t="shared" si="4"/>
        <v>8215.5746727740425</v>
      </c>
      <c r="AF84" s="306">
        <f t="shared" si="4"/>
        <v>8215.5746727740425</v>
      </c>
      <c r="AG84" s="306">
        <f t="shared" si="4"/>
        <v>8215.5746727740425</v>
      </c>
      <c r="AH84" s="306">
        <f t="shared" si="4"/>
        <v>8215.5746727740425</v>
      </c>
      <c r="AI84" s="306">
        <f t="shared" si="4"/>
        <v>8215.5746727740425</v>
      </c>
      <c r="AJ84" s="307"/>
    </row>
    <row r="85" spans="1:36" x14ac:dyDescent="0.4">
      <c r="A85" s="247" t="s">
        <v>88</v>
      </c>
      <c r="B85" s="248">
        <f>SUMPRODUCT(B5:B81,C5:C81)/C82</f>
        <v>11.566819098573166</v>
      </c>
      <c r="C85" s="245"/>
    </row>
    <row r="86" spans="1:36" x14ac:dyDescent="0.4">
      <c r="B86" s="336"/>
    </row>
    <row r="87" spans="1:36" x14ac:dyDescent="0.4">
      <c r="A87" s="449" t="s">
        <v>2</v>
      </c>
      <c r="B87" s="450"/>
      <c r="C87" s="450"/>
      <c r="D87" s="450"/>
      <c r="E87" s="450"/>
      <c r="F87" s="450"/>
      <c r="G87" s="450"/>
      <c r="H87" s="450"/>
      <c r="I87" s="451"/>
    </row>
    <row r="88" spans="1:36" ht="88.5" customHeight="1" x14ac:dyDescent="0.4">
      <c r="A88" s="668" t="s">
        <v>384</v>
      </c>
      <c r="B88" s="668"/>
      <c r="C88" s="668"/>
      <c r="D88" s="668"/>
      <c r="E88" s="668"/>
      <c r="F88" s="668"/>
      <c r="G88" s="668"/>
      <c r="H88" s="668"/>
      <c r="I88" s="668"/>
    </row>
  </sheetData>
  <mergeCells count="7">
    <mergeCell ref="AJ3:AJ4"/>
    <mergeCell ref="A88:I88"/>
    <mergeCell ref="A3:A4"/>
    <mergeCell ref="B3:B4"/>
    <mergeCell ref="C3:C4"/>
    <mergeCell ref="D3:D4"/>
    <mergeCell ref="E3:AI3"/>
  </mergeCells>
  <pageMargins left="0.7" right="0.7" top="0.75" bottom="0.75" header="0.3" footer="0.3"/>
  <pageSetup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22488-AC21-4D29-8BB8-2667A4C0A2B2}">
  <dimension ref="A1:AJ27"/>
  <sheetViews>
    <sheetView workbookViewId="0">
      <selection activeCell="Q5" sqref="Q5:Q23"/>
    </sheetView>
  </sheetViews>
  <sheetFormatPr defaultColWidth="8.84375" defaultRowHeight="15" x14ac:dyDescent="0.4"/>
  <cols>
    <col min="1" max="1" width="29.23046875" style="283" customWidth="1"/>
    <col min="2" max="2" width="8.69140625" style="283" bestFit="1" customWidth="1"/>
    <col min="3" max="3" width="12" style="283" customWidth="1"/>
    <col min="4" max="4" width="6.53515625" style="283" bestFit="1" customWidth="1"/>
    <col min="5" max="7" width="9.84375" style="283" hidden="1" customWidth="1"/>
    <col min="8" max="36" width="9.84375" style="283" customWidth="1"/>
    <col min="37" max="16384" width="8.84375" style="283"/>
  </cols>
  <sheetData>
    <row r="1" spans="1:36" x14ac:dyDescent="0.4">
      <c r="A1" s="111" t="s">
        <v>524</v>
      </c>
    </row>
    <row r="2" spans="1:36" x14ac:dyDescent="0.4">
      <c r="A2" s="165"/>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525" t="s">
        <v>343</v>
      </c>
      <c r="B5" s="432">
        <v>10</v>
      </c>
      <c r="C5" s="266">
        <v>218.55485726775311</v>
      </c>
      <c r="D5" s="499">
        <v>1</v>
      </c>
      <c r="E5" s="235"/>
      <c r="F5" s="235"/>
      <c r="G5" s="235"/>
      <c r="H5" s="266">
        <v>218.55485726775311</v>
      </c>
      <c r="I5" s="266">
        <v>218.55485726775311</v>
      </c>
      <c r="J5" s="266">
        <v>218.55485726775311</v>
      </c>
      <c r="K5" s="266">
        <v>218.55485726775311</v>
      </c>
      <c r="L5" s="266">
        <v>218.55485726775311</v>
      </c>
      <c r="M5" s="266">
        <v>218.55485726775311</v>
      </c>
      <c r="N5" s="266">
        <v>218.55485726775311</v>
      </c>
      <c r="O5" s="266">
        <v>172.65833724152498</v>
      </c>
      <c r="P5" s="266">
        <v>172.65833724152498</v>
      </c>
      <c r="Q5" s="266">
        <v>172.65833724152498</v>
      </c>
      <c r="R5" s="266">
        <v>0</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526">
        <f t="shared" ref="AJ5:AJ20" si="0">SUM(E5:AI5)</f>
        <v>2047.8590125988467</v>
      </c>
    </row>
    <row r="6" spans="1:36" x14ac:dyDescent="0.4">
      <c r="A6" s="525" t="s">
        <v>60</v>
      </c>
      <c r="B6" s="432">
        <v>20</v>
      </c>
      <c r="C6" s="266">
        <v>187.45225299267685</v>
      </c>
      <c r="D6" s="499">
        <v>1</v>
      </c>
      <c r="E6" s="235"/>
      <c r="F6" s="235"/>
      <c r="G6" s="235"/>
      <c r="H6" s="266">
        <v>187.45225299267685</v>
      </c>
      <c r="I6" s="266">
        <v>187.45225299267685</v>
      </c>
      <c r="J6" s="266">
        <v>187.45225299267685</v>
      </c>
      <c r="K6" s="266">
        <v>187.45225299267685</v>
      </c>
      <c r="L6" s="266">
        <v>187.45225299267685</v>
      </c>
      <c r="M6" s="266">
        <v>187.45225299267685</v>
      </c>
      <c r="N6" s="266">
        <v>187.45225299267685</v>
      </c>
      <c r="O6" s="266">
        <v>187.45225299267685</v>
      </c>
      <c r="P6" s="266">
        <v>187.45225299267685</v>
      </c>
      <c r="Q6" s="266">
        <v>187.45225299267685</v>
      </c>
      <c r="R6" s="266">
        <v>180.75292681512872</v>
      </c>
      <c r="S6" s="266">
        <v>180.75292681512872</v>
      </c>
      <c r="T6" s="266">
        <v>180.75292681512872</v>
      </c>
      <c r="U6" s="266">
        <v>180.75292681512872</v>
      </c>
      <c r="V6" s="266">
        <v>180.75292681512872</v>
      </c>
      <c r="W6" s="266">
        <v>180.75292681512872</v>
      </c>
      <c r="X6" s="266">
        <v>180.75292681512872</v>
      </c>
      <c r="Y6" s="266">
        <v>180.75292681512872</v>
      </c>
      <c r="Z6" s="266">
        <v>180.75292681512872</v>
      </c>
      <c r="AA6" s="266">
        <v>180.75292681512872</v>
      </c>
      <c r="AB6" s="266">
        <v>0</v>
      </c>
      <c r="AC6" s="266">
        <v>0</v>
      </c>
      <c r="AD6" s="266">
        <v>0</v>
      </c>
      <c r="AE6" s="266">
        <v>0</v>
      </c>
      <c r="AF6" s="266">
        <v>0</v>
      </c>
      <c r="AG6" s="266">
        <v>0</v>
      </c>
      <c r="AH6" s="266">
        <v>0</v>
      </c>
      <c r="AI6" s="266">
        <v>0</v>
      </c>
      <c r="AJ6" s="526">
        <f t="shared" si="0"/>
        <v>3682.0517980780569</v>
      </c>
    </row>
    <row r="7" spans="1:36" x14ac:dyDescent="0.4">
      <c r="A7" s="525" t="s">
        <v>59</v>
      </c>
      <c r="B7" s="432">
        <v>20</v>
      </c>
      <c r="C7" s="266">
        <v>69.52328732790825</v>
      </c>
      <c r="D7" s="499">
        <v>1</v>
      </c>
      <c r="E7" s="235"/>
      <c r="F7" s="235"/>
      <c r="G7" s="235"/>
      <c r="H7" s="266">
        <v>69.52328732790825</v>
      </c>
      <c r="I7" s="266">
        <v>69.52328732790825</v>
      </c>
      <c r="J7" s="266">
        <v>69.52328732790825</v>
      </c>
      <c r="K7" s="266">
        <v>69.52328732790825</v>
      </c>
      <c r="L7" s="266">
        <v>69.52328732790825</v>
      </c>
      <c r="M7" s="266">
        <v>69.52328732790825</v>
      </c>
      <c r="N7" s="266">
        <v>69.52328732790825</v>
      </c>
      <c r="O7" s="266">
        <v>69.52328732790825</v>
      </c>
      <c r="P7" s="266">
        <v>69.52328732790825</v>
      </c>
      <c r="Q7" s="266">
        <v>69.52328732790825</v>
      </c>
      <c r="R7" s="266">
        <v>66.366743298805829</v>
      </c>
      <c r="S7" s="266">
        <v>66.366743298805829</v>
      </c>
      <c r="T7" s="266">
        <v>66.366743298805829</v>
      </c>
      <c r="U7" s="266">
        <v>66.366743298805829</v>
      </c>
      <c r="V7" s="266">
        <v>66.366743298805829</v>
      </c>
      <c r="W7" s="266">
        <v>66.366743298805829</v>
      </c>
      <c r="X7" s="266">
        <v>66.366743298805829</v>
      </c>
      <c r="Y7" s="266">
        <v>66.366743298805829</v>
      </c>
      <c r="Z7" s="266">
        <v>66.366743298805829</v>
      </c>
      <c r="AA7" s="266">
        <v>66.366743298805829</v>
      </c>
      <c r="AB7" s="266">
        <v>0</v>
      </c>
      <c r="AC7" s="266">
        <v>0</v>
      </c>
      <c r="AD7" s="266">
        <v>0</v>
      </c>
      <c r="AE7" s="266">
        <v>0</v>
      </c>
      <c r="AF7" s="266">
        <v>0</v>
      </c>
      <c r="AG7" s="266">
        <v>0</v>
      </c>
      <c r="AH7" s="266">
        <v>0</v>
      </c>
      <c r="AI7" s="266">
        <v>0</v>
      </c>
      <c r="AJ7" s="526">
        <f t="shared" si="0"/>
        <v>1358.9003062671413</v>
      </c>
    </row>
    <row r="8" spans="1:36" x14ac:dyDescent="0.4">
      <c r="A8" s="525" t="s">
        <v>125</v>
      </c>
      <c r="B8" s="432">
        <v>19</v>
      </c>
      <c r="C8" s="266">
        <v>65.00579527310893</v>
      </c>
      <c r="D8" s="499">
        <v>1</v>
      </c>
      <c r="E8" s="235"/>
      <c r="F8" s="235"/>
      <c r="G8" s="235"/>
      <c r="H8" s="266">
        <v>65.00579527310893</v>
      </c>
      <c r="I8" s="266">
        <v>65.00579527310893</v>
      </c>
      <c r="J8" s="266">
        <v>65.00579527310893</v>
      </c>
      <c r="K8" s="266">
        <v>65.00579527310893</v>
      </c>
      <c r="L8" s="266">
        <v>65.00579527310893</v>
      </c>
      <c r="M8" s="266">
        <v>65.00579527310893</v>
      </c>
      <c r="N8" s="266">
        <v>65.00579527310893</v>
      </c>
      <c r="O8" s="266">
        <v>65.00579527310893</v>
      </c>
      <c r="P8" s="266">
        <v>65.00579527310893</v>
      </c>
      <c r="Q8" s="266">
        <v>65.00579527310893</v>
      </c>
      <c r="R8" s="266">
        <v>65.00579527310893</v>
      </c>
      <c r="S8" s="266">
        <v>65.00579527310893</v>
      </c>
      <c r="T8" s="266">
        <v>65.00579527310893</v>
      </c>
      <c r="U8" s="266">
        <v>65.00579527310893</v>
      </c>
      <c r="V8" s="266">
        <v>65.00579527310893</v>
      </c>
      <c r="W8" s="266">
        <v>65.00579527310893</v>
      </c>
      <c r="X8" s="266">
        <v>65.00579527310893</v>
      </c>
      <c r="Y8" s="266">
        <v>65.00579527310893</v>
      </c>
      <c r="Z8" s="266">
        <v>65.00579527310893</v>
      </c>
      <c r="AA8" s="266">
        <v>0</v>
      </c>
      <c r="AB8" s="266">
        <v>0</v>
      </c>
      <c r="AC8" s="266">
        <v>0</v>
      </c>
      <c r="AD8" s="266">
        <v>0</v>
      </c>
      <c r="AE8" s="266">
        <v>0</v>
      </c>
      <c r="AF8" s="266">
        <v>0</v>
      </c>
      <c r="AG8" s="266">
        <v>0</v>
      </c>
      <c r="AH8" s="266">
        <v>0</v>
      </c>
      <c r="AI8" s="266">
        <v>0</v>
      </c>
      <c r="AJ8" s="526">
        <f t="shared" si="0"/>
        <v>1235.1101101890697</v>
      </c>
    </row>
    <row r="9" spans="1:36" x14ac:dyDescent="0.4">
      <c r="A9" s="525" t="s">
        <v>292</v>
      </c>
      <c r="B9" s="432">
        <v>20</v>
      </c>
      <c r="C9" s="266">
        <v>27.812065501386826</v>
      </c>
      <c r="D9" s="499">
        <v>1</v>
      </c>
      <c r="E9" s="235"/>
      <c r="F9" s="235"/>
      <c r="G9" s="235"/>
      <c r="H9" s="266">
        <v>27.812065501386826</v>
      </c>
      <c r="I9" s="266">
        <v>27.812065501386826</v>
      </c>
      <c r="J9" s="266">
        <v>27.812065501386826</v>
      </c>
      <c r="K9" s="266">
        <v>27.812065501386826</v>
      </c>
      <c r="L9" s="266">
        <v>27.812065501386826</v>
      </c>
      <c r="M9" s="266">
        <v>27.812065501386826</v>
      </c>
      <c r="N9" s="266">
        <v>27.812065501386826</v>
      </c>
      <c r="O9" s="266">
        <v>27.812065501386826</v>
      </c>
      <c r="P9" s="266">
        <v>27.812065501386826</v>
      </c>
      <c r="Q9" s="266">
        <v>27.812065501386826</v>
      </c>
      <c r="R9" s="266">
        <v>26.023720112346442</v>
      </c>
      <c r="S9" s="266">
        <v>26.023720112346442</v>
      </c>
      <c r="T9" s="266">
        <v>26.023720112346442</v>
      </c>
      <c r="U9" s="266">
        <v>26.023720112346442</v>
      </c>
      <c r="V9" s="266">
        <v>26.023720112346442</v>
      </c>
      <c r="W9" s="266">
        <v>26.023720112346442</v>
      </c>
      <c r="X9" s="266">
        <v>26.023720112346442</v>
      </c>
      <c r="Y9" s="266">
        <v>26.023720112346442</v>
      </c>
      <c r="Z9" s="266">
        <v>26.023720112346442</v>
      </c>
      <c r="AA9" s="266">
        <v>26.023720112346442</v>
      </c>
      <c r="AB9" s="266">
        <v>0</v>
      </c>
      <c r="AC9" s="266">
        <v>0</v>
      </c>
      <c r="AD9" s="266">
        <v>0</v>
      </c>
      <c r="AE9" s="266">
        <v>0</v>
      </c>
      <c r="AF9" s="266">
        <v>0</v>
      </c>
      <c r="AG9" s="266">
        <v>0</v>
      </c>
      <c r="AH9" s="266">
        <v>0</v>
      </c>
      <c r="AI9" s="266">
        <v>0</v>
      </c>
      <c r="AJ9" s="526">
        <f t="shared" si="0"/>
        <v>538.35785613733276</v>
      </c>
    </row>
    <row r="10" spans="1:36" x14ac:dyDescent="0.4">
      <c r="A10" s="525" t="s">
        <v>339</v>
      </c>
      <c r="B10" s="432">
        <v>20</v>
      </c>
      <c r="C10" s="266">
        <v>18.973520674827238</v>
      </c>
      <c r="D10" s="499">
        <v>1</v>
      </c>
      <c r="E10" s="235"/>
      <c r="F10" s="235"/>
      <c r="G10" s="235"/>
      <c r="H10" s="266">
        <v>18.973520674827238</v>
      </c>
      <c r="I10" s="266">
        <v>18.973520674827238</v>
      </c>
      <c r="J10" s="266">
        <v>18.973520674827238</v>
      </c>
      <c r="K10" s="266">
        <v>18.973520674827238</v>
      </c>
      <c r="L10" s="266">
        <v>18.973520674827238</v>
      </c>
      <c r="M10" s="266">
        <v>18.973520674827238</v>
      </c>
      <c r="N10" s="266">
        <v>18.973520674827238</v>
      </c>
      <c r="O10" s="266">
        <v>18.973520674827238</v>
      </c>
      <c r="P10" s="266">
        <v>18.973520674827238</v>
      </c>
      <c r="Q10" s="266">
        <v>18.973520674827238</v>
      </c>
      <c r="R10" s="266">
        <v>18.802865371288785</v>
      </c>
      <c r="S10" s="266">
        <v>18.802865371288785</v>
      </c>
      <c r="T10" s="266">
        <v>18.802865371288785</v>
      </c>
      <c r="U10" s="266">
        <v>18.802865371288785</v>
      </c>
      <c r="V10" s="266">
        <v>18.802865371288785</v>
      </c>
      <c r="W10" s="266">
        <v>18.802865371288785</v>
      </c>
      <c r="X10" s="266">
        <v>18.802865371288785</v>
      </c>
      <c r="Y10" s="266">
        <v>18.802865371288785</v>
      </c>
      <c r="Z10" s="266">
        <v>18.802865371288785</v>
      </c>
      <c r="AA10" s="266">
        <v>18.802865371288785</v>
      </c>
      <c r="AB10" s="266">
        <v>0</v>
      </c>
      <c r="AC10" s="266">
        <v>0</v>
      </c>
      <c r="AD10" s="266">
        <v>0</v>
      </c>
      <c r="AE10" s="266">
        <v>0</v>
      </c>
      <c r="AF10" s="266">
        <v>0</v>
      </c>
      <c r="AG10" s="266">
        <v>0</v>
      </c>
      <c r="AH10" s="266">
        <v>0</v>
      </c>
      <c r="AI10" s="266">
        <v>0</v>
      </c>
      <c r="AJ10" s="526">
        <f t="shared" si="0"/>
        <v>377.76386046116005</v>
      </c>
    </row>
    <row r="11" spans="1:36" x14ac:dyDescent="0.4">
      <c r="A11" s="525" t="s">
        <v>57</v>
      </c>
      <c r="B11" s="432">
        <v>10</v>
      </c>
      <c r="C11" s="266">
        <v>17.822157861285806</v>
      </c>
      <c r="D11" s="499">
        <v>1</v>
      </c>
      <c r="E11" s="235"/>
      <c r="F11" s="235"/>
      <c r="G11" s="235"/>
      <c r="H11" s="266">
        <v>17.822157861285806</v>
      </c>
      <c r="I11" s="266">
        <v>17.822157861285806</v>
      </c>
      <c r="J11" s="266">
        <v>17.822157861285806</v>
      </c>
      <c r="K11" s="266">
        <v>17.822157861285806</v>
      </c>
      <c r="L11" s="266">
        <v>17.822157861285806</v>
      </c>
      <c r="M11" s="266">
        <v>17.822157861285806</v>
      </c>
      <c r="N11" s="266">
        <v>17.822157861285806</v>
      </c>
      <c r="O11" s="266">
        <v>17.822157861285806</v>
      </c>
      <c r="P11" s="266">
        <v>17.822157861285806</v>
      </c>
      <c r="Q11" s="266">
        <v>17.822157861285806</v>
      </c>
      <c r="R11" s="266">
        <v>0</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526">
        <f t="shared" ref="AJ11" si="1">SUM(E11:AI11)</f>
        <v>178.22157861285805</v>
      </c>
    </row>
    <row r="12" spans="1:36" x14ac:dyDescent="0.4">
      <c r="A12" s="525" t="s">
        <v>127</v>
      </c>
      <c r="B12" s="432">
        <v>20</v>
      </c>
      <c r="C12" s="266">
        <v>15.200829072017786</v>
      </c>
      <c r="D12" s="499">
        <v>1</v>
      </c>
      <c r="E12" s="235"/>
      <c r="F12" s="235"/>
      <c r="G12" s="235"/>
      <c r="H12" s="266">
        <v>15.200829072017786</v>
      </c>
      <c r="I12" s="266">
        <v>15.200829072017786</v>
      </c>
      <c r="J12" s="266">
        <v>15.200829072017786</v>
      </c>
      <c r="K12" s="266">
        <v>15.200829072017786</v>
      </c>
      <c r="L12" s="266">
        <v>15.200829072017786</v>
      </c>
      <c r="M12" s="266">
        <v>15.200829072017786</v>
      </c>
      <c r="N12" s="266">
        <v>15.200829072017786</v>
      </c>
      <c r="O12" s="266">
        <v>15.200829072017786</v>
      </c>
      <c r="P12" s="266">
        <v>15.200829072017786</v>
      </c>
      <c r="Q12" s="266">
        <v>15.200829072017786</v>
      </c>
      <c r="R12" s="266">
        <v>14.832792820998787</v>
      </c>
      <c r="S12" s="266">
        <v>14.832792820998787</v>
      </c>
      <c r="T12" s="266">
        <v>14.832792820998787</v>
      </c>
      <c r="U12" s="266">
        <v>14.832792820998787</v>
      </c>
      <c r="V12" s="266">
        <v>14.832792820998787</v>
      </c>
      <c r="W12" s="266">
        <v>14.832792820998787</v>
      </c>
      <c r="X12" s="266">
        <v>14.832792820998787</v>
      </c>
      <c r="Y12" s="266">
        <v>14.832792820998787</v>
      </c>
      <c r="Z12" s="266">
        <v>14.832792820998787</v>
      </c>
      <c r="AA12" s="266">
        <v>14.832792820998787</v>
      </c>
      <c r="AB12" s="266">
        <v>0</v>
      </c>
      <c r="AC12" s="266">
        <v>0</v>
      </c>
      <c r="AD12" s="266">
        <v>0</v>
      </c>
      <c r="AE12" s="266">
        <v>0</v>
      </c>
      <c r="AF12" s="266">
        <v>0</v>
      </c>
      <c r="AG12" s="266">
        <v>0</v>
      </c>
      <c r="AH12" s="266">
        <v>0</v>
      </c>
      <c r="AI12" s="266">
        <v>0</v>
      </c>
      <c r="AJ12" s="526">
        <f t="shared" si="0"/>
        <v>300.33621893016567</v>
      </c>
    </row>
    <row r="13" spans="1:36" x14ac:dyDescent="0.4">
      <c r="A13" s="525" t="s">
        <v>128</v>
      </c>
      <c r="B13" s="432">
        <v>10</v>
      </c>
      <c r="C13" s="266">
        <v>10.722551685299999</v>
      </c>
      <c r="D13" s="499">
        <v>1</v>
      </c>
      <c r="E13" s="235"/>
      <c r="F13" s="235"/>
      <c r="G13" s="235"/>
      <c r="H13" s="266">
        <v>10.722551685299999</v>
      </c>
      <c r="I13" s="266">
        <v>10.722551685299999</v>
      </c>
      <c r="J13" s="266">
        <v>10.722551685299999</v>
      </c>
      <c r="K13" s="266">
        <v>10.722551685299999</v>
      </c>
      <c r="L13" s="266">
        <v>10.722551685299999</v>
      </c>
      <c r="M13" s="266">
        <v>10.722551685299999</v>
      </c>
      <c r="N13" s="266">
        <v>10.722551685299999</v>
      </c>
      <c r="O13" s="266">
        <v>6.6479820448859988</v>
      </c>
      <c r="P13" s="266">
        <v>6.6479820448859988</v>
      </c>
      <c r="Q13" s="266">
        <v>6.6479820448859988</v>
      </c>
      <c r="R13" s="266">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526">
        <f t="shared" si="0"/>
        <v>95.00180793175798</v>
      </c>
    </row>
    <row r="14" spans="1:36" x14ac:dyDescent="0.4">
      <c r="A14" s="525" t="s">
        <v>338</v>
      </c>
      <c r="B14" s="432">
        <v>10</v>
      </c>
      <c r="C14" s="266">
        <v>5.101473007814759</v>
      </c>
      <c r="D14" s="499">
        <v>1</v>
      </c>
      <c r="E14" s="235"/>
      <c r="F14" s="235"/>
      <c r="G14" s="235"/>
      <c r="H14" s="266">
        <v>5.101473007814759</v>
      </c>
      <c r="I14" s="266">
        <v>5.101473007814759</v>
      </c>
      <c r="J14" s="266">
        <v>5.101473007814759</v>
      </c>
      <c r="K14" s="266">
        <v>5.101473007814759</v>
      </c>
      <c r="L14" s="266">
        <v>5.101473007814759</v>
      </c>
      <c r="M14" s="266">
        <v>5.101473007814759</v>
      </c>
      <c r="N14" s="266">
        <v>5.101473007814759</v>
      </c>
      <c r="O14" s="266">
        <v>5.101473007814759</v>
      </c>
      <c r="P14" s="266">
        <v>5.101473007814759</v>
      </c>
      <c r="Q14" s="266">
        <v>5.101473007814759</v>
      </c>
      <c r="R14" s="266">
        <v>0</v>
      </c>
      <c r="S14" s="266">
        <v>0</v>
      </c>
      <c r="T14" s="266">
        <v>0</v>
      </c>
      <c r="U14" s="266">
        <v>0</v>
      </c>
      <c r="V14" s="266">
        <v>0</v>
      </c>
      <c r="W14" s="266">
        <v>0</v>
      </c>
      <c r="X14" s="266">
        <v>0</v>
      </c>
      <c r="Y14" s="266">
        <v>0</v>
      </c>
      <c r="Z14" s="266">
        <v>0</v>
      </c>
      <c r="AA14" s="266">
        <v>0</v>
      </c>
      <c r="AB14" s="266">
        <v>0</v>
      </c>
      <c r="AC14" s="266">
        <v>0</v>
      </c>
      <c r="AD14" s="266">
        <v>0</v>
      </c>
      <c r="AE14" s="266">
        <v>0</v>
      </c>
      <c r="AF14" s="266">
        <v>0</v>
      </c>
      <c r="AG14" s="266">
        <v>0</v>
      </c>
      <c r="AH14" s="266">
        <v>0</v>
      </c>
      <c r="AI14" s="266">
        <v>0</v>
      </c>
      <c r="AJ14" s="526">
        <f t="shared" si="0"/>
        <v>51.014730078147601</v>
      </c>
    </row>
    <row r="15" spans="1:36" x14ac:dyDescent="0.4">
      <c r="A15" s="525" t="s">
        <v>126</v>
      </c>
      <c r="B15" s="432">
        <v>20</v>
      </c>
      <c r="C15" s="266">
        <v>3.6394816668268541</v>
      </c>
      <c r="D15" s="499">
        <v>1</v>
      </c>
      <c r="E15" s="235"/>
      <c r="F15" s="235"/>
      <c r="G15" s="235"/>
      <c r="H15" s="266">
        <v>3.6394816668268541</v>
      </c>
      <c r="I15" s="266">
        <v>3.6394816668268541</v>
      </c>
      <c r="J15" s="266">
        <v>3.6394816668268541</v>
      </c>
      <c r="K15" s="266">
        <v>3.6394816668268541</v>
      </c>
      <c r="L15" s="266">
        <v>3.6394816668268541</v>
      </c>
      <c r="M15" s="266">
        <v>3.6394816668268541</v>
      </c>
      <c r="N15" s="266">
        <v>3.6394816668268541</v>
      </c>
      <c r="O15" s="266">
        <v>3.6394816668268541</v>
      </c>
      <c r="P15" s="266">
        <v>3.6394816668268541</v>
      </c>
      <c r="Q15" s="266">
        <v>3.6394816668268541</v>
      </c>
      <c r="R15" s="266">
        <v>3.5510752294728589</v>
      </c>
      <c r="S15" s="266">
        <v>3.5510752294728589</v>
      </c>
      <c r="T15" s="266">
        <v>3.5510752294728589</v>
      </c>
      <c r="U15" s="266">
        <v>3.5510752294728598</v>
      </c>
      <c r="V15" s="266">
        <v>3.5510752294728598</v>
      </c>
      <c r="W15" s="266">
        <v>3.5510752294728598</v>
      </c>
      <c r="X15" s="266">
        <v>3.5510752294728598</v>
      </c>
      <c r="Y15" s="266">
        <v>3.5510752294728598</v>
      </c>
      <c r="Z15" s="266">
        <v>3.5510752294728598</v>
      </c>
      <c r="AA15" s="266">
        <v>3.5510752294728598</v>
      </c>
      <c r="AB15" s="266">
        <v>0</v>
      </c>
      <c r="AC15" s="266">
        <v>0</v>
      </c>
      <c r="AD15" s="266">
        <v>0</v>
      </c>
      <c r="AE15" s="266">
        <v>0</v>
      </c>
      <c r="AF15" s="266">
        <v>0</v>
      </c>
      <c r="AG15" s="266">
        <v>0</v>
      </c>
      <c r="AH15" s="266">
        <v>0</v>
      </c>
      <c r="AI15" s="266">
        <v>0</v>
      </c>
      <c r="AJ15" s="526">
        <f t="shared" si="0"/>
        <v>71.905568962997123</v>
      </c>
    </row>
    <row r="16" spans="1:36" x14ac:dyDescent="0.4">
      <c r="A16" s="525" t="s">
        <v>385</v>
      </c>
      <c r="B16" s="432">
        <v>10</v>
      </c>
      <c r="C16" s="266">
        <v>1.31204956608</v>
      </c>
      <c r="D16" s="499">
        <v>1</v>
      </c>
      <c r="E16" s="235"/>
      <c r="F16" s="235"/>
      <c r="G16" s="235"/>
      <c r="H16" s="266">
        <v>1.31204956608</v>
      </c>
      <c r="I16" s="266">
        <v>1.31204956608</v>
      </c>
      <c r="J16" s="266">
        <v>1.31204956608</v>
      </c>
      <c r="K16" s="266">
        <v>1.31204956608</v>
      </c>
      <c r="L16" s="266">
        <v>1.31204956608</v>
      </c>
      <c r="M16" s="266">
        <v>1.31204956608</v>
      </c>
      <c r="N16" s="266">
        <v>1.31204956608</v>
      </c>
      <c r="O16" s="266">
        <v>1.0365191572032</v>
      </c>
      <c r="P16" s="266">
        <v>1.0365191572032</v>
      </c>
      <c r="Q16" s="266">
        <v>1.0365191572032</v>
      </c>
      <c r="R16" s="266">
        <v>0</v>
      </c>
      <c r="S16" s="266">
        <v>0</v>
      </c>
      <c r="T16" s="266">
        <v>0</v>
      </c>
      <c r="U16" s="266">
        <v>0</v>
      </c>
      <c r="V16" s="266">
        <v>0</v>
      </c>
      <c r="W16" s="266">
        <v>0</v>
      </c>
      <c r="X16" s="266">
        <v>0</v>
      </c>
      <c r="Y16" s="266">
        <v>0</v>
      </c>
      <c r="Z16" s="266">
        <v>0</v>
      </c>
      <c r="AA16" s="266">
        <v>0</v>
      </c>
      <c r="AB16" s="266">
        <v>0</v>
      </c>
      <c r="AC16" s="266">
        <v>0</v>
      </c>
      <c r="AD16" s="266">
        <v>0</v>
      </c>
      <c r="AE16" s="266">
        <v>0</v>
      </c>
      <c r="AF16" s="266">
        <v>0</v>
      </c>
      <c r="AG16" s="266">
        <v>0</v>
      </c>
      <c r="AH16" s="266">
        <v>0</v>
      </c>
      <c r="AI16" s="266">
        <v>0</v>
      </c>
      <c r="AJ16" s="526">
        <f t="shared" si="0"/>
        <v>12.293904434169599</v>
      </c>
    </row>
    <row r="17" spans="1:36" x14ac:dyDescent="0.4">
      <c r="A17" s="525" t="s">
        <v>386</v>
      </c>
      <c r="B17" s="432">
        <v>7</v>
      </c>
      <c r="C17" s="266">
        <v>0.84357000000000004</v>
      </c>
      <c r="D17" s="499">
        <v>1</v>
      </c>
      <c r="E17" s="235"/>
      <c r="F17" s="235"/>
      <c r="G17" s="235"/>
      <c r="H17" s="266">
        <v>0.84357000000000004</v>
      </c>
      <c r="I17" s="266">
        <v>0.84357000000000004</v>
      </c>
      <c r="J17" s="266">
        <v>0.84357000000000004</v>
      </c>
      <c r="K17" s="266">
        <v>0.84357000000000004</v>
      </c>
      <c r="L17" s="266">
        <v>0.84357000000000004</v>
      </c>
      <c r="M17" s="266">
        <v>0.84357000000000004</v>
      </c>
      <c r="N17" s="266">
        <v>0.84357000000000004</v>
      </c>
      <c r="O17" s="266">
        <v>0</v>
      </c>
      <c r="P17" s="266">
        <v>0</v>
      </c>
      <c r="Q17" s="266">
        <v>0</v>
      </c>
      <c r="R17" s="266">
        <v>0</v>
      </c>
      <c r="S17" s="266">
        <v>0</v>
      </c>
      <c r="T17" s="266">
        <v>0</v>
      </c>
      <c r="U17" s="266">
        <v>0</v>
      </c>
      <c r="V17" s="266">
        <v>0</v>
      </c>
      <c r="W17" s="266">
        <v>0</v>
      </c>
      <c r="X17" s="266">
        <v>0</v>
      </c>
      <c r="Y17" s="266">
        <v>0</v>
      </c>
      <c r="Z17" s="266">
        <v>0</v>
      </c>
      <c r="AA17" s="266">
        <v>0</v>
      </c>
      <c r="AB17" s="266">
        <v>0</v>
      </c>
      <c r="AC17" s="266">
        <v>0</v>
      </c>
      <c r="AD17" s="266">
        <v>0</v>
      </c>
      <c r="AE17" s="266">
        <v>0</v>
      </c>
      <c r="AF17" s="266">
        <v>0</v>
      </c>
      <c r="AG17" s="266">
        <v>0</v>
      </c>
      <c r="AH17" s="266">
        <v>0</v>
      </c>
      <c r="AI17" s="266">
        <v>0</v>
      </c>
      <c r="AJ17" s="526">
        <f t="shared" si="0"/>
        <v>5.9049899999999997</v>
      </c>
    </row>
    <row r="18" spans="1:36" x14ac:dyDescent="0.4">
      <c r="A18" s="525" t="s">
        <v>584</v>
      </c>
      <c r="B18" s="432">
        <v>10</v>
      </c>
      <c r="C18" s="266">
        <v>0.2838954672248819</v>
      </c>
      <c r="D18" s="499">
        <v>1</v>
      </c>
      <c r="E18" s="235"/>
      <c r="F18" s="235"/>
      <c r="G18" s="235"/>
      <c r="H18" s="432">
        <v>0.2838954672248819</v>
      </c>
      <c r="I18" s="432">
        <v>0.2838954672248819</v>
      </c>
      <c r="J18" s="432">
        <v>0.2838954672248819</v>
      </c>
      <c r="K18" s="432">
        <v>0.2838954672248819</v>
      </c>
      <c r="L18" s="432">
        <v>0.2838954672248819</v>
      </c>
      <c r="M18" s="432">
        <v>0.2838954672248819</v>
      </c>
      <c r="N18" s="432">
        <v>0.2838954672248819</v>
      </c>
      <c r="O18" s="432">
        <v>0.2838954672248819</v>
      </c>
      <c r="P18" s="432">
        <v>0.2838954672248819</v>
      </c>
      <c r="Q18" s="432">
        <v>0.2838954672248819</v>
      </c>
      <c r="R18" s="432">
        <v>0</v>
      </c>
      <c r="S18" s="432">
        <v>0</v>
      </c>
      <c r="T18" s="432">
        <v>0</v>
      </c>
      <c r="U18" s="432">
        <v>0</v>
      </c>
      <c r="V18" s="432">
        <v>0</v>
      </c>
      <c r="W18" s="432">
        <v>0</v>
      </c>
      <c r="X18" s="432">
        <v>0</v>
      </c>
      <c r="Y18" s="432">
        <v>0</v>
      </c>
      <c r="Z18" s="432">
        <v>0</v>
      </c>
      <c r="AA18" s="432">
        <v>0</v>
      </c>
      <c r="AB18" s="432">
        <v>0</v>
      </c>
      <c r="AC18" s="432">
        <v>0</v>
      </c>
      <c r="AD18" s="432">
        <v>0</v>
      </c>
      <c r="AE18" s="432">
        <v>0</v>
      </c>
      <c r="AF18" s="432">
        <v>0</v>
      </c>
      <c r="AG18" s="432">
        <v>0</v>
      </c>
      <c r="AH18" s="432">
        <v>0</v>
      </c>
      <c r="AI18" s="432">
        <v>0</v>
      </c>
      <c r="AJ18" s="549">
        <f t="shared" si="0"/>
        <v>2.8389546722488195</v>
      </c>
    </row>
    <row r="19" spans="1:36" x14ac:dyDescent="0.4">
      <c r="A19" s="525" t="s">
        <v>585</v>
      </c>
      <c r="B19" s="432">
        <v>10</v>
      </c>
      <c r="C19" s="266">
        <v>0.17101485357715684</v>
      </c>
      <c r="D19" s="499">
        <v>1</v>
      </c>
      <c r="E19" s="235"/>
      <c r="F19" s="235"/>
      <c r="G19" s="235"/>
      <c r="H19" s="432">
        <v>0.17101485357715684</v>
      </c>
      <c r="I19" s="432">
        <v>0.17101485357715684</v>
      </c>
      <c r="J19" s="432">
        <v>0.17101485357715684</v>
      </c>
      <c r="K19" s="432">
        <v>0.17101485357715684</v>
      </c>
      <c r="L19" s="432">
        <v>0.17101485357715684</v>
      </c>
      <c r="M19" s="432">
        <v>0.17101485357715684</v>
      </c>
      <c r="N19" s="432">
        <v>0.17101485357715684</v>
      </c>
      <c r="O19" s="432">
        <v>0.17101485357715684</v>
      </c>
      <c r="P19" s="432">
        <v>0.17101485357715684</v>
      </c>
      <c r="Q19" s="432">
        <v>0.17101485357715684</v>
      </c>
      <c r="R19" s="432">
        <v>0</v>
      </c>
      <c r="S19" s="432">
        <v>0</v>
      </c>
      <c r="T19" s="432">
        <v>0</v>
      </c>
      <c r="U19" s="432">
        <v>0</v>
      </c>
      <c r="V19" s="432">
        <v>0</v>
      </c>
      <c r="W19" s="432">
        <v>0</v>
      </c>
      <c r="X19" s="432">
        <v>0</v>
      </c>
      <c r="Y19" s="432">
        <v>0</v>
      </c>
      <c r="Z19" s="432">
        <v>0</v>
      </c>
      <c r="AA19" s="432">
        <v>0</v>
      </c>
      <c r="AB19" s="432">
        <v>0</v>
      </c>
      <c r="AC19" s="432">
        <v>0</v>
      </c>
      <c r="AD19" s="432">
        <v>0</v>
      </c>
      <c r="AE19" s="432">
        <v>0</v>
      </c>
      <c r="AF19" s="432">
        <v>0</v>
      </c>
      <c r="AG19" s="432">
        <v>0</v>
      </c>
      <c r="AH19" s="432">
        <v>0</v>
      </c>
      <c r="AI19" s="432">
        <v>0</v>
      </c>
      <c r="AJ19" s="549">
        <f t="shared" si="0"/>
        <v>1.7101485357715687</v>
      </c>
    </row>
    <row r="20" spans="1:36" x14ac:dyDescent="0.4">
      <c r="A20" s="525" t="s">
        <v>586</v>
      </c>
      <c r="B20" s="432">
        <v>10</v>
      </c>
      <c r="C20" s="266">
        <v>2.1146752029557656E-2</v>
      </c>
      <c r="D20" s="499">
        <v>1</v>
      </c>
      <c r="E20" s="235"/>
      <c r="F20" s="235"/>
      <c r="G20" s="235"/>
      <c r="H20" s="452">
        <v>2.1146752029557656E-2</v>
      </c>
      <c r="I20" s="452">
        <v>2.1146752029557656E-2</v>
      </c>
      <c r="J20" s="452">
        <v>2.1146752029557656E-2</v>
      </c>
      <c r="K20" s="452">
        <v>2.1146752029557656E-2</v>
      </c>
      <c r="L20" s="452">
        <v>2.1146752029557656E-2</v>
      </c>
      <c r="M20" s="452">
        <v>2.1146752029557656E-2</v>
      </c>
      <c r="N20" s="452">
        <v>2.1146752029557656E-2</v>
      </c>
      <c r="O20" s="452">
        <v>2.1146752029557656E-2</v>
      </c>
      <c r="P20" s="452">
        <v>2.1146752029557656E-2</v>
      </c>
      <c r="Q20" s="452">
        <v>2.1146752029557656E-2</v>
      </c>
      <c r="R20" s="452">
        <v>0</v>
      </c>
      <c r="S20" s="452">
        <v>0</v>
      </c>
      <c r="T20" s="452">
        <v>0</v>
      </c>
      <c r="U20" s="452">
        <v>0</v>
      </c>
      <c r="V20" s="452">
        <v>0</v>
      </c>
      <c r="W20" s="452">
        <v>0</v>
      </c>
      <c r="X20" s="452">
        <v>0</v>
      </c>
      <c r="Y20" s="452">
        <v>0</v>
      </c>
      <c r="Z20" s="452">
        <v>0</v>
      </c>
      <c r="AA20" s="452">
        <v>0</v>
      </c>
      <c r="AB20" s="452">
        <v>0</v>
      </c>
      <c r="AC20" s="452">
        <v>0</v>
      </c>
      <c r="AD20" s="452">
        <v>0</v>
      </c>
      <c r="AE20" s="452">
        <v>0</v>
      </c>
      <c r="AF20" s="452">
        <v>0</v>
      </c>
      <c r="AG20" s="452">
        <v>0</v>
      </c>
      <c r="AH20" s="452">
        <v>0</v>
      </c>
      <c r="AI20" s="452">
        <v>0</v>
      </c>
      <c r="AJ20" s="550">
        <f t="shared" si="0"/>
        <v>0.21146752029557656</v>
      </c>
    </row>
    <row r="21" spans="1:36" x14ac:dyDescent="0.4">
      <c r="A21" s="236" t="s">
        <v>243</v>
      </c>
      <c r="B21" s="470"/>
      <c r="C21" s="302">
        <f>SUM(C5:C20)</f>
        <v>642.43994896981815</v>
      </c>
      <c r="D21" s="500">
        <f>H21/C21</f>
        <v>1</v>
      </c>
      <c r="E21" s="335"/>
      <c r="F21" s="335"/>
      <c r="G21" s="346"/>
      <c r="H21" s="263">
        <f t="shared" ref="H21:AJ21" si="2">SUM(H5:H20)</f>
        <v>642.43994896981815</v>
      </c>
      <c r="I21" s="301">
        <f t="shared" si="2"/>
        <v>642.43994896981815</v>
      </c>
      <c r="J21" s="302">
        <f t="shared" si="2"/>
        <v>642.43994896981815</v>
      </c>
      <c r="K21" s="302">
        <f t="shared" si="2"/>
        <v>642.43994896981815</v>
      </c>
      <c r="L21" s="302">
        <f t="shared" si="2"/>
        <v>642.43994896981815</v>
      </c>
      <c r="M21" s="302">
        <f t="shared" si="2"/>
        <v>642.43994896981815</v>
      </c>
      <c r="N21" s="302">
        <f t="shared" si="2"/>
        <v>642.43994896981815</v>
      </c>
      <c r="O21" s="302">
        <f t="shared" si="2"/>
        <v>591.34975889429916</v>
      </c>
      <c r="P21" s="302">
        <f t="shared" si="2"/>
        <v>591.34975889429916</v>
      </c>
      <c r="Q21" s="302">
        <f t="shared" si="2"/>
        <v>591.34975889429916</v>
      </c>
      <c r="R21" s="302">
        <f t="shared" si="2"/>
        <v>375.33591892115038</v>
      </c>
      <c r="S21" s="302">
        <f t="shared" si="2"/>
        <v>375.33591892115038</v>
      </c>
      <c r="T21" s="302">
        <f t="shared" si="2"/>
        <v>375.33591892115038</v>
      </c>
      <c r="U21" s="302">
        <f t="shared" si="2"/>
        <v>375.33591892115038</v>
      </c>
      <c r="V21" s="302">
        <f t="shared" si="2"/>
        <v>375.33591892115038</v>
      </c>
      <c r="W21" s="302">
        <f t="shared" si="2"/>
        <v>375.33591892115038</v>
      </c>
      <c r="X21" s="302">
        <f t="shared" si="2"/>
        <v>375.33591892115038</v>
      </c>
      <c r="Y21" s="302">
        <f t="shared" si="2"/>
        <v>375.33591892115038</v>
      </c>
      <c r="Z21" s="302">
        <f t="shared" si="2"/>
        <v>375.33591892115038</v>
      </c>
      <c r="AA21" s="302">
        <f t="shared" si="2"/>
        <v>310.33012364804142</v>
      </c>
      <c r="AB21" s="302">
        <f t="shared" si="2"/>
        <v>0</v>
      </c>
      <c r="AC21" s="302">
        <f t="shared" si="2"/>
        <v>0</v>
      </c>
      <c r="AD21" s="302">
        <f t="shared" si="2"/>
        <v>0</v>
      </c>
      <c r="AE21" s="302">
        <f t="shared" si="2"/>
        <v>0</v>
      </c>
      <c r="AF21" s="302">
        <f t="shared" si="2"/>
        <v>0</v>
      </c>
      <c r="AG21" s="302">
        <f t="shared" si="2"/>
        <v>0</v>
      </c>
      <c r="AH21" s="302">
        <f t="shared" si="2"/>
        <v>0</v>
      </c>
      <c r="AI21" s="303">
        <f t="shared" si="2"/>
        <v>0</v>
      </c>
      <c r="AJ21" s="304">
        <f t="shared" si="2"/>
        <v>9959.4823134100188</v>
      </c>
    </row>
    <row r="22" spans="1:36" x14ac:dyDescent="0.4">
      <c r="A22" s="236" t="s">
        <v>244</v>
      </c>
      <c r="B22" s="243"/>
      <c r="C22" s="244"/>
      <c r="D22" s="244"/>
      <c r="E22" s="335"/>
      <c r="F22" s="335"/>
      <c r="G22" s="346"/>
      <c r="H22" s="263">
        <v>0</v>
      </c>
      <c r="I22" s="301">
        <f>H21-I21</f>
        <v>0</v>
      </c>
      <c r="J22" s="301">
        <f t="shared" ref="J22:AI22" si="3">I21-J21</f>
        <v>0</v>
      </c>
      <c r="K22" s="301">
        <f t="shared" si="3"/>
        <v>0</v>
      </c>
      <c r="L22" s="301">
        <f t="shared" si="3"/>
        <v>0</v>
      </c>
      <c r="M22" s="301">
        <f t="shared" si="3"/>
        <v>0</v>
      </c>
      <c r="N22" s="301">
        <f t="shared" si="3"/>
        <v>0</v>
      </c>
      <c r="O22" s="301">
        <f t="shared" si="3"/>
        <v>51.09019007551899</v>
      </c>
      <c r="P22" s="301">
        <f t="shared" si="3"/>
        <v>0</v>
      </c>
      <c r="Q22" s="301">
        <f t="shared" si="3"/>
        <v>0</v>
      </c>
      <c r="R22" s="301">
        <f t="shared" si="3"/>
        <v>216.01383997314878</v>
      </c>
      <c r="S22" s="301">
        <f t="shared" si="3"/>
        <v>0</v>
      </c>
      <c r="T22" s="301">
        <f t="shared" si="3"/>
        <v>0</v>
      </c>
      <c r="U22" s="301">
        <f t="shared" si="3"/>
        <v>0</v>
      </c>
      <c r="V22" s="301">
        <f t="shared" si="3"/>
        <v>0</v>
      </c>
      <c r="W22" s="301">
        <f t="shared" si="3"/>
        <v>0</v>
      </c>
      <c r="X22" s="301">
        <f t="shared" si="3"/>
        <v>0</v>
      </c>
      <c r="Y22" s="301">
        <f t="shared" si="3"/>
        <v>0</v>
      </c>
      <c r="Z22" s="301">
        <f t="shared" si="3"/>
        <v>0</v>
      </c>
      <c r="AA22" s="301">
        <f t="shared" si="3"/>
        <v>65.005795273108959</v>
      </c>
      <c r="AB22" s="301">
        <f t="shared" si="3"/>
        <v>310.33012364804142</v>
      </c>
      <c r="AC22" s="301">
        <f t="shared" si="3"/>
        <v>0</v>
      </c>
      <c r="AD22" s="301">
        <f t="shared" si="3"/>
        <v>0</v>
      </c>
      <c r="AE22" s="301">
        <f t="shared" si="3"/>
        <v>0</v>
      </c>
      <c r="AF22" s="301">
        <f t="shared" si="3"/>
        <v>0</v>
      </c>
      <c r="AG22" s="301">
        <f t="shared" si="3"/>
        <v>0</v>
      </c>
      <c r="AH22" s="301">
        <f t="shared" si="3"/>
        <v>0</v>
      </c>
      <c r="AI22" s="301">
        <f t="shared" si="3"/>
        <v>0</v>
      </c>
      <c r="AJ22" s="305"/>
    </row>
    <row r="23" spans="1:36" x14ac:dyDescent="0.4">
      <c r="A23" s="236" t="s">
        <v>245</v>
      </c>
      <c r="B23" s="243"/>
      <c r="C23" s="244"/>
      <c r="D23" s="244"/>
      <c r="E23" s="335"/>
      <c r="F23" s="335"/>
      <c r="G23" s="346"/>
      <c r="H23" s="263">
        <v>0</v>
      </c>
      <c r="I23" s="306">
        <f>$H$21-I21</f>
        <v>0</v>
      </c>
      <c r="J23" s="306">
        <f t="shared" ref="J23:AI23" si="4">$H$21-J21</f>
        <v>0</v>
      </c>
      <c r="K23" s="306">
        <f t="shared" si="4"/>
        <v>0</v>
      </c>
      <c r="L23" s="306">
        <f t="shared" si="4"/>
        <v>0</v>
      </c>
      <c r="M23" s="306">
        <f t="shared" si="4"/>
        <v>0</v>
      </c>
      <c r="N23" s="306">
        <f t="shared" si="4"/>
        <v>0</v>
      </c>
      <c r="O23" s="306">
        <f t="shared" si="4"/>
        <v>51.09019007551899</v>
      </c>
      <c r="P23" s="306">
        <f t="shared" si="4"/>
        <v>51.09019007551899</v>
      </c>
      <c r="Q23" s="306">
        <f t="shared" si="4"/>
        <v>51.09019007551899</v>
      </c>
      <c r="R23" s="306">
        <f t="shared" si="4"/>
        <v>267.10403004866777</v>
      </c>
      <c r="S23" s="306">
        <f t="shared" si="4"/>
        <v>267.10403004866777</v>
      </c>
      <c r="T23" s="306">
        <f t="shared" si="4"/>
        <v>267.10403004866777</v>
      </c>
      <c r="U23" s="306">
        <f t="shared" si="4"/>
        <v>267.10403004866777</v>
      </c>
      <c r="V23" s="306">
        <f t="shared" si="4"/>
        <v>267.10403004866777</v>
      </c>
      <c r="W23" s="306">
        <f t="shared" si="4"/>
        <v>267.10403004866777</v>
      </c>
      <c r="X23" s="306">
        <f t="shared" si="4"/>
        <v>267.10403004866777</v>
      </c>
      <c r="Y23" s="306">
        <f t="shared" si="4"/>
        <v>267.10403004866777</v>
      </c>
      <c r="Z23" s="306">
        <f t="shared" si="4"/>
        <v>267.10403004866777</v>
      </c>
      <c r="AA23" s="306">
        <f t="shared" si="4"/>
        <v>332.10982532177673</v>
      </c>
      <c r="AB23" s="306">
        <f t="shared" si="4"/>
        <v>642.43994896981815</v>
      </c>
      <c r="AC23" s="306">
        <f t="shared" si="4"/>
        <v>642.43994896981815</v>
      </c>
      <c r="AD23" s="306">
        <f t="shared" si="4"/>
        <v>642.43994896981815</v>
      </c>
      <c r="AE23" s="306">
        <f t="shared" si="4"/>
        <v>642.43994896981815</v>
      </c>
      <c r="AF23" s="306">
        <f t="shared" si="4"/>
        <v>642.43994896981815</v>
      </c>
      <c r="AG23" s="306">
        <f t="shared" si="4"/>
        <v>642.43994896981815</v>
      </c>
      <c r="AH23" s="306">
        <f t="shared" si="4"/>
        <v>642.43994896981815</v>
      </c>
      <c r="AI23" s="306">
        <f t="shared" si="4"/>
        <v>642.43994896981815</v>
      </c>
      <c r="AJ23" s="307"/>
    </row>
    <row r="24" spans="1:36" x14ac:dyDescent="0.4">
      <c r="A24" s="247" t="s">
        <v>88</v>
      </c>
      <c r="B24" s="248">
        <f>SUMPRODUCT(B5:B20,C5:C20)/C21</f>
        <v>15.928236290289199</v>
      </c>
      <c r="C24" s="245"/>
    </row>
    <row r="25" spans="1:36" x14ac:dyDescent="0.4">
      <c r="B25" s="336"/>
    </row>
    <row r="26" spans="1:36" x14ac:dyDescent="0.4">
      <c r="A26" s="606" t="s">
        <v>2</v>
      </c>
      <c r="B26" s="607"/>
      <c r="C26" s="607"/>
      <c r="D26" s="607"/>
    </row>
    <row r="27" spans="1:36" ht="57" customHeight="1" x14ac:dyDescent="0.4">
      <c r="A27" s="625" t="s">
        <v>387</v>
      </c>
      <c r="B27" s="626"/>
      <c r="C27" s="626"/>
      <c r="D27" s="627"/>
    </row>
  </sheetData>
  <mergeCells count="8">
    <mergeCell ref="E3:AI3"/>
    <mergeCell ref="AJ3:AJ4"/>
    <mergeCell ref="A26:D26"/>
    <mergeCell ref="A27:D27"/>
    <mergeCell ref="A3:A4"/>
    <mergeCell ref="B3:B4"/>
    <mergeCell ref="C3:C4"/>
    <mergeCell ref="D3:D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21F2-64C5-40B0-82D5-D6B0F84D48DA}">
  <dimension ref="A1:BH56"/>
  <sheetViews>
    <sheetView workbookViewId="0"/>
  </sheetViews>
  <sheetFormatPr defaultRowHeight="15" x14ac:dyDescent="0.4"/>
  <cols>
    <col min="1" max="1" width="36" bestFit="1" customWidth="1"/>
    <col min="2" max="2" width="11.3046875" customWidth="1"/>
    <col min="3" max="3" width="11.3046875" bestFit="1" customWidth="1"/>
    <col min="4" max="15" width="8.765625" customWidth="1"/>
  </cols>
  <sheetData>
    <row r="1" spans="1:60" x14ac:dyDescent="0.4">
      <c r="A1" s="18" t="s">
        <v>14</v>
      </c>
      <c r="B1" s="19"/>
      <c r="C1" s="19"/>
      <c r="D1" s="19"/>
      <c r="E1" s="19"/>
      <c r="F1" s="19"/>
      <c r="G1" s="19"/>
      <c r="H1" s="19"/>
      <c r="I1" s="19"/>
      <c r="J1" s="19"/>
      <c r="K1" s="60"/>
      <c r="L1" s="60"/>
      <c r="M1" s="60"/>
      <c r="N1" s="60"/>
      <c r="O1" s="60"/>
    </row>
    <row r="2" spans="1:60" x14ac:dyDescent="0.4">
      <c r="B2" s="604" t="s">
        <v>12</v>
      </c>
      <c r="C2" s="605"/>
      <c r="D2" s="283"/>
      <c r="K2" s="60"/>
      <c r="L2" s="60"/>
      <c r="M2" s="60"/>
      <c r="N2" s="60"/>
      <c r="O2" s="60"/>
    </row>
    <row r="3" spans="1:60" x14ac:dyDescent="0.4">
      <c r="B3" s="322" t="s">
        <v>181</v>
      </c>
      <c r="C3" s="322" t="s">
        <v>182</v>
      </c>
      <c r="K3" s="60"/>
      <c r="L3" s="60"/>
      <c r="M3" s="60"/>
      <c r="N3" s="60"/>
      <c r="O3" s="60"/>
    </row>
    <row r="4" spans="1:60" x14ac:dyDescent="0.4">
      <c r="A4" s="24" t="s">
        <v>15</v>
      </c>
      <c r="B4" s="321">
        <v>36900000</v>
      </c>
      <c r="C4" s="325">
        <v>36900000</v>
      </c>
      <c r="K4" s="60"/>
      <c r="L4" s="60"/>
      <c r="M4" s="60"/>
      <c r="N4" s="60"/>
      <c r="O4" s="60"/>
    </row>
    <row r="5" spans="1:60" x14ac:dyDescent="0.4">
      <c r="A5" s="24" t="s">
        <v>16</v>
      </c>
      <c r="B5" s="321">
        <v>8989294</v>
      </c>
      <c r="C5" s="325">
        <v>8868965</v>
      </c>
      <c r="D5" s="190"/>
      <c r="E5" s="190"/>
      <c r="F5" s="190"/>
      <c r="K5" s="60"/>
      <c r="L5" s="60"/>
      <c r="M5" s="60"/>
      <c r="N5" s="60"/>
      <c r="O5" s="60"/>
    </row>
    <row r="6" spans="1:60" x14ac:dyDescent="0.4">
      <c r="A6" s="24" t="s">
        <v>13</v>
      </c>
      <c r="B6" s="321">
        <f>B4-B5</f>
        <v>27910706</v>
      </c>
      <c r="C6" s="325">
        <f>C4-C5</f>
        <v>28031035</v>
      </c>
      <c r="K6" s="60"/>
      <c r="L6" s="60"/>
      <c r="M6" s="60"/>
      <c r="N6" s="60"/>
      <c r="O6" s="60"/>
    </row>
    <row r="7" spans="1:60" x14ac:dyDescent="0.4">
      <c r="K7" s="60"/>
      <c r="L7" s="60"/>
      <c r="M7" s="60"/>
      <c r="N7" s="60"/>
      <c r="O7" s="60"/>
    </row>
    <row r="8" spans="1:60" x14ac:dyDescent="0.4">
      <c r="A8" s="18" t="s">
        <v>23</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row>
    <row r="9" spans="1:60" x14ac:dyDescent="0.4">
      <c r="K9" s="60"/>
      <c r="L9" s="60"/>
      <c r="M9" s="60"/>
      <c r="N9" s="60"/>
      <c r="O9" s="60"/>
    </row>
    <row r="10" spans="1:60" x14ac:dyDescent="0.4">
      <c r="A10" s="17"/>
      <c r="B10" s="20">
        <v>2017</v>
      </c>
      <c r="C10" s="21">
        <v>2018</v>
      </c>
      <c r="D10" s="21">
        <v>2019</v>
      </c>
      <c r="E10" s="21">
        <v>2020</v>
      </c>
      <c r="F10" s="21">
        <v>2021</v>
      </c>
      <c r="G10" s="21">
        <v>2022</v>
      </c>
      <c r="H10" s="21">
        <v>2023</v>
      </c>
      <c r="I10" s="21">
        <v>2024</v>
      </c>
      <c r="J10" s="21">
        <v>2025</v>
      </c>
      <c r="K10" s="60"/>
      <c r="L10" s="60"/>
      <c r="M10" s="60"/>
      <c r="N10" s="60"/>
      <c r="O10" s="60"/>
    </row>
    <row r="11" spans="1:60" x14ac:dyDescent="0.4">
      <c r="A11" s="13" t="s">
        <v>25</v>
      </c>
      <c r="B11" s="22"/>
      <c r="C11" s="29">
        <v>7.3999999999999996E-2</v>
      </c>
      <c r="D11" s="29">
        <v>8.0600000000000005E-2</v>
      </c>
      <c r="E11" s="29">
        <v>9.0399999999999994E-2</v>
      </c>
      <c r="F11" s="29">
        <v>9.9299999999999999E-2</v>
      </c>
      <c r="G11" s="29">
        <f>G12/$C$6</f>
        <v>0.10819650433885156</v>
      </c>
      <c r="H11" s="29">
        <f t="shared" ref="H11:J11" si="0">H12/$C$6</f>
        <v>0.11711076669127629</v>
      </c>
      <c r="I11" s="29">
        <f t="shared" si="0"/>
        <v>0.1261250610261091</v>
      </c>
      <c r="J11" s="29">
        <f t="shared" si="0"/>
        <v>0.13503932337853383</v>
      </c>
      <c r="K11" s="60"/>
      <c r="L11" s="60"/>
      <c r="M11" s="60"/>
      <c r="N11" s="60"/>
      <c r="O11" s="60"/>
    </row>
    <row r="12" spans="1:60" x14ac:dyDescent="0.4">
      <c r="A12" s="17" t="s">
        <v>26</v>
      </c>
      <c r="B12" s="23"/>
      <c r="C12" s="320">
        <f>C11*$B$6</f>
        <v>2065392.2439999999</v>
      </c>
      <c r="D12" s="320">
        <v>2248796</v>
      </c>
      <c r="E12" s="320">
        <v>2524426</v>
      </c>
      <c r="F12" s="320">
        <v>2771415</v>
      </c>
      <c r="G12" s="320">
        <v>3032860</v>
      </c>
      <c r="H12" s="320">
        <v>3282736</v>
      </c>
      <c r="I12" s="320">
        <v>3535416</v>
      </c>
      <c r="J12" s="320">
        <v>3785292</v>
      </c>
      <c r="K12" s="60"/>
      <c r="L12" s="60"/>
      <c r="M12" s="60"/>
      <c r="N12" s="60"/>
      <c r="O12" s="60"/>
    </row>
    <row r="13" spans="1:60" x14ac:dyDescent="0.4">
      <c r="A13" s="13" t="s">
        <v>27</v>
      </c>
      <c r="B13" s="22"/>
      <c r="C13" s="29">
        <f>C14/$B$6</f>
        <v>7.0831816293002406E-2</v>
      </c>
      <c r="D13" s="29">
        <f>D14/$B$6</f>
        <v>7.7360278883665645E-2</v>
      </c>
      <c r="E13" s="29">
        <f>E14/$B$6</f>
        <v>8.3523182824540521E-2</v>
      </c>
      <c r="F13" s="29">
        <f>F14/$B$6</f>
        <v>9.1094865174675271E-2</v>
      </c>
      <c r="G13" s="324">
        <f>G14/$C$6</f>
        <v>0.10003080514151547</v>
      </c>
      <c r="H13" s="324">
        <f t="shared" ref="H13:J13" si="1">H14/$C$6</f>
        <v>0.1089450674939402</v>
      </c>
      <c r="I13" s="324">
        <f t="shared" si="1"/>
        <v>0.11795936182877301</v>
      </c>
      <c r="J13" s="324">
        <f t="shared" si="1"/>
        <v>0.12687362418119774</v>
      </c>
      <c r="K13" s="60"/>
      <c r="L13" s="60"/>
      <c r="M13" s="60"/>
      <c r="N13" s="60"/>
      <c r="O13" s="60"/>
    </row>
    <row r="14" spans="1:60" x14ac:dyDescent="0.4">
      <c r="A14" s="17" t="s">
        <v>28</v>
      </c>
      <c r="B14" s="23"/>
      <c r="C14" s="320">
        <v>1976966</v>
      </c>
      <c r="D14" s="320">
        <v>2159180</v>
      </c>
      <c r="E14" s="320">
        <v>2331191</v>
      </c>
      <c r="F14" s="292">
        <v>2542522</v>
      </c>
      <c r="G14" s="41">
        <v>2803967</v>
      </c>
      <c r="H14" s="41">
        <v>3053843</v>
      </c>
      <c r="I14" s="41">
        <v>3306523</v>
      </c>
      <c r="J14" s="41">
        <v>3556399</v>
      </c>
      <c r="K14" s="60"/>
      <c r="L14" s="60"/>
      <c r="M14" s="60"/>
      <c r="N14" s="60"/>
      <c r="O14" s="60"/>
    </row>
    <row r="15" spans="1:60" x14ac:dyDescent="0.4">
      <c r="K15" s="60"/>
      <c r="L15" s="60"/>
      <c r="M15" s="60"/>
      <c r="N15" s="60"/>
      <c r="O15" s="60"/>
    </row>
    <row r="16" spans="1:60" x14ac:dyDescent="0.4">
      <c r="A16" s="18" t="s">
        <v>19</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x14ac:dyDescent="0.4">
      <c r="K17" s="60"/>
      <c r="L17" s="60"/>
      <c r="M17" s="60"/>
      <c r="N17" s="60"/>
      <c r="O17" s="60"/>
    </row>
    <row r="18" spans="1:60" x14ac:dyDescent="0.4">
      <c r="A18" s="17"/>
      <c r="B18" s="20">
        <v>2017</v>
      </c>
      <c r="C18" s="21">
        <v>2018</v>
      </c>
      <c r="D18" s="21">
        <v>2019</v>
      </c>
      <c r="E18" s="21">
        <v>2020</v>
      </c>
      <c r="F18" s="21">
        <v>2021</v>
      </c>
      <c r="G18" s="21">
        <v>2022</v>
      </c>
      <c r="H18" s="21">
        <v>2023</v>
      </c>
      <c r="I18" s="21">
        <v>2024</v>
      </c>
      <c r="J18" s="21">
        <v>2025</v>
      </c>
      <c r="K18" s="60"/>
      <c r="L18" s="60"/>
      <c r="M18" s="60"/>
      <c r="N18" s="60"/>
      <c r="O18" s="60"/>
    </row>
    <row r="19" spans="1:60" x14ac:dyDescent="0.4">
      <c r="A19" s="24" t="s">
        <v>30</v>
      </c>
      <c r="B19" s="25"/>
      <c r="C19" s="315">
        <f>C12-B33</f>
        <v>223285.64799999981</v>
      </c>
      <c r="D19" s="315">
        <f>D12-C12</f>
        <v>183403.75600000005</v>
      </c>
      <c r="E19" s="315">
        <f>E12-D12</f>
        <v>275630</v>
      </c>
      <c r="F19" s="315">
        <f>F12-E12</f>
        <v>246989</v>
      </c>
      <c r="G19" s="315">
        <f t="shared" ref="G19:I19" si="2">G12-F12</f>
        <v>261445</v>
      </c>
      <c r="H19" s="315">
        <f>H12-G12+1</f>
        <v>249877</v>
      </c>
      <c r="I19" s="315">
        <f t="shared" si="2"/>
        <v>252680</v>
      </c>
      <c r="J19" s="315">
        <f>J12-I12+1</f>
        <v>249877</v>
      </c>
      <c r="K19" s="60"/>
      <c r="L19" s="60"/>
      <c r="M19" s="60"/>
      <c r="N19" s="60"/>
      <c r="O19" s="60"/>
    </row>
    <row r="20" spans="1:60" x14ac:dyDescent="0.4">
      <c r="A20" s="24" t="s">
        <v>29</v>
      </c>
      <c r="B20" s="25"/>
      <c r="C20" s="315">
        <f>C14-B33</f>
        <v>134859.40399999986</v>
      </c>
      <c r="D20" s="315">
        <f>D14-C14</f>
        <v>182214</v>
      </c>
      <c r="E20" s="315">
        <f>E14-D14</f>
        <v>172011</v>
      </c>
      <c r="F20" s="315">
        <f>F14-E14</f>
        <v>211331</v>
      </c>
      <c r="G20" s="316">
        <f>G19</f>
        <v>261445</v>
      </c>
      <c r="H20" s="316">
        <f t="shared" ref="H20:J20" si="3">H19</f>
        <v>249877</v>
      </c>
      <c r="I20" s="316">
        <f t="shared" si="3"/>
        <v>252680</v>
      </c>
      <c r="J20" s="316">
        <f t="shared" si="3"/>
        <v>249877</v>
      </c>
      <c r="K20" s="60"/>
      <c r="L20" s="60"/>
      <c r="M20" s="60"/>
      <c r="N20" s="60"/>
      <c r="O20" s="60"/>
    </row>
    <row r="21" spans="1:60" x14ac:dyDescent="0.4">
      <c r="K21" s="60"/>
      <c r="L21" s="60"/>
      <c r="M21" s="60"/>
      <c r="N21" s="60"/>
      <c r="O21" s="60"/>
    </row>
    <row r="22" spans="1:60" x14ac:dyDescent="0.4">
      <c r="A22" s="18" t="s">
        <v>22</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row>
    <row r="23" spans="1:60" x14ac:dyDescent="0.4">
      <c r="K23" s="60"/>
      <c r="L23" s="60"/>
      <c r="M23" s="60"/>
      <c r="N23" s="60"/>
      <c r="O23" s="60"/>
    </row>
    <row r="24" spans="1:60" x14ac:dyDescent="0.4">
      <c r="A24" s="17"/>
      <c r="B24" s="20">
        <v>2017</v>
      </c>
      <c r="C24" s="21">
        <v>2018</v>
      </c>
      <c r="D24" s="21">
        <v>2019</v>
      </c>
      <c r="E24" s="21">
        <v>2020</v>
      </c>
      <c r="F24" s="21">
        <v>2021</v>
      </c>
      <c r="G24" s="21">
        <v>2022</v>
      </c>
      <c r="H24" s="21">
        <v>2023</v>
      </c>
      <c r="I24" s="21">
        <v>2024</v>
      </c>
      <c r="J24" s="21">
        <v>2025</v>
      </c>
      <c r="K24" s="60"/>
      <c r="L24" s="60"/>
      <c r="M24" s="60"/>
      <c r="N24" s="60"/>
      <c r="O24" s="60"/>
    </row>
    <row r="25" spans="1:60" x14ac:dyDescent="0.4">
      <c r="A25" s="24" t="s">
        <v>31</v>
      </c>
      <c r="B25" s="317"/>
      <c r="C25" s="315">
        <f t="shared" ref="C25:J25" si="4">C19*0.1</f>
        <v>22328.564799999982</v>
      </c>
      <c r="D25" s="315">
        <f t="shared" si="4"/>
        <v>18340.375600000007</v>
      </c>
      <c r="E25" s="315">
        <f t="shared" si="4"/>
        <v>27563</v>
      </c>
      <c r="F25" s="315">
        <f t="shared" si="4"/>
        <v>24698.9</v>
      </c>
      <c r="G25" s="315">
        <f t="shared" si="4"/>
        <v>26144.5</v>
      </c>
      <c r="H25" s="315">
        <f t="shared" si="4"/>
        <v>24987.7</v>
      </c>
      <c r="I25" s="315">
        <f t="shared" si="4"/>
        <v>25268</v>
      </c>
      <c r="J25" s="315">
        <f t="shared" si="4"/>
        <v>24987.7</v>
      </c>
      <c r="K25" s="60"/>
      <c r="L25" s="60"/>
      <c r="M25" s="60"/>
      <c r="N25" s="60"/>
      <c r="O25" s="60"/>
    </row>
    <row r="26" spans="1:60" x14ac:dyDescent="0.4">
      <c r="A26" s="24" t="s">
        <v>32</v>
      </c>
      <c r="B26" s="317"/>
      <c r="C26" s="315">
        <f>C20*0.1</f>
        <v>13485.940399999987</v>
      </c>
      <c r="D26" s="315">
        <f>D20*0.1</f>
        <v>18221.400000000001</v>
      </c>
      <c r="E26" s="315">
        <f>E20*0.1</f>
        <v>17201.100000000002</v>
      </c>
      <c r="F26" s="315">
        <f>F20*0.1</f>
        <v>21133.100000000002</v>
      </c>
      <c r="G26" s="316">
        <f t="shared" ref="G26:J26" si="5">G20*0.1</f>
        <v>26144.5</v>
      </c>
      <c r="H26" s="316">
        <f t="shared" si="5"/>
        <v>24987.7</v>
      </c>
      <c r="I26" s="316">
        <f t="shared" si="5"/>
        <v>25268</v>
      </c>
      <c r="J26" s="316">
        <f t="shared" si="5"/>
        <v>24987.7</v>
      </c>
      <c r="K26" s="60"/>
      <c r="L26" s="60"/>
      <c r="M26" s="60"/>
      <c r="N26" s="60"/>
      <c r="O26" s="60"/>
    </row>
    <row r="27" spans="1:60" x14ac:dyDescent="0.4">
      <c r="A27" s="24" t="s">
        <v>45</v>
      </c>
      <c r="B27" s="317"/>
      <c r="C27" s="315">
        <f>C26*1000/29.31</f>
        <v>460113.96792903403</v>
      </c>
      <c r="D27" s="315">
        <f>D26*1000/29.3</f>
        <v>621890.78498293518</v>
      </c>
      <c r="E27" s="315">
        <f>E26*1000/29.3</f>
        <v>587068.25938566565</v>
      </c>
      <c r="F27" s="315">
        <f>F26*1000/29.3</f>
        <v>721266.21160409565</v>
      </c>
      <c r="G27" s="316">
        <f t="shared" ref="G27:J27" si="6">G26*1000/29.3</f>
        <v>892303.75426621153</v>
      </c>
      <c r="H27" s="316">
        <f t="shared" si="6"/>
        <v>852822.52559726965</v>
      </c>
      <c r="I27" s="316">
        <f t="shared" si="6"/>
        <v>862389.07849829353</v>
      </c>
      <c r="J27" s="316">
        <f t="shared" si="6"/>
        <v>852822.52559726965</v>
      </c>
      <c r="K27" s="60"/>
      <c r="L27" s="60"/>
      <c r="M27" s="60"/>
      <c r="N27" s="60"/>
      <c r="O27" s="60"/>
    </row>
    <row r="28" spans="1:60" x14ac:dyDescent="0.4">
      <c r="K28" s="60"/>
      <c r="L28" s="60"/>
      <c r="M28" s="60"/>
      <c r="N28" s="60"/>
      <c r="O28" s="60"/>
    </row>
    <row r="29" spans="1:60" x14ac:dyDescent="0.4">
      <c r="A29" s="18" t="s">
        <v>24</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row>
    <row r="30" spans="1:60" x14ac:dyDescent="0.4">
      <c r="K30" s="60"/>
      <c r="L30" s="60"/>
      <c r="M30" s="60"/>
      <c r="N30" s="60"/>
      <c r="O30" s="60"/>
    </row>
    <row r="31" spans="1:60" x14ac:dyDescent="0.4">
      <c r="A31" s="17"/>
      <c r="B31" s="20">
        <v>2017</v>
      </c>
      <c r="C31" s="21">
        <v>2018</v>
      </c>
      <c r="D31" s="21">
        <v>2019</v>
      </c>
      <c r="E31" s="21">
        <v>2020</v>
      </c>
      <c r="F31" s="21">
        <v>2021</v>
      </c>
      <c r="G31" s="21">
        <v>2022</v>
      </c>
      <c r="H31" s="21">
        <v>2023</v>
      </c>
      <c r="I31" s="21">
        <v>2024</v>
      </c>
      <c r="J31" s="21">
        <v>2025</v>
      </c>
      <c r="K31" s="60"/>
      <c r="L31" s="60"/>
      <c r="M31" s="60"/>
      <c r="N31" s="60"/>
      <c r="O31" s="60"/>
    </row>
    <row r="32" spans="1:60" x14ac:dyDescent="0.4">
      <c r="A32" s="13" t="s">
        <v>17</v>
      </c>
      <c r="B32" s="16">
        <v>6.6000000000000003E-2</v>
      </c>
      <c r="C32" s="15">
        <v>5.8000000000000003E-2</v>
      </c>
      <c r="D32" s="15">
        <v>5.1999999999999998E-2</v>
      </c>
      <c r="E32" s="15">
        <v>4.4999999999999998E-2</v>
      </c>
      <c r="F32" s="15">
        <v>0.04</v>
      </c>
      <c r="G32" s="15">
        <v>3.5000000000000003E-2</v>
      </c>
      <c r="H32" s="15">
        <v>3.1E-2</v>
      </c>
      <c r="I32" s="15">
        <v>2.8000000000000001E-2</v>
      </c>
      <c r="J32" s="15">
        <v>2.5000000000000001E-2</v>
      </c>
      <c r="K32" s="60"/>
      <c r="L32" s="60"/>
      <c r="M32" s="60"/>
      <c r="N32" s="60"/>
      <c r="O32" s="60"/>
    </row>
    <row r="33" spans="1:60" x14ac:dyDescent="0.4">
      <c r="A33" s="17" t="s">
        <v>18</v>
      </c>
      <c r="B33" s="315">
        <f>B32*$B$6</f>
        <v>1842106.5960000001</v>
      </c>
      <c r="C33" s="315">
        <f t="shared" ref="C33:F33" si="7">C32*$B$6</f>
        <v>1618820.9480000001</v>
      </c>
      <c r="D33" s="315">
        <f t="shared" si="7"/>
        <v>1451356.7119999998</v>
      </c>
      <c r="E33" s="315">
        <f t="shared" si="7"/>
        <v>1255981.77</v>
      </c>
      <c r="F33" s="315">
        <f t="shared" si="7"/>
        <v>1116428.24</v>
      </c>
      <c r="G33" s="316">
        <f>G32*$C$6</f>
        <v>981086.22500000009</v>
      </c>
      <c r="H33" s="316">
        <f t="shared" ref="H33:J33" si="8">H32*$C$6</f>
        <v>868962.08499999996</v>
      </c>
      <c r="I33" s="316">
        <f t="shared" si="8"/>
        <v>784868.98</v>
      </c>
      <c r="J33" s="316">
        <f t="shared" si="8"/>
        <v>700775.875</v>
      </c>
      <c r="K33" s="60"/>
      <c r="L33" s="60"/>
      <c r="M33" s="60"/>
      <c r="N33" s="60"/>
      <c r="O33" s="60"/>
    </row>
    <row r="34" spans="1:60" s="103" customFormat="1" x14ac:dyDescent="0.4">
      <c r="A34" s="17" t="s">
        <v>119</v>
      </c>
      <c r="B34" s="317"/>
      <c r="C34" s="315">
        <f>B33-C33</f>
        <v>223285.64800000004</v>
      </c>
      <c r="D34" s="315">
        <f t="shared" ref="D34:J34" si="9">C33-D33</f>
        <v>167464.23600000027</v>
      </c>
      <c r="E34" s="315">
        <f t="shared" si="9"/>
        <v>195374.94199999981</v>
      </c>
      <c r="F34" s="315">
        <f t="shared" si="9"/>
        <v>139553.53000000003</v>
      </c>
      <c r="G34" s="316">
        <f t="shared" si="9"/>
        <v>135342.0149999999</v>
      </c>
      <c r="H34" s="316">
        <f t="shared" si="9"/>
        <v>112124.14000000013</v>
      </c>
      <c r="I34" s="316">
        <f t="shared" si="9"/>
        <v>84093.104999999981</v>
      </c>
      <c r="J34" s="316">
        <f t="shared" si="9"/>
        <v>84093.104999999981</v>
      </c>
      <c r="K34" s="60"/>
      <c r="L34" s="60"/>
      <c r="M34" s="60"/>
      <c r="N34" s="60"/>
      <c r="O34" s="60"/>
    </row>
    <row r="35" spans="1:60" x14ac:dyDescent="0.4">
      <c r="A35" s="17" t="s">
        <v>70</v>
      </c>
      <c r="B35" s="317"/>
      <c r="C35" s="315">
        <f t="shared" ref="C35:J35" si="10">$B$33-C33</f>
        <v>223285.64800000004</v>
      </c>
      <c r="D35" s="315">
        <f t="shared" si="10"/>
        <v>390749.88400000031</v>
      </c>
      <c r="E35" s="315">
        <f t="shared" si="10"/>
        <v>586124.82600000012</v>
      </c>
      <c r="F35" s="315">
        <f t="shared" si="10"/>
        <v>725678.35600000015</v>
      </c>
      <c r="G35" s="316">
        <f t="shared" si="10"/>
        <v>861020.37100000004</v>
      </c>
      <c r="H35" s="316">
        <f t="shared" si="10"/>
        <v>973144.51100000017</v>
      </c>
      <c r="I35" s="316">
        <f t="shared" si="10"/>
        <v>1057237.6160000002</v>
      </c>
      <c r="J35" s="316">
        <f t="shared" si="10"/>
        <v>1141330.7210000001</v>
      </c>
      <c r="K35" s="60"/>
      <c r="L35" s="60"/>
      <c r="M35" s="60"/>
      <c r="N35" s="60"/>
      <c r="O35" s="60"/>
    </row>
    <row r="37" spans="1:60" s="103" customFormat="1" x14ac:dyDescent="0.4">
      <c r="A37" s="18" t="s">
        <v>122</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row>
    <row r="38" spans="1:60" x14ac:dyDescent="0.4">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row>
    <row r="39" spans="1:60" s="103" customFormat="1" x14ac:dyDescent="0.4">
      <c r="A39" s="17"/>
      <c r="B39" s="20">
        <v>2017</v>
      </c>
      <c r="C39" s="21">
        <v>2018</v>
      </c>
      <c r="D39" s="21">
        <v>2019</v>
      </c>
      <c r="E39" s="21">
        <v>2020</v>
      </c>
      <c r="F39" s="21">
        <v>2021</v>
      </c>
      <c r="G39" s="21">
        <v>2022</v>
      </c>
      <c r="H39" s="21">
        <v>2023</v>
      </c>
      <c r="I39" s="21">
        <v>2024</v>
      </c>
      <c r="J39" s="21">
        <v>2025</v>
      </c>
      <c r="K39" s="21">
        <v>2026</v>
      </c>
      <c r="L39" s="21">
        <v>2027</v>
      </c>
      <c r="M39" s="21">
        <v>2028</v>
      </c>
      <c r="N39" s="21">
        <v>2029</v>
      </c>
      <c r="O39" s="21">
        <v>2030</v>
      </c>
      <c r="P39" s="21">
        <v>2031</v>
      </c>
      <c r="Q39" s="21">
        <v>2032</v>
      </c>
      <c r="R39" s="21">
        <v>2033</v>
      </c>
      <c r="S39" s="21">
        <v>2034</v>
      </c>
      <c r="T39" s="21">
        <v>2035</v>
      </c>
      <c r="U39" s="21">
        <v>2036</v>
      </c>
      <c r="V39" s="21">
        <v>2037</v>
      </c>
      <c r="W39" s="21">
        <v>2038</v>
      </c>
      <c r="X39" s="21">
        <v>2039</v>
      </c>
      <c r="Y39" s="21">
        <v>2040</v>
      </c>
      <c r="Z39" s="21">
        <v>2041</v>
      </c>
      <c r="AA39" s="21">
        <v>2042</v>
      </c>
      <c r="AB39" s="191">
        <v>2043</v>
      </c>
      <c r="AC39" s="70">
        <v>2044</v>
      </c>
      <c r="AD39" s="70">
        <v>2045</v>
      </c>
      <c r="AE39" s="192">
        <v>2046</v>
      </c>
      <c r="AF39" s="192">
        <v>2047</v>
      </c>
      <c r="AG39" s="192">
        <v>2048</v>
      </c>
      <c r="AH39" s="192">
        <v>2049</v>
      </c>
      <c r="AI39" s="192">
        <v>2050</v>
      </c>
      <c r="AJ39" s="192">
        <v>2051</v>
      </c>
      <c r="AK39" s="192">
        <v>2052</v>
      </c>
      <c r="AL39" s="192">
        <v>2053</v>
      </c>
      <c r="AM39" s="192">
        <v>2054</v>
      </c>
      <c r="AN39" s="192">
        <v>2055</v>
      </c>
      <c r="AO39" s="192">
        <v>2056</v>
      </c>
      <c r="AP39" s="192">
        <v>2057</v>
      </c>
      <c r="AQ39" s="192">
        <v>2058</v>
      </c>
      <c r="AR39" s="192">
        <v>2059</v>
      </c>
      <c r="AS39" s="192">
        <v>2060</v>
      </c>
      <c r="AT39" s="192">
        <v>2061</v>
      </c>
      <c r="AU39" s="192">
        <v>2062</v>
      </c>
      <c r="AV39" s="192">
        <v>2063</v>
      </c>
      <c r="AW39" s="192">
        <v>2064</v>
      </c>
      <c r="AX39" s="192">
        <v>2065</v>
      </c>
      <c r="AY39" s="192">
        <v>2066</v>
      </c>
      <c r="AZ39" s="192">
        <v>2067</v>
      </c>
      <c r="BA39" s="192">
        <v>2068</v>
      </c>
      <c r="BB39" s="192">
        <v>2069</v>
      </c>
      <c r="BC39" s="192">
        <v>2070</v>
      </c>
      <c r="BD39" s="192">
        <v>2071</v>
      </c>
      <c r="BE39" s="192">
        <v>2072</v>
      </c>
      <c r="BF39" s="192">
        <v>2073</v>
      </c>
      <c r="BG39" s="192">
        <v>2074</v>
      </c>
      <c r="BH39" s="192">
        <v>2075</v>
      </c>
    </row>
    <row r="40" spans="1:60" s="103" customFormat="1" x14ac:dyDescent="0.4">
      <c r="A40" s="24" t="s">
        <v>133</v>
      </c>
      <c r="B40" s="317"/>
      <c r="C40" s="315">
        <v>377775.42499021278</v>
      </c>
      <c r="D40" s="315">
        <v>370791.28869037848</v>
      </c>
      <c r="E40" s="315">
        <v>367671.52550070599</v>
      </c>
      <c r="F40" s="315">
        <v>310006.66287474718</v>
      </c>
      <c r="G40" s="315">
        <v>307402.16361478367</v>
      </c>
      <c r="H40" s="315">
        <v>303799.58402341546</v>
      </c>
      <c r="I40" s="315">
        <v>294061.78909877565</v>
      </c>
      <c r="J40" s="315">
        <v>287495.93222235976</v>
      </c>
      <c r="K40" s="315">
        <v>280866.21332983678</v>
      </c>
      <c r="L40" s="315">
        <v>264184.33651623508</v>
      </c>
      <c r="M40" s="315">
        <v>136354.43461888403</v>
      </c>
      <c r="N40" s="315">
        <v>106013.22744250399</v>
      </c>
      <c r="O40" s="315">
        <v>96964.853166462184</v>
      </c>
      <c r="P40" s="315">
        <v>88311.253995996172</v>
      </c>
      <c r="Q40" s="315">
        <v>68115.393758561011</v>
      </c>
      <c r="R40" s="315">
        <v>16518.476094158985</v>
      </c>
      <c r="S40" s="315">
        <v>14255.818569812978</v>
      </c>
      <c r="T40" s="315">
        <v>12716.994530153841</v>
      </c>
      <c r="U40" s="315">
        <v>9655.7016416181777</v>
      </c>
      <c r="V40" s="315">
        <v>9490.5320533347422</v>
      </c>
      <c r="W40" s="315">
        <v>5319.4603217142894</v>
      </c>
      <c r="X40" s="315">
        <v>5286.6768710839251</v>
      </c>
      <c r="Y40" s="315">
        <v>5277.4782910237809</v>
      </c>
      <c r="Z40" s="315">
        <v>5269.8985630883099</v>
      </c>
      <c r="AA40" s="315">
        <v>5265.9638062623771</v>
      </c>
      <c r="AB40" s="318">
        <v>0</v>
      </c>
      <c r="AC40" s="318">
        <v>0</v>
      </c>
      <c r="AD40" s="318">
        <v>0</v>
      </c>
      <c r="AE40" s="315">
        <v>0</v>
      </c>
      <c r="AF40" s="315">
        <v>0</v>
      </c>
      <c r="AG40" s="315">
        <v>0</v>
      </c>
      <c r="AH40" s="315">
        <v>0</v>
      </c>
      <c r="AI40" s="315">
        <v>0</v>
      </c>
      <c r="AJ40" s="315">
        <v>0</v>
      </c>
      <c r="AK40" s="315">
        <v>0</v>
      </c>
      <c r="AL40" s="315">
        <v>0</v>
      </c>
      <c r="AM40" s="315">
        <v>0</v>
      </c>
      <c r="AN40" s="315">
        <v>0</v>
      </c>
      <c r="AO40" s="315">
        <v>0</v>
      </c>
      <c r="AP40" s="315">
        <v>0</v>
      </c>
      <c r="AQ40" s="315">
        <v>0</v>
      </c>
      <c r="AR40" s="315">
        <v>0</v>
      </c>
      <c r="AS40" s="315">
        <v>0</v>
      </c>
      <c r="AT40" s="315">
        <v>0</v>
      </c>
      <c r="AU40" s="315">
        <v>0</v>
      </c>
      <c r="AV40" s="315">
        <v>0</v>
      </c>
      <c r="AW40" s="315">
        <v>0</v>
      </c>
      <c r="AX40" s="315">
        <v>0</v>
      </c>
      <c r="AY40" s="315">
        <v>0</v>
      </c>
      <c r="AZ40" s="315">
        <v>0</v>
      </c>
      <c r="BA40" s="315">
        <v>0</v>
      </c>
      <c r="BB40" s="315">
        <v>0</v>
      </c>
      <c r="BC40" s="315">
        <v>0</v>
      </c>
      <c r="BD40" s="315">
        <v>0</v>
      </c>
      <c r="BE40" s="315">
        <v>0</v>
      </c>
      <c r="BF40" s="315">
        <v>0</v>
      </c>
      <c r="BG40" s="315">
        <v>0</v>
      </c>
      <c r="BH40" s="315">
        <v>0</v>
      </c>
    </row>
    <row r="41" spans="1:60" s="103" customFormat="1" x14ac:dyDescent="0.4">
      <c r="A41" s="24" t="s">
        <v>134</v>
      </c>
      <c r="B41" s="317"/>
      <c r="C41" s="315">
        <v>0</v>
      </c>
      <c r="D41" s="315">
        <f>C40-D40</f>
        <v>6984.1362998342956</v>
      </c>
      <c r="E41" s="315">
        <f t="shared" ref="E41:AB41" si="11">D40-E40</f>
        <v>3119.7631896724924</v>
      </c>
      <c r="F41" s="315">
        <f t="shared" si="11"/>
        <v>57664.862625958805</v>
      </c>
      <c r="G41" s="315">
        <f t="shared" si="11"/>
        <v>2604.4992599635152</v>
      </c>
      <c r="H41" s="315">
        <f t="shared" si="11"/>
        <v>3602.5795913682086</v>
      </c>
      <c r="I41" s="315">
        <f t="shared" si="11"/>
        <v>9737.7949246398057</v>
      </c>
      <c r="J41" s="315">
        <f t="shared" si="11"/>
        <v>6565.856876415899</v>
      </c>
      <c r="K41" s="315">
        <f t="shared" si="11"/>
        <v>6629.7188925229711</v>
      </c>
      <c r="L41" s="315">
        <f t="shared" si="11"/>
        <v>16681.876813601702</v>
      </c>
      <c r="M41" s="315">
        <f t="shared" si="11"/>
        <v>127829.90189735105</v>
      </c>
      <c r="N41" s="315">
        <f t="shared" si="11"/>
        <v>30341.207176380034</v>
      </c>
      <c r="O41" s="315">
        <f t="shared" si="11"/>
        <v>9048.3742760418099</v>
      </c>
      <c r="P41" s="315">
        <f t="shared" si="11"/>
        <v>8653.5991704660119</v>
      </c>
      <c r="Q41" s="315">
        <f t="shared" si="11"/>
        <v>20195.860237435161</v>
      </c>
      <c r="R41" s="315">
        <f t="shared" si="11"/>
        <v>51596.917664402026</v>
      </c>
      <c r="S41" s="315">
        <f t="shared" si="11"/>
        <v>2262.6575243460065</v>
      </c>
      <c r="T41" s="315">
        <f t="shared" si="11"/>
        <v>1538.8240396591373</v>
      </c>
      <c r="U41" s="315">
        <f t="shared" si="11"/>
        <v>3061.2928885356632</v>
      </c>
      <c r="V41" s="315">
        <f t="shared" si="11"/>
        <v>165.16958828343559</v>
      </c>
      <c r="W41" s="315">
        <f t="shared" si="11"/>
        <v>4171.0717316204527</v>
      </c>
      <c r="X41" s="315">
        <f t="shared" si="11"/>
        <v>32.783450630364314</v>
      </c>
      <c r="Y41" s="315">
        <f t="shared" si="11"/>
        <v>9.1985800601441952</v>
      </c>
      <c r="Z41" s="315">
        <f t="shared" si="11"/>
        <v>7.5797279354710554</v>
      </c>
      <c r="AA41" s="315">
        <f t="shared" si="11"/>
        <v>3.934756825932709</v>
      </c>
      <c r="AB41" s="318">
        <f t="shared" si="11"/>
        <v>5265.9638062623771</v>
      </c>
      <c r="AC41" s="318">
        <f t="shared" ref="AC41" si="12">AB40-AC40</f>
        <v>0</v>
      </c>
      <c r="AD41" s="318">
        <f t="shared" ref="AD41" si="13">AC40-AD40</f>
        <v>0</v>
      </c>
      <c r="AE41" s="315">
        <f t="shared" ref="AE41" si="14">AD40-AE40</f>
        <v>0</v>
      </c>
      <c r="AF41" s="315">
        <f t="shared" ref="AF41" si="15">AE40-AF40</f>
        <v>0</v>
      </c>
      <c r="AG41" s="315">
        <f t="shared" ref="AG41" si="16">AF40-AG40</f>
        <v>0</v>
      </c>
      <c r="AH41" s="315">
        <f t="shared" ref="AH41" si="17">AG40-AH40</f>
        <v>0</v>
      </c>
      <c r="AI41" s="315">
        <f t="shared" ref="AI41" si="18">AH40-AI40</f>
        <v>0</v>
      </c>
      <c r="AJ41" s="315">
        <f t="shared" ref="AJ41" si="19">AI40-AJ40</f>
        <v>0</v>
      </c>
      <c r="AK41" s="315">
        <f t="shared" ref="AK41" si="20">AJ40-AK40</f>
        <v>0</v>
      </c>
      <c r="AL41" s="315">
        <f t="shared" ref="AL41" si="21">AK40-AL40</f>
        <v>0</v>
      </c>
      <c r="AM41" s="315">
        <f t="shared" ref="AM41" si="22">AL40-AM40</f>
        <v>0</v>
      </c>
      <c r="AN41" s="315">
        <f t="shared" ref="AN41" si="23">AM40-AN40</f>
        <v>0</v>
      </c>
      <c r="AO41" s="315">
        <f t="shared" ref="AO41" si="24">AN40-AO40</f>
        <v>0</v>
      </c>
      <c r="AP41" s="315">
        <f t="shared" ref="AP41" si="25">AO40-AP40</f>
        <v>0</v>
      </c>
      <c r="AQ41" s="315">
        <f t="shared" ref="AQ41" si="26">AP40-AQ40</f>
        <v>0</v>
      </c>
      <c r="AR41" s="315">
        <f t="shared" ref="AR41" si="27">AQ40-AR40</f>
        <v>0</v>
      </c>
      <c r="AS41" s="315">
        <f t="shared" ref="AS41" si="28">AR40-AS40</f>
        <v>0</v>
      </c>
      <c r="AT41" s="315">
        <f t="shared" ref="AT41" si="29">AS40-AT40</f>
        <v>0</v>
      </c>
      <c r="AU41" s="315">
        <f t="shared" ref="AU41" si="30">AT40-AU40</f>
        <v>0</v>
      </c>
      <c r="AV41" s="315">
        <f t="shared" ref="AV41" si="31">AU40-AV40</f>
        <v>0</v>
      </c>
      <c r="AW41" s="315">
        <f t="shared" ref="AW41" si="32">AV40-AW40</f>
        <v>0</v>
      </c>
      <c r="AX41" s="315">
        <f t="shared" ref="AX41" si="33">AW40-AX40</f>
        <v>0</v>
      </c>
      <c r="AY41" s="315">
        <f t="shared" ref="AY41" si="34">AX40-AY40</f>
        <v>0</v>
      </c>
      <c r="AZ41" s="315">
        <f t="shared" ref="AZ41" si="35">AY40-AZ40</f>
        <v>0</v>
      </c>
      <c r="BA41" s="315">
        <f t="shared" ref="BA41" si="36">AZ40-BA40</f>
        <v>0</v>
      </c>
      <c r="BB41" s="315">
        <f t="shared" ref="BB41" si="37">BA40-BB40</f>
        <v>0</v>
      </c>
      <c r="BC41" s="315">
        <f t="shared" ref="BC41" si="38">BB40-BC40</f>
        <v>0</v>
      </c>
      <c r="BD41" s="315">
        <f t="shared" ref="BD41" si="39">BC40-BD40</f>
        <v>0</v>
      </c>
      <c r="BE41" s="315">
        <f t="shared" ref="BE41" si="40">BD40-BE40</f>
        <v>0</v>
      </c>
      <c r="BF41" s="315">
        <f t="shared" ref="BF41" si="41">BE40-BF40</f>
        <v>0</v>
      </c>
      <c r="BG41" s="315">
        <f t="shared" ref="BG41" si="42">BF40-BG40</f>
        <v>0</v>
      </c>
      <c r="BH41" s="315">
        <f t="shared" ref="BH41" si="43">BG40-BH40</f>
        <v>0</v>
      </c>
    </row>
    <row r="42" spans="1:60" s="103" customFormat="1" x14ac:dyDescent="0.4">
      <c r="A42" s="24" t="s">
        <v>135</v>
      </c>
      <c r="B42" s="317"/>
      <c r="C42" s="315">
        <v>0</v>
      </c>
      <c r="D42" s="315">
        <f>$C$40-D40</f>
        <v>6984.1362998342956</v>
      </c>
      <c r="E42" s="315">
        <f t="shared" ref="E42:AB42" si="44">$C$40-E40</f>
        <v>10103.899489506788</v>
      </c>
      <c r="F42" s="315">
        <f t="shared" si="44"/>
        <v>67768.762115465594</v>
      </c>
      <c r="G42" s="315">
        <f t="shared" si="44"/>
        <v>70373.261375429109</v>
      </c>
      <c r="H42" s="315">
        <f t="shared" si="44"/>
        <v>73975.840966797317</v>
      </c>
      <c r="I42" s="315">
        <f t="shared" si="44"/>
        <v>83713.635891437123</v>
      </c>
      <c r="J42" s="315">
        <f t="shared" si="44"/>
        <v>90279.492767853022</v>
      </c>
      <c r="K42" s="315">
        <f t="shared" si="44"/>
        <v>96909.211660375993</v>
      </c>
      <c r="L42" s="315">
        <f t="shared" si="44"/>
        <v>113591.0884739777</v>
      </c>
      <c r="M42" s="315">
        <f t="shared" si="44"/>
        <v>241420.99037132875</v>
      </c>
      <c r="N42" s="315">
        <f t="shared" si="44"/>
        <v>271762.19754770875</v>
      </c>
      <c r="O42" s="315">
        <f t="shared" si="44"/>
        <v>280810.57182375062</v>
      </c>
      <c r="P42" s="315">
        <f t="shared" si="44"/>
        <v>289464.17099421658</v>
      </c>
      <c r="Q42" s="315">
        <f t="shared" si="44"/>
        <v>309660.03123165178</v>
      </c>
      <c r="R42" s="315">
        <f t="shared" si="44"/>
        <v>361256.94889605377</v>
      </c>
      <c r="S42" s="315">
        <f t="shared" si="44"/>
        <v>363519.6064203998</v>
      </c>
      <c r="T42" s="315">
        <f t="shared" si="44"/>
        <v>365058.43046005891</v>
      </c>
      <c r="U42" s="315">
        <f t="shared" si="44"/>
        <v>368119.72334859462</v>
      </c>
      <c r="V42" s="315">
        <f t="shared" si="44"/>
        <v>368284.89293687802</v>
      </c>
      <c r="W42" s="315">
        <f t="shared" si="44"/>
        <v>372455.96466849849</v>
      </c>
      <c r="X42" s="315">
        <f t="shared" si="44"/>
        <v>372488.74811912887</v>
      </c>
      <c r="Y42" s="315">
        <f t="shared" si="44"/>
        <v>372497.94669918902</v>
      </c>
      <c r="Z42" s="315">
        <f t="shared" si="44"/>
        <v>372505.52642712445</v>
      </c>
      <c r="AA42" s="315">
        <f t="shared" si="44"/>
        <v>372509.46118395042</v>
      </c>
      <c r="AB42" s="318">
        <f t="shared" si="44"/>
        <v>377775.42499021278</v>
      </c>
      <c r="AC42" s="318">
        <f t="shared" ref="AC42:AE42" si="45">$C$40-AC40</f>
        <v>377775.42499021278</v>
      </c>
      <c r="AD42" s="318">
        <f t="shared" si="45"/>
        <v>377775.42499021278</v>
      </c>
      <c r="AE42" s="315">
        <f t="shared" si="45"/>
        <v>377775.42499021278</v>
      </c>
      <c r="AF42" s="315">
        <f t="shared" ref="AF42:BH42" si="46">$C$40-AF40</f>
        <v>377775.42499021278</v>
      </c>
      <c r="AG42" s="315">
        <f t="shared" si="46"/>
        <v>377775.42499021278</v>
      </c>
      <c r="AH42" s="315">
        <f t="shared" si="46"/>
        <v>377775.42499021278</v>
      </c>
      <c r="AI42" s="315">
        <f t="shared" si="46"/>
        <v>377775.42499021278</v>
      </c>
      <c r="AJ42" s="315">
        <f t="shared" si="46"/>
        <v>377775.42499021278</v>
      </c>
      <c r="AK42" s="315">
        <f t="shared" si="46"/>
        <v>377775.42499021278</v>
      </c>
      <c r="AL42" s="315">
        <f t="shared" si="46"/>
        <v>377775.42499021278</v>
      </c>
      <c r="AM42" s="315">
        <f t="shared" si="46"/>
        <v>377775.42499021278</v>
      </c>
      <c r="AN42" s="315">
        <f t="shared" si="46"/>
        <v>377775.42499021278</v>
      </c>
      <c r="AO42" s="315">
        <f t="shared" si="46"/>
        <v>377775.42499021278</v>
      </c>
      <c r="AP42" s="315">
        <f t="shared" si="46"/>
        <v>377775.42499021278</v>
      </c>
      <c r="AQ42" s="315">
        <f t="shared" si="46"/>
        <v>377775.42499021278</v>
      </c>
      <c r="AR42" s="315">
        <f t="shared" si="46"/>
        <v>377775.42499021278</v>
      </c>
      <c r="AS42" s="315">
        <f t="shared" si="46"/>
        <v>377775.42499021278</v>
      </c>
      <c r="AT42" s="315">
        <f t="shared" si="46"/>
        <v>377775.42499021278</v>
      </c>
      <c r="AU42" s="315">
        <f t="shared" si="46"/>
        <v>377775.42499021278</v>
      </c>
      <c r="AV42" s="315">
        <f t="shared" si="46"/>
        <v>377775.42499021278</v>
      </c>
      <c r="AW42" s="315">
        <f t="shared" si="46"/>
        <v>377775.42499021278</v>
      </c>
      <c r="AX42" s="315">
        <f t="shared" si="46"/>
        <v>377775.42499021278</v>
      </c>
      <c r="AY42" s="315">
        <f t="shared" si="46"/>
        <v>377775.42499021278</v>
      </c>
      <c r="AZ42" s="315">
        <f t="shared" si="46"/>
        <v>377775.42499021278</v>
      </c>
      <c r="BA42" s="315">
        <f t="shared" si="46"/>
        <v>377775.42499021278</v>
      </c>
      <c r="BB42" s="315">
        <f t="shared" si="46"/>
        <v>377775.42499021278</v>
      </c>
      <c r="BC42" s="315">
        <f t="shared" si="46"/>
        <v>377775.42499021278</v>
      </c>
      <c r="BD42" s="315">
        <f t="shared" si="46"/>
        <v>377775.42499021278</v>
      </c>
      <c r="BE42" s="315">
        <f t="shared" si="46"/>
        <v>377775.42499021278</v>
      </c>
      <c r="BF42" s="315">
        <f t="shared" si="46"/>
        <v>377775.42499021278</v>
      </c>
      <c r="BG42" s="315">
        <f t="shared" si="46"/>
        <v>377775.42499021278</v>
      </c>
      <c r="BH42" s="315">
        <f t="shared" si="46"/>
        <v>377775.42499021278</v>
      </c>
    </row>
    <row r="44" spans="1:60" s="103" customFormat="1" x14ac:dyDescent="0.4">
      <c r="A44" s="18" t="s">
        <v>77</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row>
    <row r="45" spans="1:60" s="103" customFormat="1" x14ac:dyDescent="0.4">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row>
    <row r="46" spans="1:60" s="103" customFormat="1" x14ac:dyDescent="0.4">
      <c r="A46" s="17"/>
      <c r="B46" s="20">
        <v>2017</v>
      </c>
      <c r="C46" s="21">
        <v>2018</v>
      </c>
      <c r="D46" s="21">
        <v>2019</v>
      </c>
      <c r="E46" s="21">
        <v>2020</v>
      </c>
      <c r="F46" s="21">
        <v>2021</v>
      </c>
      <c r="G46" s="21">
        <v>2022</v>
      </c>
      <c r="H46" s="21">
        <v>2023</v>
      </c>
      <c r="I46" s="21">
        <v>2024</v>
      </c>
      <c r="J46" s="21">
        <v>2025</v>
      </c>
      <c r="K46" s="21">
        <v>2026</v>
      </c>
      <c r="L46" s="21">
        <v>2027</v>
      </c>
      <c r="M46" s="21">
        <v>2028</v>
      </c>
      <c r="N46" s="21">
        <v>2029</v>
      </c>
      <c r="O46" s="21">
        <v>2030</v>
      </c>
      <c r="P46" s="21">
        <v>2031</v>
      </c>
      <c r="Q46" s="21">
        <v>2032</v>
      </c>
      <c r="R46" s="21">
        <v>2033</v>
      </c>
      <c r="S46" s="21">
        <v>2034</v>
      </c>
      <c r="T46" s="21">
        <v>2035</v>
      </c>
      <c r="U46" s="21">
        <v>2036</v>
      </c>
      <c r="V46" s="21">
        <v>2037</v>
      </c>
      <c r="W46" s="21">
        <v>2038</v>
      </c>
      <c r="X46" s="21">
        <v>2039</v>
      </c>
      <c r="Y46" s="21">
        <v>2040</v>
      </c>
      <c r="Z46" s="21">
        <v>2041</v>
      </c>
      <c r="AA46" s="21">
        <v>2042</v>
      </c>
      <c r="AB46" s="191">
        <v>2043</v>
      </c>
      <c r="AC46" s="70">
        <v>2044</v>
      </c>
      <c r="AD46" s="70">
        <v>2045</v>
      </c>
      <c r="AE46" s="70">
        <v>2046</v>
      </c>
      <c r="AF46" s="70">
        <v>2047</v>
      </c>
      <c r="AG46" s="70">
        <v>2048</v>
      </c>
      <c r="AH46" s="70">
        <v>2049</v>
      </c>
      <c r="AI46" s="70">
        <v>2050</v>
      </c>
      <c r="AJ46" s="70">
        <v>2051</v>
      </c>
      <c r="AK46" s="70">
        <v>2052</v>
      </c>
      <c r="AL46" s="70">
        <v>2053</v>
      </c>
      <c r="AM46" s="70">
        <v>2054</v>
      </c>
      <c r="AN46" s="70">
        <v>2055</v>
      </c>
      <c r="AO46" s="70">
        <v>2056</v>
      </c>
      <c r="AP46" s="70">
        <v>2057</v>
      </c>
      <c r="AQ46" s="70">
        <v>2058</v>
      </c>
      <c r="AR46" s="70">
        <v>2059</v>
      </c>
      <c r="AS46" s="70">
        <v>2060</v>
      </c>
      <c r="AT46" s="70">
        <v>2061</v>
      </c>
      <c r="AU46" s="70">
        <v>2062</v>
      </c>
      <c r="AV46" s="70">
        <v>2063</v>
      </c>
      <c r="AW46" s="70">
        <v>2064</v>
      </c>
      <c r="AX46" s="70">
        <v>2065</v>
      </c>
      <c r="AY46" s="70">
        <v>2066</v>
      </c>
      <c r="AZ46" s="70">
        <v>2067</v>
      </c>
      <c r="BA46" s="70">
        <v>2068</v>
      </c>
      <c r="BB46" s="70">
        <v>2069</v>
      </c>
      <c r="BC46" s="70">
        <v>2070</v>
      </c>
      <c r="BD46" s="70">
        <v>2071</v>
      </c>
      <c r="BE46" s="70">
        <v>2072</v>
      </c>
      <c r="BF46" s="70">
        <v>2073</v>
      </c>
      <c r="BG46" s="70">
        <v>2074</v>
      </c>
      <c r="BH46" s="70">
        <v>2075</v>
      </c>
    </row>
    <row r="47" spans="1:60" s="103" customFormat="1" x14ac:dyDescent="0.4">
      <c r="A47" s="24" t="s">
        <v>136</v>
      </c>
      <c r="B47" s="317"/>
      <c r="C47" s="317"/>
      <c r="D47" s="315">
        <v>344447.29330421542</v>
      </c>
      <c r="E47" s="315">
        <v>344234.37601380574</v>
      </c>
      <c r="F47" s="315">
        <v>306056.75633237744</v>
      </c>
      <c r="G47" s="315">
        <v>302895.03440344665</v>
      </c>
      <c r="H47" s="315">
        <v>295406.22134403244</v>
      </c>
      <c r="I47" s="315">
        <v>264586.07656681456</v>
      </c>
      <c r="J47" s="315">
        <v>254655.82950831208</v>
      </c>
      <c r="K47" s="315">
        <v>244736.00407606177</v>
      </c>
      <c r="L47" s="315">
        <v>240120.18912336702</v>
      </c>
      <c r="M47" s="315">
        <v>237728.91468210236</v>
      </c>
      <c r="N47" s="315">
        <v>218450.51757458854</v>
      </c>
      <c r="O47" s="315">
        <v>173322.05366615046</v>
      </c>
      <c r="P47" s="315">
        <v>131160.34513540022</v>
      </c>
      <c r="Q47" s="315">
        <v>122560.01785052243</v>
      </c>
      <c r="R47" s="315">
        <v>108602.75289353236</v>
      </c>
      <c r="S47" s="315">
        <v>21658.686577271055</v>
      </c>
      <c r="T47" s="315">
        <v>16299.225831606233</v>
      </c>
      <c r="U47" s="315">
        <v>14788.101548346986</v>
      </c>
      <c r="V47" s="315">
        <v>11581.222728483806</v>
      </c>
      <c r="W47" s="315">
        <v>11369.59167797521</v>
      </c>
      <c r="X47" s="315">
        <v>2127.9653630480861</v>
      </c>
      <c r="Y47" s="315">
        <v>2092.363789829762</v>
      </c>
      <c r="Z47" s="315">
        <v>1665.5245835190988</v>
      </c>
      <c r="AA47" s="315">
        <v>919.13991239275992</v>
      </c>
      <c r="AB47" s="318">
        <v>733.25763185844926</v>
      </c>
      <c r="AC47" s="315">
        <v>52.6656660916154</v>
      </c>
      <c r="AD47" s="315">
        <v>49.045454219740066</v>
      </c>
      <c r="AE47" s="319">
        <v>0</v>
      </c>
      <c r="AF47" s="319">
        <v>0</v>
      </c>
      <c r="AG47" s="319">
        <v>0</v>
      </c>
      <c r="AH47" s="319">
        <v>0</v>
      </c>
      <c r="AI47" s="319">
        <v>0</v>
      </c>
      <c r="AJ47" s="319">
        <v>0</v>
      </c>
      <c r="AK47" s="319">
        <v>0</v>
      </c>
      <c r="AL47" s="319">
        <v>0</v>
      </c>
      <c r="AM47" s="319">
        <v>0</v>
      </c>
      <c r="AN47" s="319">
        <v>0</v>
      </c>
      <c r="AO47" s="319">
        <v>0</v>
      </c>
      <c r="AP47" s="319">
        <v>0</v>
      </c>
      <c r="AQ47" s="319">
        <v>0</v>
      </c>
      <c r="AR47" s="319">
        <v>0</v>
      </c>
      <c r="AS47" s="319">
        <v>0</v>
      </c>
      <c r="AT47" s="319">
        <v>0</v>
      </c>
      <c r="AU47" s="319">
        <v>0</v>
      </c>
      <c r="AV47" s="319">
        <v>0</v>
      </c>
      <c r="AW47" s="319">
        <v>0</v>
      </c>
      <c r="AX47" s="319">
        <v>0</v>
      </c>
      <c r="AY47" s="319">
        <v>0</v>
      </c>
      <c r="AZ47" s="319">
        <v>0</v>
      </c>
      <c r="BA47" s="319">
        <v>0</v>
      </c>
      <c r="BB47" s="319">
        <v>0</v>
      </c>
      <c r="BC47" s="319">
        <v>0</v>
      </c>
      <c r="BD47" s="319">
        <v>0</v>
      </c>
      <c r="BE47" s="319">
        <v>0</v>
      </c>
      <c r="BF47" s="319">
        <v>0</v>
      </c>
      <c r="BG47" s="319">
        <v>0</v>
      </c>
      <c r="BH47" s="319">
        <v>0</v>
      </c>
    </row>
    <row r="48" spans="1:60" s="103" customFormat="1" x14ac:dyDescent="0.4">
      <c r="A48" s="24" t="s">
        <v>137</v>
      </c>
      <c r="B48" s="317"/>
      <c r="C48" s="317"/>
      <c r="D48" s="315">
        <v>0</v>
      </c>
      <c r="E48" s="315">
        <f t="shared" ref="E48" si="47">D47-E47</f>
        <v>212.91729040967766</v>
      </c>
      <c r="F48" s="315">
        <f t="shared" ref="F48" si="48">E47-F47</f>
        <v>38177.619681428303</v>
      </c>
      <c r="G48" s="315">
        <f t="shared" ref="G48" si="49">F47-G47</f>
        <v>3161.7219289307832</v>
      </c>
      <c r="H48" s="315">
        <f t="shared" ref="H48" si="50">G47-H47</f>
        <v>7488.8130594142131</v>
      </c>
      <c r="I48" s="315">
        <f t="shared" ref="I48" si="51">H47-I47</f>
        <v>30820.14477721788</v>
      </c>
      <c r="J48" s="315">
        <f t="shared" ref="J48" si="52">I47-J47</f>
        <v>9930.2470585024857</v>
      </c>
      <c r="K48" s="315">
        <f t="shared" ref="K48" si="53">J47-K47</f>
        <v>9919.8254322503053</v>
      </c>
      <c r="L48" s="315">
        <f t="shared" ref="L48" si="54">K47-L47</f>
        <v>4615.8149526947527</v>
      </c>
      <c r="M48" s="315">
        <f t="shared" ref="M48" si="55">L47-M47</f>
        <v>2391.2744412646571</v>
      </c>
      <c r="N48" s="315">
        <f t="shared" ref="N48" si="56">M47-N47</f>
        <v>19278.397107513825</v>
      </c>
      <c r="O48" s="315">
        <f t="shared" ref="O48" si="57">N47-O47</f>
        <v>45128.463908438076</v>
      </c>
      <c r="P48" s="315">
        <f t="shared" ref="P48" si="58">O47-P47</f>
        <v>42161.708530750242</v>
      </c>
      <c r="Q48" s="315">
        <f t="shared" ref="Q48" si="59">P47-Q47</f>
        <v>8600.3272848777851</v>
      </c>
      <c r="R48" s="315">
        <f t="shared" ref="R48" si="60">Q47-R47</f>
        <v>13957.264956990068</v>
      </c>
      <c r="S48" s="315">
        <f t="shared" ref="S48" si="61">R47-S47</f>
        <v>86944.066316261305</v>
      </c>
      <c r="T48" s="315">
        <f t="shared" ref="T48" si="62">S47-T47</f>
        <v>5359.4607456648228</v>
      </c>
      <c r="U48" s="315">
        <f t="shared" ref="U48" si="63">T47-U47</f>
        <v>1511.124283259247</v>
      </c>
      <c r="V48" s="315">
        <f t="shared" ref="V48" si="64">U47-V47</f>
        <v>3206.8788198631792</v>
      </c>
      <c r="W48" s="315">
        <f t="shared" ref="W48" si="65">V47-W47</f>
        <v>211.63105050859667</v>
      </c>
      <c r="X48" s="315">
        <f t="shared" ref="X48" si="66">W47-X47</f>
        <v>9241.6263149271235</v>
      </c>
      <c r="Y48" s="315">
        <f t="shared" ref="Y48" si="67">X47-Y47</f>
        <v>35.60157321832412</v>
      </c>
      <c r="Z48" s="315">
        <f t="shared" ref="Z48" si="68">Y47-Z47</f>
        <v>426.83920631066326</v>
      </c>
      <c r="AA48" s="315">
        <f t="shared" ref="AA48" si="69">Z47-AA47</f>
        <v>746.38467112633884</v>
      </c>
      <c r="AB48" s="318">
        <f t="shared" ref="AB48" si="70">AA47-AB47</f>
        <v>185.88228053431067</v>
      </c>
      <c r="AC48" s="318">
        <f t="shared" ref="AC48" si="71">AB47-AC47</f>
        <v>680.59196576683382</v>
      </c>
      <c r="AD48" s="318">
        <f t="shared" ref="AD48" si="72">AC47-AD47</f>
        <v>3.620211871875334</v>
      </c>
      <c r="AE48" s="315">
        <f t="shared" ref="AE48:AF48" si="73">AD47-AE47</f>
        <v>49.045454219740066</v>
      </c>
      <c r="AF48" s="315">
        <f t="shared" si="73"/>
        <v>0</v>
      </c>
      <c r="AG48" s="315">
        <f t="shared" ref="AG48" si="74">AF47-AG47</f>
        <v>0</v>
      </c>
      <c r="AH48" s="315">
        <f t="shared" ref="AH48" si="75">AG47-AH47</f>
        <v>0</v>
      </c>
      <c r="AI48" s="315">
        <f t="shared" ref="AI48" si="76">AH47-AI47</f>
        <v>0</v>
      </c>
      <c r="AJ48" s="315">
        <f t="shared" ref="AJ48" si="77">AI47-AJ47</f>
        <v>0</v>
      </c>
      <c r="AK48" s="315">
        <f t="shared" ref="AK48" si="78">AJ47-AK47</f>
        <v>0</v>
      </c>
      <c r="AL48" s="315">
        <f t="shared" ref="AL48" si="79">AK47-AL47</f>
        <v>0</v>
      </c>
      <c r="AM48" s="315">
        <f t="shared" ref="AM48" si="80">AL47-AM47</f>
        <v>0</v>
      </c>
      <c r="AN48" s="315">
        <f t="shared" ref="AN48" si="81">AM47-AN47</f>
        <v>0</v>
      </c>
      <c r="AO48" s="315">
        <f t="shared" ref="AO48" si="82">AN47-AO47</f>
        <v>0</v>
      </c>
      <c r="AP48" s="315">
        <f t="shared" ref="AP48" si="83">AO47-AP47</f>
        <v>0</v>
      </c>
      <c r="AQ48" s="315">
        <f t="shared" ref="AQ48" si="84">AP47-AQ47</f>
        <v>0</v>
      </c>
      <c r="AR48" s="315">
        <f t="shared" ref="AR48" si="85">AQ47-AR47</f>
        <v>0</v>
      </c>
      <c r="AS48" s="315">
        <f t="shared" ref="AS48" si="86">AR47-AS47</f>
        <v>0</v>
      </c>
      <c r="AT48" s="315">
        <f t="shared" ref="AT48" si="87">AS47-AT47</f>
        <v>0</v>
      </c>
      <c r="AU48" s="315">
        <f t="shared" ref="AU48" si="88">AT47-AU47</f>
        <v>0</v>
      </c>
      <c r="AV48" s="315">
        <f t="shared" ref="AV48" si="89">AU47-AV47</f>
        <v>0</v>
      </c>
      <c r="AW48" s="315">
        <f t="shared" ref="AW48" si="90">AV47-AW47</f>
        <v>0</v>
      </c>
      <c r="AX48" s="315">
        <f t="shared" ref="AX48" si="91">AW47-AX47</f>
        <v>0</v>
      </c>
      <c r="AY48" s="315">
        <f t="shared" ref="AY48" si="92">AX47-AY47</f>
        <v>0</v>
      </c>
      <c r="AZ48" s="315">
        <f t="shared" ref="AZ48" si="93">AY47-AZ47</f>
        <v>0</v>
      </c>
      <c r="BA48" s="315">
        <f t="shared" ref="BA48" si="94">AZ47-BA47</f>
        <v>0</v>
      </c>
      <c r="BB48" s="315">
        <f t="shared" ref="BB48" si="95">BA47-BB47</f>
        <v>0</v>
      </c>
      <c r="BC48" s="315">
        <f t="shared" ref="BC48" si="96">BB47-BC47</f>
        <v>0</v>
      </c>
      <c r="BD48" s="315">
        <f t="shared" ref="BD48" si="97">BC47-BD47</f>
        <v>0</v>
      </c>
      <c r="BE48" s="315">
        <f t="shared" ref="BE48" si="98">BD47-BE47</f>
        <v>0</v>
      </c>
      <c r="BF48" s="315">
        <f t="shared" ref="BF48" si="99">BE47-BF47</f>
        <v>0</v>
      </c>
      <c r="BG48" s="315">
        <f t="shared" ref="BG48" si="100">BF47-BG47</f>
        <v>0</v>
      </c>
      <c r="BH48" s="315">
        <f t="shared" ref="BH48" si="101">BG47-BH47</f>
        <v>0</v>
      </c>
    </row>
    <row r="49" spans="1:60" s="103" customFormat="1" x14ac:dyDescent="0.4">
      <c r="A49" s="24" t="s">
        <v>138</v>
      </c>
      <c r="B49" s="317"/>
      <c r="C49" s="317"/>
      <c r="D49" s="315">
        <v>0</v>
      </c>
      <c r="E49" s="315">
        <f>$D$47-E47</f>
        <v>212.91729040967766</v>
      </c>
      <c r="F49" s="315">
        <f t="shared" ref="F49:AE49" si="102">$D$47-F47</f>
        <v>38390.536971837981</v>
      </c>
      <c r="G49" s="315">
        <f t="shared" si="102"/>
        <v>41552.258900768764</v>
      </c>
      <c r="H49" s="315">
        <f t="shared" si="102"/>
        <v>49041.071960182977</v>
      </c>
      <c r="I49" s="315">
        <f t="shared" si="102"/>
        <v>79861.216737400857</v>
      </c>
      <c r="J49" s="315">
        <f t="shared" si="102"/>
        <v>89791.463795903343</v>
      </c>
      <c r="K49" s="315">
        <f t="shared" si="102"/>
        <v>99711.289228153648</v>
      </c>
      <c r="L49" s="315">
        <f t="shared" si="102"/>
        <v>104327.1041808484</v>
      </c>
      <c r="M49" s="315">
        <f t="shared" si="102"/>
        <v>106718.37862211306</v>
      </c>
      <c r="N49" s="315">
        <f t="shared" si="102"/>
        <v>125996.77572962688</v>
      </c>
      <c r="O49" s="315">
        <f t="shared" si="102"/>
        <v>171125.23963806496</v>
      </c>
      <c r="P49" s="315">
        <f t="shared" si="102"/>
        <v>213286.9481688152</v>
      </c>
      <c r="Q49" s="315">
        <f t="shared" si="102"/>
        <v>221887.275453693</v>
      </c>
      <c r="R49" s="315">
        <f t="shared" si="102"/>
        <v>235844.54041068305</v>
      </c>
      <c r="S49" s="315">
        <f t="shared" si="102"/>
        <v>322788.60672694439</v>
      </c>
      <c r="T49" s="315">
        <f t="shared" si="102"/>
        <v>328148.06747260917</v>
      </c>
      <c r="U49" s="315">
        <f t="shared" si="102"/>
        <v>329659.19175586844</v>
      </c>
      <c r="V49" s="315">
        <f t="shared" si="102"/>
        <v>332866.07057573163</v>
      </c>
      <c r="W49" s="315">
        <f t="shared" si="102"/>
        <v>333077.70162624022</v>
      </c>
      <c r="X49" s="315">
        <f t="shared" si="102"/>
        <v>342319.32794116734</v>
      </c>
      <c r="Y49" s="315">
        <f t="shared" si="102"/>
        <v>342354.92951438564</v>
      </c>
      <c r="Z49" s="315">
        <f t="shared" si="102"/>
        <v>342781.76872069633</v>
      </c>
      <c r="AA49" s="315">
        <f t="shared" si="102"/>
        <v>343528.15339182265</v>
      </c>
      <c r="AB49" s="318">
        <f t="shared" si="102"/>
        <v>343714.03567235696</v>
      </c>
      <c r="AC49" s="318">
        <f t="shared" si="102"/>
        <v>344394.62763812381</v>
      </c>
      <c r="AD49" s="318">
        <f t="shared" si="102"/>
        <v>344398.24784999568</v>
      </c>
      <c r="AE49" s="315">
        <f t="shared" si="102"/>
        <v>344447.29330421542</v>
      </c>
      <c r="AF49" s="315">
        <f t="shared" ref="AF49:AG49" si="103">$D$47-AF47</f>
        <v>344447.29330421542</v>
      </c>
      <c r="AG49" s="315">
        <f t="shared" si="103"/>
        <v>344447.29330421542</v>
      </c>
      <c r="AH49" s="315">
        <f t="shared" ref="AH49:BH49" si="104">$D$47-AH47</f>
        <v>344447.29330421542</v>
      </c>
      <c r="AI49" s="315">
        <f t="shared" si="104"/>
        <v>344447.29330421542</v>
      </c>
      <c r="AJ49" s="315">
        <f t="shared" si="104"/>
        <v>344447.29330421542</v>
      </c>
      <c r="AK49" s="315">
        <f t="shared" si="104"/>
        <v>344447.29330421542</v>
      </c>
      <c r="AL49" s="315">
        <f t="shared" si="104"/>
        <v>344447.29330421542</v>
      </c>
      <c r="AM49" s="315">
        <f t="shared" si="104"/>
        <v>344447.29330421542</v>
      </c>
      <c r="AN49" s="315">
        <f t="shared" si="104"/>
        <v>344447.29330421542</v>
      </c>
      <c r="AO49" s="315">
        <f t="shared" si="104"/>
        <v>344447.29330421542</v>
      </c>
      <c r="AP49" s="315">
        <f t="shared" si="104"/>
        <v>344447.29330421542</v>
      </c>
      <c r="AQ49" s="315">
        <f t="shared" si="104"/>
        <v>344447.29330421542</v>
      </c>
      <c r="AR49" s="315">
        <f t="shared" si="104"/>
        <v>344447.29330421542</v>
      </c>
      <c r="AS49" s="315">
        <f t="shared" si="104"/>
        <v>344447.29330421542</v>
      </c>
      <c r="AT49" s="315">
        <f t="shared" si="104"/>
        <v>344447.29330421542</v>
      </c>
      <c r="AU49" s="315">
        <f t="shared" si="104"/>
        <v>344447.29330421542</v>
      </c>
      <c r="AV49" s="315">
        <f t="shared" si="104"/>
        <v>344447.29330421542</v>
      </c>
      <c r="AW49" s="315">
        <f t="shared" si="104"/>
        <v>344447.29330421542</v>
      </c>
      <c r="AX49" s="315">
        <f t="shared" si="104"/>
        <v>344447.29330421542</v>
      </c>
      <c r="AY49" s="315">
        <f t="shared" si="104"/>
        <v>344447.29330421542</v>
      </c>
      <c r="AZ49" s="315">
        <f t="shared" si="104"/>
        <v>344447.29330421542</v>
      </c>
      <c r="BA49" s="315">
        <f t="shared" si="104"/>
        <v>344447.29330421542</v>
      </c>
      <c r="BB49" s="315">
        <f t="shared" si="104"/>
        <v>344447.29330421542</v>
      </c>
      <c r="BC49" s="315">
        <f t="shared" si="104"/>
        <v>344447.29330421542</v>
      </c>
      <c r="BD49" s="315">
        <f t="shared" si="104"/>
        <v>344447.29330421542</v>
      </c>
      <c r="BE49" s="315">
        <f t="shared" si="104"/>
        <v>344447.29330421542</v>
      </c>
      <c r="BF49" s="315">
        <f t="shared" si="104"/>
        <v>344447.29330421542</v>
      </c>
      <c r="BG49" s="315">
        <f t="shared" si="104"/>
        <v>344447.29330421542</v>
      </c>
      <c r="BH49" s="315">
        <f t="shared" si="104"/>
        <v>344447.29330421542</v>
      </c>
    </row>
    <row r="51" spans="1:60" s="283" customFormat="1" x14ac:dyDescent="0.4">
      <c r="A51" s="18" t="s">
        <v>141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row>
    <row r="52" spans="1:60" s="283" customFormat="1" x14ac:dyDescent="0.4"/>
    <row r="53" spans="1:60" s="283" customFormat="1" x14ac:dyDescent="0.4">
      <c r="A53" s="17"/>
      <c r="B53" s="20">
        <v>2017</v>
      </c>
      <c r="C53" s="21">
        <v>2018</v>
      </c>
      <c r="D53" s="21">
        <v>2019</v>
      </c>
      <c r="E53" s="21">
        <v>2020</v>
      </c>
      <c r="F53" s="21">
        <v>2021</v>
      </c>
      <c r="G53" s="21">
        <v>2022</v>
      </c>
      <c r="H53" s="21">
        <v>2023</v>
      </c>
      <c r="I53" s="21">
        <v>2024</v>
      </c>
      <c r="J53" s="21">
        <v>2025</v>
      </c>
      <c r="K53" s="21">
        <v>2026</v>
      </c>
      <c r="L53" s="21">
        <v>2027</v>
      </c>
      <c r="M53" s="21">
        <v>2028</v>
      </c>
      <c r="N53" s="21">
        <v>2029</v>
      </c>
      <c r="O53" s="21">
        <v>2030</v>
      </c>
      <c r="P53" s="21">
        <v>2031</v>
      </c>
      <c r="Q53" s="21">
        <v>2032</v>
      </c>
      <c r="R53" s="21">
        <v>2033</v>
      </c>
      <c r="S53" s="21">
        <v>2034</v>
      </c>
      <c r="T53" s="21">
        <v>2035</v>
      </c>
      <c r="U53" s="21">
        <v>2036</v>
      </c>
      <c r="V53" s="21">
        <v>2037</v>
      </c>
      <c r="W53" s="21">
        <v>2038</v>
      </c>
      <c r="X53" s="21">
        <v>2039</v>
      </c>
      <c r="Y53" s="21">
        <v>2040</v>
      </c>
      <c r="Z53" s="21">
        <v>2041</v>
      </c>
      <c r="AA53" s="21">
        <v>2042</v>
      </c>
      <c r="AB53" s="191">
        <v>2043</v>
      </c>
      <c r="AC53" s="70">
        <v>2044</v>
      </c>
      <c r="AD53" s="70">
        <v>2045</v>
      </c>
      <c r="AE53" s="70">
        <v>2046</v>
      </c>
      <c r="AF53" s="70">
        <v>2047</v>
      </c>
      <c r="AG53" s="70">
        <v>2048</v>
      </c>
      <c r="AH53" s="70">
        <v>2049</v>
      </c>
      <c r="AI53" s="70">
        <v>2050</v>
      </c>
      <c r="AJ53" s="70">
        <v>2051</v>
      </c>
      <c r="AK53" s="70">
        <v>2052</v>
      </c>
      <c r="AL53" s="70">
        <v>2053</v>
      </c>
      <c r="AM53" s="70">
        <v>2054</v>
      </c>
      <c r="AN53" s="70">
        <v>2055</v>
      </c>
      <c r="AO53" s="70">
        <v>2056</v>
      </c>
      <c r="AP53" s="70">
        <v>2057</v>
      </c>
      <c r="AQ53" s="70">
        <v>2058</v>
      </c>
      <c r="AR53" s="70">
        <v>2059</v>
      </c>
      <c r="AS53" s="70">
        <v>2060</v>
      </c>
      <c r="AT53" s="70">
        <v>2061</v>
      </c>
      <c r="AU53" s="70">
        <v>2062</v>
      </c>
      <c r="AV53" s="70">
        <v>2063</v>
      </c>
      <c r="AW53" s="70">
        <v>2064</v>
      </c>
      <c r="AX53" s="70">
        <v>2065</v>
      </c>
      <c r="AY53" s="70">
        <v>2066</v>
      </c>
      <c r="AZ53" s="70">
        <v>2067</v>
      </c>
      <c r="BA53" s="70">
        <v>2068</v>
      </c>
      <c r="BB53" s="70">
        <v>2069</v>
      </c>
      <c r="BC53" s="70">
        <v>2070</v>
      </c>
      <c r="BD53" s="70">
        <v>2071</v>
      </c>
      <c r="BE53" s="70">
        <v>2072</v>
      </c>
      <c r="BF53" s="70">
        <v>2073</v>
      </c>
      <c r="BG53" s="70">
        <v>2074</v>
      </c>
      <c r="BH53" s="70">
        <v>2075</v>
      </c>
    </row>
    <row r="54" spans="1:60" s="283" customFormat="1" x14ac:dyDescent="0.4">
      <c r="A54" s="24" t="s">
        <v>192</v>
      </c>
      <c r="B54" s="317"/>
      <c r="C54" s="317"/>
      <c r="D54" s="317"/>
      <c r="E54" s="315">
        <v>442516.92329084937</v>
      </c>
      <c r="F54" s="315">
        <v>442479.55388726969</v>
      </c>
      <c r="G54" s="315">
        <v>441021.29929056339</v>
      </c>
      <c r="H54" s="315">
        <v>436172.68832548423</v>
      </c>
      <c r="I54" s="315">
        <v>411417.80436341529</v>
      </c>
      <c r="J54" s="315">
        <v>405627.1456977335</v>
      </c>
      <c r="K54" s="315">
        <v>398671.34038554953</v>
      </c>
      <c r="L54" s="315">
        <v>370732.71930054633</v>
      </c>
      <c r="M54" s="315">
        <v>367891.31596252171</v>
      </c>
      <c r="N54" s="315">
        <v>362909.58976331842</v>
      </c>
      <c r="O54" s="315">
        <v>326072.51314200705</v>
      </c>
      <c r="P54" s="315">
        <v>261880.36482268851</v>
      </c>
      <c r="Q54" s="315">
        <v>185314.40091294283</v>
      </c>
      <c r="R54" s="315">
        <v>174993.30552019947</v>
      </c>
      <c r="S54" s="315">
        <v>159886.25434380613</v>
      </c>
      <c r="T54" s="315">
        <v>11120.848033785856</v>
      </c>
      <c r="U54" s="315">
        <v>7224.8209757331115</v>
      </c>
      <c r="V54" s="315">
        <v>6592.2061283881194</v>
      </c>
      <c r="W54" s="315">
        <v>5032.9159972157722</v>
      </c>
      <c r="X54" s="315">
        <v>4804.7682543587453</v>
      </c>
      <c r="Y54" s="315">
        <v>1352.1190778177317</v>
      </c>
      <c r="Z54" s="315">
        <v>755.44479730190073</v>
      </c>
      <c r="AA54" s="315">
        <v>630.63107967115729</v>
      </c>
      <c r="AB54" s="315">
        <v>59.043306667266322</v>
      </c>
      <c r="AC54" s="315">
        <v>59.043306667266322</v>
      </c>
      <c r="AD54" s="315">
        <v>59.043306667266322</v>
      </c>
      <c r="AE54" s="315">
        <v>59.043306667266322</v>
      </c>
      <c r="AF54" s="315">
        <v>59.043306667266322</v>
      </c>
      <c r="AG54" s="315">
        <v>59.043306667266322</v>
      </c>
      <c r="AH54" s="315">
        <v>59.043306667266322</v>
      </c>
      <c r="AI54" s="315">
        <v>59.043306667266322</v>
      </c>
      <c r="AJ54" s="315">
        <v>59.043306667266322</v>
      </c>
      <c r="AK54" s="315">
        <v>59.043306667266322</v>
      </c>
      <c r="AL54" s="315">
        <v>59.043306667266322</v>
      </c>
      <c r="AM54" s="315">
        <v>59.043306667266322</v>
      </c>
      <c r="AN54" s="315">
        <v>59.043306667266322</v>
      </c>
      <c r="AO54" s="315">
        <v>59.043306667266322</v>
      </c>
      <c r="AP54" s="315">
        <v>59.043306667266322</v>
      </c>
      <c r="AQ54" s="315">
        <v>59.043306667266322</v>
      </c>
      <c r="AR54" s="315">
        <v>59.043306667266322</v>
      </c>
      <c r="AS54" s="315">
        <v>59.043306667266322</v>
      </c>
      <c r="AT54" s="315">
        <v>59.043306667266322</v>
      </c>
      <c r="AU54" s="315">
        <v>59.043306667266322</v>
      </c>
      <c r="AV54" s="315">
        <v>59.043306667266322</v>
      </c>
      <c r="AW54" s="315">
        <v>59.043306667266322</v>
      </c>
      <c r="AX54" s="315">
        <v>59.043306667266322</v>
      </c>
      <c r="AY54" s="315">
        <v>59.043306667266322</v>
      </c>
      <c r="AZ54" s="315">
        <v>59.043306667266322</v>
      </c>
      <c r="BA54" s="315">
        <v>59.043306667266322</v>
      </c>
      <c r="BB54" s="315">
        <v>59.043306667266322</v>
      </c>
      <c r="BC54" s="315">
        <v>59.043306667266322</v>
      </c>
      <c r="BD54" s="315">
        <v>59.043306667266322</v>
      </c>
      <c r="BE54" s="315">
        <v>59.043306667266322</v>
      </c>
      <c r="BF54" s="315">
        <v>59.043306667266322</v>
      </c>
      <c r="BG54" s="315">
        <v>7.9872170549564308</v>
      </c>
      <c r="BH54" s="315">
        <v>0</v>
      </c>
    </row>
    <row r="55" spans="1:60" s="283" customFormat="1" x14ac:dyDescent="0.4">
      <c r="A55" s="24" t="s">
        <v>193</v>
      </c>
      <c r="B55" s="317"/>
      <c r="C55" s="317"/>
      <c r="D55" s="317"/>
      <c r="E55" s="315">
        <v>0</v>
      </c>
      <c r="F55" s="315">
        <v>37.369403579679783</v>
      </c>
      <c r="G55" s="315">
        <v>1458.2545967063052</v>
      </c>
      <c r="H55" s="315">
        <v>4848.6109650791623</v>
      </c>
      <c r="I55" s="315">
        <v>24754.88396206894</v>
      </c>
      <c r="J55" s="315">
        <v>5790.6586656817817</v>
      </c>
      <c r="K55" s="315">
        <v>6955.8053121839766</v>
      </c>
      <c r="L55" s="315">
        <v>27938.621085003193</v>
      </c>
      <c r="M55" s="315">
        <v>2841.4033380246256</v>
      </c>
      <c r="N55" s="315">
        <v>4981.7261992032873</v>
      </c>
      <c r="O55" s="315">
        <v>36837.076621311367</v>
      </c>
      <c r="P55" s="315">
        <v>64192.148319318541</v>
      </c>
      <c r="Q55" s="315">
        <v>76565.963909745682</v>
      </c>
      <c r="R55" s="315">
        <v>10321.095392743358</v>
      </c>
      <c r="S55" s="315">
        <v>15107.051176393346</v>
      </c>
      <c r="T55" s="315">
        <v>148765.40631002028</v>
      </c>
      <c r="U55" s="315">
        <v>3896.0270580527449</v>
      </c>
      <c r="V55" s="315">
        <v>632.61484734499209</v>
      </c>
      <c r="W55" s="315">
        <v>1559.2901311723472</v>
      </c>
      <c r="X55" s="315">
        <v>228.14774285702697</v>
      </c>
      <c r="Y55" s="315">
        <v>3452.6491765410137</v>
      </c>
      <c r="Z55" s="315">
        <v>596.67428051583101</v>
      </c>
      <c r="AA55" s="315">
        <v>124.81371763074344</v>
      </c>
      <c r="AB55" s="315">
        <v>571.58777300389102</v>
      </c>
      <c r="AC55" s="315">
        <v>0</v>
      </c>
      <c r="AD55" s="315">
        <v>0</v>
      </c>
      <c r="AE55" s="315">
        <v>0</v>
      </c>
      <c r="AF55" s="315">
        <v>0</v>
      </c>
      <c r="AG55" s="315">
        <v>0</v>
      </c>
      <c r="AH55" s="315">
        <v>0</v>
      </c>
      <c r="AI55" s="315">
        <v>0</v>
      </c>
      <c r="AJ55" s="315">
        <v>0</v>
      </c>
      <c r="AK55" s="315">
        <v>0</v>
      </c>
      <c r="AL55" s="315">
        <v>0</v>
      </c>
      <c r="AM55" s="315">
        <v>0</v>
      </c>
      <c r="AN55" s="315">
        <v>0</v>
      </c>
      <c r="AO55" s="315">
        <v>0</v>
      </c>
      <c r="AP55" s="315">
        <v>0</v>
      </c>
      <c r="AQ55" s="315">
        <v>0</v>
      </c>
      <c r="AR55" s="315">
        <v>0</v>
      </c>
      <c r="AS55" s="315">
        <v>0</v>
      </c>
      <c r="AT55" s="315">
        <v>0</v>
      </c>
      <c r="AU55" s="315">
        <v>0</v>
      </c>
      <c r="AV55" s="315">
        <v>0</v>
      </c>
      <c r="AW55" s="315">
        <v>0</v>
      </c>
      <c r="AX55" s="315">
        <v>0</v>
      </c>
      <c r="AY55" s="315">
        <v>0</v>
      </c>
      <c r="AZ55" s="315">
        <v>0</v>
      </c>
      <c r="BA55" s="315">
        <v>0</v>
      </c>
      <c r="BB55" s="315">
        <v>0</v>
      </c>
      <c r="BC55" s="315">
        <v>0</v>
      </c>
      <c r="BD55" s="315">
        <v>0</v>
      </c>
      <c r="BE55" s="315">
        <v>0</v>
      </c>
      <c r="BF55" s="315">
        <v>0</v>
      </c>
      <c r="BG55" s="315">
        <v>51.05608961230989</v>
      </c>
      <c r="BH55" s="315">
        <v>7.9872170549564308</v>
      </c>
    </row>
    <row r="56" spans="1:60" s="283" customFormat="1" x14ac:dyDescent="0.4">
      <c r="A56" s="24" t="s">
        <v>194</v>
      </c>
      <c r="B56" s="317"/>
      <c r="C56" s="317"/>
      <c r="D56" s="317"/>
      <c r="E56" s="315">
        <v>0</v>
      </c>
      <c r="F56" s="315">
        <v>37.369403579679783</v>
      </c>
      <c r="G56" s="315">
        <v>1495.6240002859849</v>
      </c>
      <c r="H56" s="315">
        <v>6344.2349653651472</v>
      </c>
      <c r="I56" s="315">
        <v>31099.118927434087</v>
      </c>
      <c r="J56" s="315">
        <v>36889.777593115869</v>
      </c>
      <c r="K56" s="315">
        <v>43845.582905299845</v>
      </c>
      <c r="L56" s="315">
        <v>71784.203990303038</v>
      </c>
      <c r="M56" s="315">
        <v>74625.607328327664</v>
      </c>
      <c r="N56" s="315">
        <v>79607.333527530951</v>
      </c>
      <c r="O56" s="315">
        <v>116444.41014884232</v>
      </c>
      <c r="P56" s="315">
        <v>180636.55846816086</v>
      </c>
      <c r="Q56" s="315">
        <v>257202.52237790654</v>
      </c>
      <c r="R56" s="315">
        <v>267523.6177706499</v>
      </c>
      <c r="S56" s="315">
        <v>282630.66894704325</v>
      </c>
      <c r="T56" s="315">
        <v>431396.07525706349</v>
      </c>
      <c r="U56" s="315">
        <v>435292.10231511627</v>
      </c>
      <c r="V56" s="315">
        <v>435924.71716246125</v>
      </c>
      <c r="W56" s="315">
        <v>437484.00729363359</v>
      </c>
      <c r="X56" s="315">
        <v>437712.15503649064</v>
      </c>
      <c r="Y56" s="315">
        <v>441164.80421303166</v>
      </c>
      <c r="Z56" s="315">
        <v>441761.47849354747</v>
      </c>
      <c r="AA56" s="315">
        <v>441886.29221117822</v>
      </c>
      <c r="AB56" s="315">
        <v>442457.87998418213</v>
      </c>
      <c r="AC56" s="315">
        <v>442457.87998418213</v>
      </c>
      <c r="AD56" s="315">
        <v>442457.87998418213</v>
      </c>
      <c r="AE56" s="315">
        <v>442457.87998418213</v>
      </c>
      <c r="AF56" s="315">
        <v>442457.87998418213</v>
      </c>
      <c r="AG56" s="315">
        <v>442457.87998418213</v>
      </c>
      <c r="AH56" s="315">
        <v>442457.87998418213</v>
      </c>
      <c r="AI56" s="315">
        <v>442457.87998418213</v>
      </c>
      <c r="AJ56" s="315">
        <v>442457.87998418213</v>
      </c>
      <c r="AK56" s="315">
        <v>442457.87998418213</v>
      </c>
      <c r="AL56" s="315">
        <v>442457.87998418213</v>
      </c>
      <c r="AM56" s="315">
        <v>442457.87998418213</v>
      </c>
      <c r="AN56" s="315">
        <v>442457.87998418213</v>
      </c>
      <c r="AO56" s="315">
        <v>442457.87998418213</v>
      </c>
      <c r="AP56" s="315">
        <v>442457.87998418213</v>
      </c>
      <c r="AQ56" s="315">
        <v>442457.87998418213</v>
      </c>
      <c r="AR56" s="315">
        <v>442457.87998418213</v>
      </c>
      <c r="AS56" s="315">
        <v>442457.87998418213</v>
      </c>
      <c r="AT56" s="315">
        <v>442457.87998418213</v>
      </c>
      <c r="AU56" s="315">
        <v>442457.87998418213</v>
      </c>
      <c r="AV56" s="315">
        <v>442457.87998418213</v>
      </c>
      <c r="AW56" s="315">
        <v>442457.87998418213</v>
      </c>
      <c r="AX56" s="315">
        <v>442457.87998418213</v>
      </c>
      <c r="AY56" s="315">
        <v>442457.87998418213</v>
      </c>
      <c r="AZ56" s="315">
        <v>442457.87998418213</v>
      </c>
      <c r="BA56" s="315">
        <v>442457.87998418213</v>
      </c>
      <c r="BB56" s="315">
        <v>442457.87998418213</v>
      </c>
      <c r="BC56" s="315">
        <v>442457.87998418213</v>
      </c>
      <c r="BD56" s="315">
        <v>442457.87998418213</v>
      </c>
      <c r="BE56" s="315">
        <v>442457.87998418213</v>
      </c>
      <c r="BF56" s="315">
        <v>442457.87998418213</v>
      </c>
      <c r="BG56" s="315">
        <v>442508.93607379444</v>
      </c>
      <c r="BH56" s="315">
        <v>442516.92329084937</v>
      </c>
    </row>
  </sheetData>
  <mergeCells count="1">
    <mergeCell ref="B2:C2"/>
  </mergeCell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28CFE-6F67-4BC8-B7BD-88B13F9E9FF1}">
  <dimension ref="A1:AJ27"/>
  <sheetViews>
    <sheetView workbookViewId="0">
      <selection activeCell="L17" sqref="L17"/>
    </sheetView>
  </sheetViews>
  <sheetFormatPr defaultColWidth="8.84375" defaultRowHeight="15" x14ac:dyDescent="0.4"/>
  <cols>
    <col min="1" max="1" width="19.23046875" style="283" customWidth="1"/>
    <col min="2" max="2" width="8.69140625" style="283" bestFit="1" customWidth="1"/>
    <col min="3" max="3" width="12" style="283" customWidth="1"/>
    <col min="4" max="4" width="6.53515625" style="283" bestFit="1" customWidth="1"/>
    <col min="5" max="7" width="9.84375" style="283" hidden="1" customWidth="1"/>
    <col min="8" max="19" width="7.4609375" style="283" bestFit="1" customWidth="1"/>
    <col min="20" max="36" width="9.84375" style="283" customWidth="1"/>
    <col min="37" max="16384" width="8.84375" style="283"/>
  </cols>
  <sheetData>
    <row r="1" spans="1:36" x14ac:dyDescent="0.4">
      <c r="A1" s="111" t="s">
        <v>525</v>
      </c>
    </row>
    <row r="2" spans="1:36" x14ac:dyDescent="0.4">
      <c r="A2" s="165"/>
    </row>
    <row r="3" spans="1:36" ht="15" customHeight="1" x14ac:dyDescent="0.4">
      <c r="A3" s="616" t="s">
        <v>113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14"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15"/>
    </row>
    <row r="5" spans="1:36" x14ac:dyDescent="0.4">
      <c r="A5" s="334" t="s">
        <v>169</v>
      </c>
      <c r="B5" s="250">
        <v>11</v>
      </c>
      <c r="C5" s="235">
        <v>4163.3395379999847</v>
      </c>
      <c r="D5" s="251">
        <v>1</v>
      </c>
      <c r="E5" s="234"/>
      <c r="F5" s="234"/>
      <c r="G5" s="234"/>
      <c r="H5" s="424">
        <v>4163.3395379999847</v>
      </c>
      <c r="I5" s="266">
        <v>4163.3395379999847</v>
      </c>
      <c r="J5" s="266">
        <v>4163.3395379999847</v>
      </c>
      <c r="K5" s="266">
        <v>4163.3395379999847</v>
      </c>
      <c r="L5" s="266">
        <v>4163.3395379999847</v>
      </c>
      <c r="M5" s="266">
        <v>4163.3395379999847</v>
      </c>
      <c r="N5" s="266">
        <v>4163.3395379999847</v>
      </c>
      <c r="O5" s="266">
        <v>4163.3395379999847</v>
      </c>
      <c r="P5" s="266">
        <v>4163.3395379999847</v>
      </c>
      <c r="Q5" s="266">
        <v>4163.3395379999847</v>
      </c>
      <c r="R5" s="266">
        <v>4163.3395379999847</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423">
        <f>SUM(E5:AI5)</f>
        <v>45796.734917999835</v>
      </c>
    </row>
    <row r="6" spans="1:36" x14ac:dyDescent="0.4">
      <c r="A6" s="236" t="s">
        <v>243</v>
      </c>
      <c r="B6" s="237"/>
      <c r="C6" s="238">
        <f>SUM(C5:C5)</f>
        <v>4163.3395379999847</v>
      </c>
      <c r="D6" s="239">
        <f>H6/C6</f>
        <v>1</v>
      </c>
      <c r="E6" s="335"/>
      <c r="F6" s="335"/>
      <c r="G6" s="346"/>
      <c r="H6" s="263">
        <f t="shared" ref="H6:AJ6" si="0">SUM(H5:H5)</f>
        <v>4163.3395379999847</v>
      </c>
      <c r="I6" s="301">
        <f t="shared" si="0"/>
        <v>4163.3395379999847</v>
      </c>
      <c r="J6" s="302">
        <f t="shared" si="0"/>
        <v>4163.3395379999847</v>
      </c>
      <c r="K6" s="302">
        <f t="shared" si="0"/>
        <v>4163.3395379999847</v>
      </c>
      <c r="L6" s="302">
        <f t="shared" si="0"/>
        <v>4163.3395379999847</v>
      </c>
      <c r="M6" s="302">
        <f t="shared" si="0"/>
        <v>4163.3395379999847</v>
      </c>
      <c r="N6" s="302">
        <f t="shared" si="0"/>
        <v>4163.3395379999847</v>
      </c>
      <c r="O6" s="302">
        <f t="shared" si="0"/>
        <v>4163.3395379999847</v>
      </c>
      <c r="P6" s="302">
        <f t="shared" si="0"/>
        <v>4163.3395379999847</v>
      </c>
      <c r="Q6" s="302">
        <f t="shared" si="0"/>
        <v>4163.3395379999847</v>
      </c>
      <c r="R6" s="302">
        <f t="shared" si="0"/>
        <v>4163.3395379999847</v>
      </c>
      <c r="S6" s="302">
        <f t="shared" si="0"/>
        <v>0</v>
      </c>
      <c r="T6" s="302">
        <f t="shared" si="0"/>
        <v>0</v>
      </c>
      <c r="U6" s="302">
        <f t="shared" si="0"/>
        <v>0</v>
      </c>
      <c r="V6" s="302">
        <f t="shared" si="0"/>
        <v>0</v>
      </c>
      <c r="W6" s="302">
        <f t="shared" si="0"/>
        <v>0</v>
      </c>
      <c r="X6" s="302">
        <f t="shared" si="0"/>
        <v>0</v>
      </c>
      <c r="Y6" s="302">
        <f t="shared" si="0"/>
        <v>0</v>
      </c>
      <c r="Z6" s="302">
        <f t="shared" si="0"/>
        <v>0</v>
      </c>
      <c r="AA6" s="302">
        <f t="shared" si="0"/>
        <v>0</v>
      </c>
      <c r="AB6" s="302">
        <f t="shared" si="0"/>
        <v>0</v>
      </c>
      <c r="AC6" s="302">
        <f t="shared" si="0"/>
        <v>0</v>
      </c>
      <c r="AD6" s="302">
        <f t="shared" si="0"/>
        <v>0</v>
      </c>
      <c r="AE6" s="302">
        <f t="shared" si="0"/>
        <v>0</v>
      </c>
      <c r="AF6" s="302">
        <f t="shared" si="0"/>
        <v>0</v>
      </c>
      <c r="AG6" s="302">
        <f t="shared" si="0"/>
        <v>0</v>
      </c>
      <c r="AH6" s="302">
        <f t="shared" si="0"/>
        <v>0</v>
      </c>
      <c r="AI6" s="303">
        <f t="shared" si="0"/>
        <v>0</v>
      </c>
      <c r="AJ6" s="304">
        <f t="shared" si="0"/>
        <v>45796.734917999835</v>
      </c>
    </row>
    <row r="7" spans="1:36" x14ac:dyDescent="0.4">
      <c r="A7" s="236" t="s">
        <v>244</v>
      </c>
      <c r="B7" s="243"/>
      <c r="C7" s="244"/>
      <c r="D7" s="244"/>
      <c r="E7" s="335"/>
      <c r="F7" s="335"/>
      <c r="G7" s="346"/>
      <c r="H7" s="263">
        <v>0</v>
      </c>
      <c r="I7" s="301">
        <f t="shared" ref="I7:AI7" si="1">H6-I6</f>
        <v>0</v>
      </c>
      <c r="J7" s="301">
        <f t="shared" si="1"/>
        <v>0</v>
      </c>
      <c r="K7" s="301">
        <f t="shared" si="1"/>
        <v>0</v>
      </c>
      <c r="L7" s="301">
        <f t="shared" si="1"/>
        <v>0</v>
      </c>
      <c r="M7" s="301">
        <f t="shared" si="1"/>
        <v>0</v>
      </c>
      <c r="N7" s="301">
        <f t="shared" si="1"/>
        <v>0</v>
      </c>
      <c r="O7" s="301">
        <f t="shared" si="1"/>
        <v>0</v>
      </c>
      <c r="P7" s="301">
        <f t="shared" si="1"/>
        <v>0</v>
      </c>
      <c r="Q7" s="301">
        <f t="shared" si="1"/>
        <v>0</v>
      </c>
      <c r="R7" s="301">
        <f t="shared" si="1"/>
        <v>0</v>
      </c>
      <c r="S7" s="301">
        <f t="shared" si="1"/>
        <v>4163.3395379999847</v>
      </c>
      <c r="T7" s="301">
        <f t="shared" si="1"/>
        <v>0</v>
      </c>
      <c r="U7" s="301">
        <f t="shared" si="1"/>
        <v>0</v>
      </c>
      <c r="V7" s="301">
        <f t="shared" si="1"/>
        <v>0</v>
      </c>
      <c r="W7" s="301">
        <f t="shared" si="1"/>
        <v>0</v>
      </c>
      <c r="X7" s="301">
        <f t="shared" si="1"/>
        <v>0</v>
      </c>
      <c r="Y7" s="301">
        <f t="shared" si="1"/>
        <v>0</v>
      </c>
      <c r="Z7" s="301">
        <f t="shared" si="1"/>
        <v>0</v>
      </c>
      <c r="AA7" s="301">
        <f t="shared" si="1"/>
        <v>0</v>
      </c>
      <c r="AB7" s="301">
        <f t="shared" si="1"/>
        <v>0</v>
      </c>
      <c r="AC7" s="301">
        <f t="shared" si="1"/>
        <v>0</v>
      </c>
      <c r="AD7" s="301">
        <f t="shared" si="1"/>
        <v>0</v>
      </c>
      <c r="AE7" s="301">
        <f t="shared" si="1"/>
        <v>0</v>
      </c>
      <c r="AF7" s="301">
        <f t="shared" si="1"/>
        <v>0</v>
      </c>
      <c r="AG7" s="301">
        <f t="shared" si="1"/>
        <v>0</v>
      </c>
      <c r="AH7" s="301">
        <f t="shared" si="1"/>
        <v>0</v>
      </c>
      <c r="AI7" s="301">
        <f t="shared" si="1"/>
        <v>0</v>
      </c>
      <c r="AJ7" s="305"/>
    </row>
    <row r="8" spans="1:36" x14ac:dyDescent="0.4">
      <c r="A8" s="236" t="s">
        <v>245</v>
      </c>
      <c r="B8" s="243"/>
      <c r="C8" s="244"/>
      <c r="D8" s="244"/>
      <c r="E8" s="335"/>
      <c r="F8" s="335"/>
      <c r="G8" s="346"/>
      <c r="H8" s="263">
        <v>0</v>
      </c>
      <c r="I8" s="306">
        <f>$H6-I6</f>
        <v>0</v>
      </c>
      <c r="J8" s="306">
        <f t="shared" ref="J8:AI8" si="2">$H$6-J6</f>
        <v>0</v>
      </c>
      <c r="K8" s="306">
        <f t="shared" si="2"/>
        <v>0</v>
      </c>
      <c r="L8" s="306">
        <f t="shared" si="2"/>
        <v>0</v>
      </c>
      <c r="M8" s="306">
        <f t="shared" si="2"/>
        <v>0</v>
      </c>
      <c r="N8" s="306">
        <f t="shared" si="2"/>
        <v>0</v>
      </c>
      <c r="O8" s="306">
        <f t="shared" si="2"/>
        <v>0</v>
      </c>
      <c r="P8" s="306">
        <f t="shared" si="2"/>
        <v>0</v>
      </c>
      <c r="Q8" s="306">
        <f t="shared" si="2"/>
        <v>0</v>
      </c>
      <c r="R8" s="306">
        <f t="shared" si="2"/>
        <v>0</v>
      </c>
      <c r="S8" s="306">
        <f t="shared" si="2"/>
        <v>4163.3395379999847</v>
      </c>
      <c r="T8" s="306">
        <f t="shared" si="2"/>
        <v>4163.3395379999847</v>
      </c>
      <c r="U8" s="306">
        <f t="shared" si="2"/>
        <v>4163.3395379999847</v>
      </c>
      <c r="V8" s="306">
        <f t="shared" si="2"/>
        <v>4163.3395379999847</v>
      </c>
      <c r="W8" s="306">
        <f t="shared" si="2"/>
        <v>4163.3395379999847</v>
      </c>
      <c r="X8" s="306">
        <f t="shared" si="2"/>
        <v>4163.3395379999847</v>
      </c>
      <c r="Y8" s="306">
        <f t="shared" si="2"/>
        <v>4163.3395379999847</v>
      </c>
      <c r="Z8" s="306">
        <f t="shared" si="2"/>
        <v>4163.3395379999847</v>
      </c>
      <c r="AA8" s="306">
        <f t="shared" si="2"/>
        <v>4163.3395379999847</v>
      </c>
      <c r="AB8" s="306">
        <f t="shared" si="2"/>
        <v>4163.3395379999847</v>
      </c>
      <c r="AC8" s="306">
        <f t="shared" si="2"/>
        <v>4163.3395379999847</v>
      </c>
      <c r="AD8" s="306">
        <f t="shared" si="2"/>
        <v>4163.3395379999847</v>
      </c>
      <c r="AE8" s="306">
        <f t="shared" si="2"/>
        <v>4163.3395379999847</v>
      </c>
      <c r="AF8" s="306">
        <f t="shared" si="2"/>
        <v>4163.3395379999847</v>
      </c>
      <c r="AG8" s="306">
        <f t="shared" si="2"/>
        <v>4163.3395379999847</v>
      </c>
      <c r="AH8" s="306">
        <f t="shared" si="2"/>
        <v>4163.3395379999847</v>
      </c>
      <c r="AI8" s="306">
        <f t="shared" si="2"/>
        <v>4163.3395379999847</v>
      </c>
      <c r="AJ8" s="307"/>
    </row>
    <row r="9" spans="1:36" x14ac:dyDescent="0.4">
      <c r="A9" s="247" t="s">
        <v>88</v>
      </c>
      <c r="B9" s="248">
        <f>SUMPRODUCT(B5:B5,C5:C5)/C6</f>
        <v>11</v>
      </c>
      <c r="C9" s="245"/>
    </row>
    <row r="10" spans="1:36" x14ac:dyDescent="0.4">
      <c r="B10" s="336"/>
    </row>
    <row r="27" spans="2:2" x14ac:dyDescent="0.4">
      <c r="B27" s="336"/>
    </row>
  </sheetData>
  <mergeCells count="6">
    <mergeCell ref="AJ3:AJ4"/>
    <mergeCell ref="A3:A4"/>
    <mergeCell ref="B3:B4"/>
    <mergeCell ref="C3:C4"/>
    <mergeCell ref="D3:D4"/>
    <mergeCell ref="E3:AI3"/>
  </mergeCells>
  <pageMargins left="0.7" right="0.7" top="0.75" bottom="0.75" header="0.3" footer="0.3"/>
  <pageSetup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44370-0016-4E6B-9821-E2A2462017F3}">
  <dimension ref="A1:AJ31"/>
  <sheetViews>
    <sheetView workbookViewId="0">
      <selection activeCell="A16" sqref="A16:XFD16"/>
    </sheetView>
  </sheetViews>
  <sheetFormatPr defaultColWidth="8.84375" defaultRowHeight="15" x14ac:dyDescent="0.4"/>
  <cols>
    <col min="1" max="1" width="26.69140625" style="442" customWidth="1"/>
    <col min="2" max="2" width="8.69140625" style="283" bestFit="1" customWidth="1"/>
    <col min="3" max="3" width="19.07421875" style="283" bestFit="1" customWidth="1"/>
    <col min="4" max="4" width="6.53515625" style="283" bestFit="1" customWidth="1"/>
    <col min="5" max="7" width="9.84375" style="283" hidden="1" customWidth="1"/>
    <col min="8" max="36" width="9.84375" style="283" customWidth="1"/>
    <col min="37" max="16384" width="8.84375" style="283"/>
  </cols>
  <sheetData>
    <row r="1" spans="1:36" x14ac:dyDescent="0.4">
      <c r="A1" s="436" t="s">
        <v>442</v>
      </c>
    </row>
    <row r="2" spans="1:36" x14ac:dyDescent="0.4">
      <c r="A2" s="437"/>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33</v>
      </c>
      <c r="B5" s="250">
        <v>11</v>
      </c>
      <c r="C5" s="235">
        <v>1106.8834579207701</v>
      </c>
      <c r="D5" s="251">
        <v>1</v>
      </c>
      <c r="E5" s="234"/>
      <c r="F5" s="234"/>
      <c r="G5" s="234"/>
      <c r="H5" s="266">
        <v>1106.8834579207701</v>
      </c>
      <c r="I5" s="266">
        <v>1106.8834579207701</v>
      </c>
      <c r="J5" s="266">
        <v>1106.8834579207701</v>
      </c>
      <c r="K5" s="266">
        <v>1106.8834579207701</v>
      </c>
      <c r="L5" s="266">
        <v>1106.8834579207701</v>
      </c>
      <c r="M5" s="266">
        <v>1106.8834579207701</v>
      </c>
      <c r="N5" s="266">
        <v>1106.8834579207701</v>
      </c>
      <c r="O5" s="266">
        <v>1106.8834579207701</v>
      </c>
      <c r="P5" s="266">
        <v>1106.8834579207701</v>
      </c>
      <c r="Q5" s="266">
        <v>1106.8834579207701</v>
      </c>
      <c r="R5" s="266">
        <v>1106.8834579207701</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423">
        <f t="shared" ref="AJ5:AJ24" si="0">SUM(E5:AI5)</f>
        <v>12175.718037128474</v>
      </c>
    </row>
    <row r="6" spans="1:36" x14ac:dyDescent="0.4">
      <c r="A6" s="338" t="s">
        <v>441</v>
      </c>
      <c r="B6" s="250">
        <v>15</v>
      </c>
      <c r="C6" s="235">
        <v>760.96728416895871</v>
      </c>
      <c r="D6" s="251">
        <v>1</v>
      </c>
      <c r="E6" s="234"/>
      <c r="F6" s="234"/>
      <c r="G6" s="234"/>
      <c r="H6" s="266">
        <v>760.96728416895871</v>
      </c>
      <c r="I6" s="266">
        <v>760.96728416895871</v>
      </c>
      <c r="J6" s="266">
        <v>760.96728416895871</v>
      </c>
      <c r="K6" s="266">
        <v>760.96728416895871</v>
      </c>
      <c r="L6" s="266">
        <v>760.96728416895871</v>
      </c>
      <c r="M6" s="266">
        <v>760.96728416895871</v>
      </c>
      <c r="N6" s="266">
        <v>730.30489017736147</v>
      </c>
      <c r="O6" s="266">
        <v>730.30489017736147</v>
      </c>
      <c r="P6" s="266">
        <v>730.30489017736147</v>
      </c>
      <c r="Q6" s="266">
        <v>730.30489017736147</v>
      </c>
      <c r="R6" s="266">
        <v>730.30489017736147</v>
      </c>
      <c r="S6" s="266">
        <v>730.30489017736147</v>
      </c>
      <c r="T6" s="266">
        <v>730.30489017736147</v>
      </c>
      <c r="U6" s="266">
        <v>730.30489017736147</v>
      </c>
      <c r="V6" s="266">
        <v>730.30489017736147</v>
      </c>
      <c r="W6" s="266">
        <v>0</v>
      </c>
      <c r="X6" s="266">
        <v>0</v>
      </c>
      <c r="Y6" s="266">
        <v>0</v>
      </c>
      <c r="Z6" s="266">
        <v>0</v>
      </c>
      <c r="AA6" s="266">
        <v>0</v>
      </c>
      <c r="AB6" s="266">
        <v>0</v>
      </c>
      <c r="AC6" s="266">
        <v>0</v>
      </c>
      <c r="AD6" s="266">
        <v>0</v>
      </c>
      <c r="AE6" s="266">
        <v>0</v>
      </c>
      <c r="AF6" s="266">
        <v>0</v>
      </c>
      <c r="AG6" s="266">
        <v>0</v>
      </c>
      <c r="AH6" s="266">
        <v>0</v>
      </c>
      <c r="AI6" s="266">
        <v>0</v>
      </c>
      <c r="AJ6" s="423">
        <f t="shared" si="0"/>
        <v>11138.547716610008</v>
      </c>
    </row>
    <row r="7" spans="1:36" x14ac:dyDescent="0.4">
      <c r="A7" s="338" t="s">
        <v>57</v>
      </c>
      <c r="B7" s="250">
        <v>10</v>
      </c>
      <c r="C7" s="235">
        <v>489.8704643556195</v>
      </c>
      <c r="D7" s="251">
        <v>1</v>
      </c>
      <c r="E7" s="234"/>
      <c r="F7" s="234"/>
      <c r="G7" s="234"/>
      <c r="H7" s="266">
        <v>489.8704643556195</v>
      </c>
      <c r="I7" s="266">
        <v>489.8704643556195</v>
      </c>
      <c r="J7" s="266">
        <v>489.8704643556195</v>
      </c>
      <c r="K7" s="266">
        <v>489.8704643556195</v>
      </c>
      <c r="L7" s="266">
        <v>489.8704643556195</v>
      </c>
      <c r="M7" s="266">
        <v>489.8704643556195</v>
      </c>
      <c r="N7" s="266">
        <v>489.8704643556195</v>
      </c>
      <c r="O7" s="266">
        <v>489.8704643556195</v>
      </c>
      <c r="P7" s="266">
        <v>489.8704643556195</v>
      </c>
      <c r="Q7" s="266">
        <v>489.8704643556195</v>
      </c>
      <c r="R7" s="266">
        <v>0</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423">
        <f t="shared" si="0"/>
        <v>4898.7046435561942</v>
      </c>
    </row>
    <row r="8" spans="1:36" x14ac:dyDescent="0.4">
      <c r="A8" s="338" t="s">
        <v>335</v>
      </c>
      <c r="B8" s="250">
        <v>10</v>
      </c>
      <c r="C8" s="235">
        <v>1.9621680000000001</v>
      </c>
      <c r="D8" s="251">
        <v>1</v>
      </c>
      <c r="E8" s="234"/>
      <c r="F8" s="234"/>
      <c r="G8" s="234"/>
      <c r="H8" s="266">
        <v>1.9621680000000001</v>
      </c>
      <c r="I8" s="266">
        <v>1.9621680000000001</v>
      </c>
      <c r="J8" s="266">
        <v>1.9621680000000001</v>
      </c>
      <c r="K8" s="266">
        <v>1.9621680000000001</v>
      </c>
      <c r="L8" s="266">
        <v>1.1773008</v>
      </c>
      <c r="M8" s="266">
        <v>1.1773008</v>
      </c>
      <c r="N8" s="266">
        <v>1.1773008</v>
      </c>
      <c r="O8" s="266">
        <v>1.1773008</v>
      </c>
      <c r="P8" s="266">
        <v>1.1773008</v>
      </c>
      <c r="Q8" s="266">
        <v>1.1773008</v>
      </c>
      <c r="R8" s="266">
        <v>0</v>
      </c>
      <c r="S8" s="266">
        <v>0</v>
      </c>
      <c r="T8" s="266">
        <v>0</v>
      </c>
      <c r="U8" s="266">
        <v>0</v>
      </c>
      <c r="V8" s="266">
        <v>0</v>
      </c>
      <c r="W8" s="266">
        <v>0</v>
      </c>
      <c r="X8" s="266">
        <v>0</v>
      </c>
      <c r="Y8" s="266">
        <v>0</v>
      </c>
      <c r="Z8" s="266">
        <v>0</v>
      </c>
      <c r="AA8" s="266">
        <v>0</v>
      </c>
      <c r="AB8" s="266">
        <v>0</v>
      </c>
      <c r="AC8" s="266">
        <v>0</v>
      </c>
      <c r="AD8" s="266">
        <v>0</v>
      </c>
      <c r="AE8" s="266">
        <v>0</v>
      </c>
      <c r="AF8" s="266">
        <v>0</v>
      </c>
      <c r="AG8" s="266">
        <v>0</v>
      </c>
      <c r="AH8" s="266">
        <v>0</v>
      </c>
      <c r="AI8" s="266">
        <v>0</v>
      </c>
      <c r="AJ8" s="423">
        <f t="shared" si="0"/>
        <v>14.912476799999997</v>
      </c>
    </row>
    <row r="9" spans="1:36" x14ac:dyDescent="0.4">
      <c r="A9" s="338" t="s">
        <v>336</v>
      </c>
      <c r="B9" s="250">
        <v>6.9</v>
      </c>
      <c r="C9" s="235">
        <v>1.8588959999999997</v>
      </c>
      <c r="D9" s="251">
        <v>1</v>
      </c>
      <c r="E9" s="234"/>
      <c r="F9" s="234"/>
      <c r="G9" s="234"/>
      <c r="H9" s="266">
        <v>1.8588959999999997</v>
      </c>
      <c r="I9" s="266">
        <v>1.8588959999999997</v>
      </c>
      <c r="J9" s="266">
        <v>1.8588959999999997</v>
      </c>
      <c r="K9" s="266">
        <v>1.8588959999999997</v>
      </c>
      <c r="L9" s="266">
        <v>1.1339265599999999</v>
      </c>
      <c r="M9" s="266">
        <v>1.1339265599999999</v>
      </c>
      <c r="N9" s="266">
        <v>1.0205339039999999</v>
      </c>
      <c r="O9" s="266">
        <v>0</v>
      </c>
      <c r="P9" s="266">
        <v>0</v>
      </c>
      <c r="Q9" s="266">
        <v>0</v>
      </c>
      <c r="R9" s="266">
        <v>0</v>
      </c>
      <c r="S9" s="266">
        <v>0</v>
      </c>
      <c r="T9" s="266">
        <v>0</v>
      </c>
      <c r="U9" s="266">
        <v>0</v>
      </c>
      <c r="V9" s="266">
        <v>0</v>
      </c>
      <c r="W9" s="266">
        <v>0</v>
      </c>
      <c r="X9" s="266">
        <v>0</v>
      </c>
      <c r="Y9" s="266">
        <v>0</v>
      </c>
      <c r="Z9" s="266">
        <v>0</v>
      </c>
      <c r="AA9" s="266">
        <v>0</v>
      </c>
      <c r="AB9" s="266">
        <v>0</v>
      </c>
      <c r="AC9" s="266">
        <v>0</v>
      </c>
      <c r="AD9" s="266">
        <v>0</v>
      </c>
      <c r="AE9" s="266">
        <v>0</v>
      </c>
      <c r="AF9" s="266">
        <v>0</v>
      </c>
      <c r="AG9" s="266">
        <v>0</v>
      </c>
      <c r="AH9" s="266">
        <v>0</v>
      </c>
      <c r="AI9" s="266">
        <v>0</v>
      </c>
      <c r="AJ9" s="423">
        <f t="shared" si="0"/>
        <v>10.723971023999997</v>
      </c>
    </row>
    <row r="10" spans="1:36" x14ac:dyDescent="0.4">
      <c r="A10" s="338" t="s">
        <v>337</v>
      </c>
      <c r="B10" s="250">
        <v>8</v>
      </c>
      <c r="C10" s="235">
        <v>47.866571999999998</v>
      </c>
      <c r="D10" s="251">
        <v>1</v>
      </c>
      <c r="E10" s="234"/>
      <c r="F10" s="234"/>
      <c r="G10" s="234"/>
      <c r="H10" s="266">
        <v>47.866571999999998</v>
      </c>
      <c r="I10" s="266">
        <v>47.866571999999998</v>
      </c>
      <c r="J10" s="266">
        <v>47.866571999999998</v>
      </c>
      <c r="K10" s="266">
        <v>47.866571999999998</v>
      </c>
      <c r="L10" s="266">
        <v>18.189297360000001</v>
      </c>
      <c r="M10" s="266">
        <v>18.189297360000001</v>
      </c>
      <c r="N10" s="266">
        <v>18.189297360000001</v>
      </c>
      <c r="O10" s="266">
        <v>18.189297360000001</v>
      </c>
      <c r="P10" s="266">
        <v>0</v>
      </c>
      <c r="Q10" s="266">
        <v>0</v>
      </c>
      <c r="R10" s="266">
        <v>0</v>
      </c>
      <c r="S10" s="266">
        <v>0</v>
      </c>
      <c r="T10" s="266">
        <v>0</v>
      </c>
      <c r="U10" s="266">
        <v>0</v>
      </c>
      <c r="V10" s="266">
        <v>0</v>
      </c>
      <c r="W10" s="266">
        <v>0</v>
      </c>
      <c r="X10" s="266">
        <v>0</v>
      </c>
      <c r="Y10" s="266">
        <v>0</v>
      </c>
      <c r="Z10" s="266">
        <v>0</v>
      </c>
      <c r="AA10" s="266">
        <v>0</v>
      </c>
      <c r="AB10" s="266">
        <v>0</v>
      </c>
      <c r="AC10" s="266">
        <v>0</v>
      </c>
      <c r="AD10" s="266">
        <v>0</v>
      </c>
      <c r="AE10" s="266">
        <v>0</v>
      </c>
      <c r="AF10" s="266">
        <v>0</v>
      </c>
      <c r="AG10" s="266">
        <v>0</v>
      </c>
      <c r="AH10" s="266">
        <v>0</v>
      </c>
      <c r="AI10" s="266">
        <v>0</v>
      </c>
      <c r="AJ10" s="423">
        <f t="shared" si="0"/>
        <v>264.22347744000001</v>
      </c>
    </row>
    <row r="11" spans="1:36" x14ac:dyDescent="0.4">
      <c r="A11" s="338" t="s">
        <v>440</v>
      </c>
      <c r="B11" s="250">
        <v>10</v>
      </c>
      <c r="C11" s="235">
        <v>23.259371823264711</v>
      </c>
      <c r="D11" s="251">
        <v>1</v>
      </c>
      <c r="E11" s="234"/>
      <c r="F11" s="234"/>
      <c r="G11" s="234"/>
      <c r="H11" s="266">
        <v>23.259371823264711</v>
      </c>
      <c r="I11" s="266">
        <v>23.259371823264711</v>
      </c>
      <c r="J11" s="266">
        <v>23.259371823264711</v>
      </c>
      <c r="K11" s="266">
        <v>23.259371823264711</v>
      </c>
      <c r="L11" s="266">
        <v>23.259371823264711</v>
      </c>
      <c r="M11" s="266">
        <v>23.259371823264711</v>
      </c>
      <c r="N11" s="266">
        <v>23.259371823264711</v>
      </c>
      <c r="O11" s="266">
        <v>16.281560276285301</v>
      </c>
      <c r="P11" s="266">
        <v>16.281560276285301</v>
      </c>
      <c r="Q11" s="266">
        <v>16.281560276285301</v>
      </c>
      <c r="R11" s="266">
        <v>0</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423">
        <f t="shared" si="0"/>
        <v>211.66028359170883</v>
      </c>
    </row>
    <row r="12" spans="1:36" x14ac:dyDescent="0.4">
      <c r="A12" s="338" t="s">
        <v>439</v>
      </c>
      <c r="B12" s="250">
        <v>10</v>
      </c>
      <c r="C12" s="235">
        <v>7.13286</v>
      </c>
      <c r="D12" s="251">
        <v>1</v>
      </c>
      <c r="E12" s="234"/>
      <c r="F12" s="234"/>
      <c r="G12" s="234"/>
      <c r="H12" s="266">
        <v>7.13286</v>
      </c>
      <c r="I12" s="266">
        <v>7.13286</v>
      </c>
      <c r="J12" s="266">
        <v>7.13286</v>
      </c>
      <c r="K12" s="266">
        <v>7.13286</v>
      </c>
      <c r="L12" s="266">
        <v>4.3510445999999989</v>
      </c>
      <c r="M12" s="266">
        <v>4.3510445999999989</v>
      </c>
      <c r="N12" s="266">
        <v>4.3510445999999989</v>
      </c>
      <c r="O12" s="266">
        <v>4.3510445999999989</v>
      </c>
      <c r="P12" s="266">
        <v>4.3510445999999989</v>
      </c>
      <c r="Q12" s="266">
        <v>4.3510445999999989</v>
      </c>
      <c r="R12" s="266">
        <v>0</v>
      </c>
      <c r="S12" s="266">
        <v>0</v>
      </c>
      <c r="T12" s="266">
        <v>0</v>
      </c>
      <c r="U12" s="266">
        <v>0</v>
      </c>
      <c r="V12" s="266">
        <v>0</v>
      </c>
      <c r="W12" s="266">
        <v>0</v>
      </c>
      <c r="X12" s="266">
        <v>0</v>
      </c>
      <c r="Y12" s="266">
        <v>0</v>
      </c>
      <c r="Z12" s="266">
        <v>0</v>
      </c>
      <c r="AA12" s="266">
        <v>0</v>
      </c>
      <c r="AB12" s="266">
        <v>0</v>
      </c>
      <c r="AC12" s="266">
        <v>0</v>
      </c>
      <c r="AD12" s="266">
        <v>0</v>
      </c>
      <c r="AE12" s="266">
        <v>0</v>
      </c>
      <c r="AF12" s="266">
        <v>0</v>
      </c>
      <c r="AG12" s="266">
        <v>0</v>
      </c>
      <c r="AH12" s="266">
        <v>0</v>
      </c>
      <c r="AI12" s="266">
        <v>0</v>
      </c>
      <c r="AJ12" s="423">
        <f t="shared" si="0"/>
        <v>54.637707600000006</v>
      </c>
    </row>
    <row r="13" spans="1:36" x14ac:dyDescent="0.4">
      <c r="A13" s="338" t="s">
        <v>438</v>
      </c>
      <c r="B13" s="250">
        <v>10</v>
      </c>
      <c r="C13" s="235">
        <v>199.57006315315587</v>
      </c>
      <c r="D13" s="251">
        <v>1</v>
      </c>
      <c r="E13" s="234"/>
      <c r="F13" s="234"/>
      <c r="G13" s="234"/>
      <c r="H13" s="266">
        <v>199.57006315315587</v>
      </c>
      <c r="I13" s="266">
        <v>199.57006315315587</v>
      </c>
      <c r="J13" s="266">
        <v>199.57006315315587</v>
      </c>
      <c r="K13" s="266">
        <v>199.57006315315587</v>
      </c>
      <c r="L13" s="266">
        <v>199.57006315315587</v>
      </c>
      <c r="M13" s="266">
        <v>199.57006315315587</v>
      </c>
      <c r="N13" s="266">
        <v>199.57006315315587</v>
      </c>
      <c r="O13" s="266">
        <v>123.73343915495667</v>
      </c>
      <c r="P13" s="266">
        <v>123.73343915495667</v>
      </c>
      <c r="Q13" s="266">
        <v>123.73343915495667</v>
      </c>
      <c r="R13" s="266">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423">
        <f t="shared" si="0"/>
        <v>1768.190759536961</v>
      </c>
    </row>
    <row r="14" spans="1:36" x14ac:dyDescent="0.4">
      <c r="A14" s="338" t="s">
        <v>437</v>
      </c>
      <c r="B14" s="250">
        <v>10</v>
      </c>
      <c r="C14" s="235">
        <v>102.31090450000004</v>
      </c>
      <c r="D14" s="251">
        <v>1</v>
      </c>
      <c r="E14" s="234"/>
      <c r="F14" s="234"/>
      <c r="G14" s="234"/>
      <c r="H14" s="266">
        <v>102.31090450000004</v>
      </c>
      <c r="I14" s="266">
        <v>102.31090450000004</v>
      </c>
      <c r="J14" s="266">
        <v>102.31090450000004</v>
      </c>
      <c r="K14" s="266">
        <v>102.31090450000004</v>
      </c>
      <c r="L14" s="266">
        <v>38.87814371000001</v>
      </c>
      <c r="M14" s="266">
        <v>38.87814371000001</v>
      </c>
      <c r="N14" s="266">
        <v>38.87814371000001</v>
      </c>
      <c r="O14" s="266">
        <v>38.87814371000001</v>
      </c>
      <c r="P14" s="266">
        <v>38.87814371000001</v>
      </c>
      <c r="Q14" s="266">
        <v>38.87814371000001</v>
      </c>
      <c r="R14" s="266">
        <v>0</v>
      </c>
      <c r="S14" s="266">
        <v>0</v>
      </c>
      <c r="T14" s="266">
        <v>0</v>
      </c>
      <c r="U14" s="266">
        <v>0</v>
      </c>
      <c r="V14" s="266">
        <v>0</v>
      </c>
      <c r="W14" s="266">
        <v>0</v>
      </c>
      <c r="X14" s="266">
        <v>0</v>
      </c>
      <c r="Y14" s="266">
        <v>0</v>
      </c>
      <c r="Z14" s="266">
        <v>0</v>
      </c>
      <c r="AA14" s="266">
        <v>0</v>
      </c>
      <c r="AB14" s="266">
        <v>0</v>
      </c>
      <c r="AC14" s="266">
        <v>0</v>
      </c>
      <c r="AD14" s="266">
        <v>0</v>
      </c>
      <c r="AE14" s="266">
        <v>0</v>
      </c>
      <c r="AF14" s="266">
        <v>0</v>
      </c>
      <c r="AG14" s="266">
        <v>0</v>
      </c>
      <c r="AH14" s="266">
        <v>0</v>
      </c>
      <c r="AI14" s="266">
        <v>0</v>
      </c>
      <c r="AJ14" s="423">
        <f t="shared" si="0"/>
        <v>642.51248026000019</v>
      </c>
    </row>
    <row r="15" spans="1:36" x14ac:dyDescent="0.4">
      <c r="A15" s="338" t="s">
        <v>436</v>
      </c>
      <c r="B15" s="250">
        <v>10</v>
      </c>
      <c r="C15" s="235">
        <v>479.29414472396485</v>
      </c>
      <c r="D15" s="251">
        <v>1</v>
      </c>
      <c r="E15" s="234"/>
      <c r="F15" s="234"/>
      <c r="G15" s="234"/>
      <c r="H15" s="266">
        <v>479.29414472396485</v>
      </c>
      <c r="I15" s="266">
        <v>479.29414472396485</v>
      </c>
      <c r="J15" s="266">
        <v>479.29414472396485</v>
      </c>
      <c r="K15" s="266">
        <v>479.29414472396485</v>
      </c>
      <c r="L15" s="266">
        <v>479.29414472396485</v>
      </c>
      <c r="M15" s="266">
        <v>479.29414472396485</v>
      </c>
      <c r="N15" s="266">
        <v>479.29414472396485</v>
      </c>
      <c r="O15" s="266">
        <v>378.64237433193216</v>
      </c>
      <c r="P15" s="266">
        <v>378.64237433193216</v>
      </c>
      <c r="Q15" s="266">
        <v>378.64237433193216</v>
      </c>
      <c r="R15" s="266">
        <v>0</v>
      </c>
      <c r="S15" s="266">
        <v>0</v>
      </c>
      <c r="T15" s="266">
        <v>0</v>
      </c>
      <c r="U15" s="266">
        <v>0</v>
      </c>
      <c r="V15" s="266">
        <v>0</v>
      </c>
      <c r="W15" s="266">
        <v>0</v>
      </c>
      <c r="X15" s="266">
        <v>0</v>
      </c>
      <c r="Y15" s="266">
        <v>0</v>
      </c>
      <c r="Z15" s="266">
        <v>0</v>
      </c>
      <c r="AA15" s="266">
        <v>0</v>
      </c>
      <c r="AB15" s="266">
        <v>0</v>
      </c>
      <c r="AC15" s="266">
        <v>0</v>
      </c>
      <c r="AD15" s="266">
        <v>0</v>
      </c>
      <c r="AE15" s="266">
        <v>0</v>
      </c>
      <c r="AF15" s="266">
        <v>0</v>
      </c>
      <c r="AG15" s="266">
        <v>0</v>
      </c>
      <c r="AH15" s="266">
        <v>0</v>
      </c>
      <c r="AI15" s="266">
        <v>0</v>
      </c>
      <c r="AJ15" s="423">
        <f t="shared" si="0"/>
        <v>4490.9861360635505</v>
      </c>
    </row>
    <row r="16" spans="1:36" x14ac:dyDescent="0.4">
      <c r="A16" s="338" t="s">
        <v>435</v>
      </c>
      <c r="B16" s="250">
        <v>12</v>
      </c>
      <c r="C16" s="235">
        <v>8.3146465590242293</v>
      </c>
      <c r="D16" s="251">
        <v>1</v>
      </c>
      <c r="E16" s="234"/>
      <c r="F16" s="234"/>
      <c r="G16" s="234"/>
      <c r="H16" s="266">
        <v>8.3146465590242293</v>
      </c>
      <c r="I16" s="266">
        <v>8.3146465590242293</v>
      </c>
      <c r="J16" s="266">
        <v>8.3146465590242293</v>
      </c>
      <c r="K16" s="266">
        <v>8.3146465590242293</v>
      </c>
      <c r="L16" s="266">
        <v>8.3146465590242293</v>
      </c>
      <c r="M16" s="266">
        <v>8.3146465590242293</v>
      </c>
      <c r="N16" s="266">
        <v>8.3146465590242293</v>
      </c>
      <c r="O16" s="266">
        <v>8.3146465590242293</v>
      </c>
      <c r="P16" s="266">
        <v>8.3146465590242293</v>
      </c>
      <c r="Q16" s="266">
        <v>8.3146465590242293</v>
      </c>
      <c r="R16" s="266">
        <v>8.3146465590242293</v>
      </c>
      <c r="S16" s="266">
        <v>8.3146465590242293</v>
      </c>
      <c r="T16" s="266">
        <v>0</v>
      </c>
      <c r="U16" s="266">
        <v>0</v>
      </c>
      <c r="V16" s="266">
        <v>0</v>
      </c>
      <c r="W16" s="266">
        <v>0</v>
      </c>
      <c r="X16" s="266">
        <v>0</v>
      </c>
      <c r="Y16" s="266">
        <v>0</v>
      </c>
      <c r="Z16" s="266">
        <v>0</v>
      </c>
      <c r="AA16" s="266">
        <v>0</v>
      </c>
      <c r="AB16" s="266">
        <v>0</v>
      </c>
      <c r="AC16" s="266">
        <v>0</v>
      </c>
      <c r="AD16" s="266">
        <v>0</v>
      </c>
      <c r="AE16" s="266">
        <v>0</v>
      </c>
      <c r="AF16" s="266">
        <v>0</v>
      </c>
      <c r="AG16" s="266">
        <v>0</v>
      </c>
      <c r="AH16" s="266">
        <v>0</v>
      </c>
      <c r="AI16" s="266">
        <v>0</v>
      </c>
      <c r="AJ16" s="423">
        <f t="shared" si="0"/>
        <v>99.775758708290724</v>
      </c>
    </row>
    <row r="17" spans="1:36" x14ac:dyDescent="0.4">
      <c r="A17" s="338" t="s">
        <v>338</v>
      </c>
      <c r="B17" s="250">
        <v>10</v>
      </c>
      <c r="C17" s="235">
        <v>284.53157652063578</v>
      </c>
      <c r="D17" s="251">
        <v>1</v>
      </c>
      <c r="E17" s="234"/>
      <c r="F17" s="234"/>
      <c r="G17" s="234"/>
      <c r="H17" s="266">
        <v>284.53157652063578</v>
      </c>
      <c r="I17" s="266">
        <v>284.53157652063578</v>
      </c>
      <c r="J17" s="266">
        <v>284.53157652063578</v>
      </c>
      <c r="K17" s="266">
        <v>284.53157652063578</v>
      </c>
      <c r="L17" s="266">
        <v>284.53157652063578</v>
      </c>
      <c r="M17" s="266">
        <v>284.53157652063578</v>
      </c>
      <c r="N17" s="266">
        <v>284.53157652063578</v>
      </c>
      <c r="O17" s="266">
        <v>284.53157652063578</v>
      </c>
      <c r="P17" s="266">
        <v>284.53157652063578</v>
      </c>
      <c r="Q17" s="266">
        <v>284.53157652063578</v>
      </c>
      <c r="R17" s="266">
        <v>0</v>
      </c>
      <c r="S17" s="266">
        <v>0</v>
      </c>
      <c r="T17" s="266">
        <v>0</v>
      </c>
      <c r="U17" s="266">
        <v>0</v>
      </c>
      <c r="V17" s="266">
        <v>0</v>
      </c>
      <c r="W17" s="266">
        <v>0</v>
      </c>
      <c r="X17" s="266">
        <v>0</v>
      </c>
      <c r="Y17" s="266">
        <v>0</v>
      </c>
      <c r="Z17" s="266">
        <v>0</v>
      </c>
      <c r="AA17" s="266">
        <v>0</v>
      </c>
      <c r="AB17" s="266">
        <v>0</v>
      </c>
      <c r="AC17" s="266">
        <v>0</v>
      </c>
      <c r="AD17" s="266">
        <v>0</v>
      </c>
      <c r="AE17" s="266">
        <v>0</v>
      </c>
      <c r="AF17" s="266">
        <v>0</v>
      </c>
      <c r="AG17" s="266">
        <v>0</v>
      </c>
      <c r="AH17" s="266">
        <v>0</v>
      </c>
      <c r="AI17" s="266">
        <v>0</v>
      </c>
      <c r="AJ17" s="423">
        <f t="shared" si="0"/>
        <v>2845.3157652063583</v>
      </c>
    </row>
    <row r="18" spans="1:36" x14ac:dyDescent="0.4">
      <c r="A18" s="338" t="s">
        <v>328</v>
      </c>
      <c r="B18" s="250">
        <v>7</v>
      </c>
      <c r="C18" s="235">
        <v>98.632800000000017</v>
      </c>
      <c r="D18" s="251">
        <v>1</v>
      </c>
      <c r="E18" s="234"/>
      <c r="F18" s="234"/>
      <c r="G18" s="234"/>
      <c r="H18" s="266">
        <v>98.632800000000017</v>
      </c>
      <c r="I18" s="266">
        <v>98.632800000000017</v>
      </c>
      <c r="J18" s="266">
        <v>98.632800000000017</v>
      </c>
      <c r="K18" s="266">
        <v>98.632800000000017</v>
      </c>
      <c r="L18" s="266">
        <v>98.632800000000017</v>
      </c>
      <c r="M18" s="266">
        <v>98.632800000000017</v>
      </c>
      <c r="N18" s="266">
        <v>98.632800000000017</v>
      </c>
      <c r="O18" s="266">
        <v>0</v>
      </c>
      <c r="P18" s="266">
        <v>0</v>
      </c>
      <c r="Q18" s="266">
        <v>0</v>
      </c>
      <c r="R18" s="266">
        <v>0</v>
      </c>
      <c r="S18" s="266">
        <v>0</v>
      </c>
      <c r="T18" s="266">
        <v>0</v>
      </c>
      <c r="U18" s="266">
        <v>0</v>
      </c>
      <c r="V18" s="266">
        <v>0</v>
      </c>
      <c r="W18" s="266">
        <v>0</v>
      </c>
      <c r="X18" s="266">
        <v>0</v>
      </c>
      <c r="Y18" s="266">
        <v>0</v>
      </c>
      <c r="Z18" s="266">
        <v>0</v>
      </c>
      <c r="AA18" s="266">
        <v>0</v>
      </c>
      <c r="AB18" s="266">
        <v>0</v>
      </c>
      <c r="AC18" s="266">
        <v>0</v>
      </c>
      <c r="AD18" s="266">
        <v>0</v>
      </c>
      <c r="AE18" s="266">
        <v>0</v>
      </c>
      <c r="AF18" s="266">
        <v>0</v>
      </c>
      <c r="AG18" s="266">
        <v>0</v>
      </c>
      <c r="AH18" s="266">
        <v>0</v>
      </c>
      <c r="AI18" s="266">
        <v>0</v>
      </c>
      <c r="AJ18" s="423">
        <f t="shared" si="0"/>
        <v>690.42960000000005</v>
      </c>
    </row>
    <row r="19" spans="1:36" x14ac:dyDescent="0.4">
      <c r="A19" s="338" t="s">
        <v>171</v>
      </c>
      <c r="B19" s="250">
        <v>20</v>
      </c>
      <c r="C19" s="235">
        <v>48.417440000000013</v>
      </c>
      <c r="D19" s="251">
        <v>1</v>
      </c>
      <c r="E19" s="234"/>
      <c r="F19" s="234"/>
      <c r="G19" s="234"/>
      <c r="H19" s="266">
        <v>48.417440000000013</v>
      </c>
      <c r="I19" s="266">
        <v>48.417440000000013</v>
      </c>
      <c r="J19" s="266">
        <v>48.417440000000013</v>
      </c>
      <c r="K19" s="266">
        <v>48.417440000000013</v>
      </c>
      <c r="L19" s="266">
        <v>48.417440000000013</v>
      </c>
      <c r="M19" s="266">
        <v>48.417440000000013</v>
      </c>
      <c r="N19" s="266">
        <v>48.417440000000013</v>
      </c>
      <c r="O19" s="266">
        <v>48.417440000000013</v>
      </c>
      <c r="P19" s="266">
        <v>48.417440000000013</v>
      </c>
      <c r="Q19" s="266">
        <v>48.417440000000013</v>
      </c>
      <c r="R19" s="266">
        <v>48.417440000000013</v>
      </c>
      <c r="S19" s="266">
        <v>48.417440000000013</v>
      </c>
      <c r="T19" s="266">
        <v>48.417440000000013</v>
      </c>
      <c r="U19" s="266">
        <v>48.417440000000013</v>
      </c>
      <c r="V19" s="266">
        <v>48.417440000000013</v>
      </c>
      <c r="W19" s="266">
        <v>48.417440000000013</v>
      </c>
      <c r="X19" s="266">
        <v>48.417440000000013</v>
      </c>
      <c r="Y19" s="266">
        <v>48.417440000000013</v>
      </c>
      <c r="Z19" s="266">
        <v>48.417440000000013</v>
      </c>
      <c r="AA19" s="266">
        <v>48.417440000000013</v>
      </c>
      <c r="AB19" s="266">
        <v>0</v>
      </c>
      <c r="AC19" s="266">
        <v>0</v>
      </c>
      <c r="AD19" s="266">
        <v>0</v>
      </c>
      <c r="AE19" s="266">
        <v>0</v>
      </c>
      <c r="AF19" s="266">
        <v>0</v>
      </c>
      <c r="AG19" s="266">
        <v>0</v>
      </c>
      <c r="AH19" s="266">
        <v>0</v>
      </c>
      <c r="AI19" s="266">
        <v>0</v>
      </c>
      <c r="AJ19" s="423">
        <f t="shared" si="0"/>
        <v>968.34880000000055</v>
      </c>
    </row>
    <row r="20" spans="1:36" x14ac:dyDescent="0.4">
      <c r="A20" s="338" t="s">
        <v>434</v>
      </c>
      <c r="B20" s="250">
        <v>20</v>
      </c>
      <c r="C20" s="235">
        <v>44.665030847994437</v>
      </c>
      <c r="D20" s="251">
        <v>1</v>
      </c>
      <c r="E20" s="234"/>
      <c r="F20" s="234"/>
      <c r="G20" s="234"/>
      <c r="H20" s="266">
        <v>44.665030847994437</v>
      </c>
      <c r="I20" s="266">
        <v>44.665030847994437</v>
      </c>
      <c r="J20" s="266">
        <v>44.665030847994437</v>
      </c>
      <c r="K20" s="266">
        <v>44.665030847994437</v>
      </c>
      <c r="L20" s="266">
        <v>44.665030847994437</v>
      </c>
      <c r="M20" s="266">
        <v>44.665030847994437</v>
      </c>
      <c r="N20" s="266">
        <v>44.665030847994437</v>
      </c>
      <c r="O20" s="266">
        <v>44.665030847994437</v>
      </c>
      <c r="P20" s="266">
        <v>44.665030847994437</v>
      </c>
      <c r="Q20" s="266">
        <v>44.665030847994437</v>
      </c>
      <c r="R20" s="266">
        <v>44.665030847994437</v>
      </c>
      <c r="S20" s="266">
        <v>44.665030847994437</v>
      </c>
      <c r="T20" s="266">
        <v>44.665030847994437</v>
      </c>
      <c r="U20" s="266">
        <v>44.665030847994437</v>
      </c>
      <c r="V20" s="266">
        <v>44.665030847994437</v>
      </c>
      <c r="W20" s="266">
        <v>44.665030847994437</v>
      </c>
      <c r="X20" s="266">
        <v>44.665030847994437</v>
      </c>
      <c r="Y20" s="266">
        <v>44.665030847994437</v>
      </c>
      <c r="Z20" s="266">
        <v>44.665030847994437</v>
      </c>
      <c r="AA20" s="266">
        <v>44.665030847994437</v>
      </c>
      <c r="AB20" s="266">
        <v>0</v>
      </c>
      <c r="AC20" s="266">
        <v>0</v>
      </c>
      <c r="AD20" s="266">
        <v>0</v>
      </c>
      <c r="AE20" s="266">
        <v>0</v>
      </c>
      <c r="AF20" s="266">
        <v>0</v>
      </c>
      <c r="AG20" s="266">
        <v>0</v>
      </c>
      <c r="AH20" s="266">
        <v>0</v>
      </c>
      <c r="AI20" s="266">
        <v>0</v>
      </c>
      <c r="AJ20" s="423">
        <f t="shared" si="0"/>
        <v>893.30061695988877</v>
      </c>
    </row>
    <row r="21" spans="1:36" x14ac:dyDescent="0.4">
      <c r="A21" s="338" t="s">
        <v>433</v>
      </c>
      <c r="B21" s="250">
        <v>10</v>
      </c>
      <c r="C21" s="235">
        <v>28.613530978612523</v>
      </c>
      <c r="D21" s="251">
        <v>1</v>
      </c>
      <c r="E21" s="234"/>
      <c r="F21" s="234"/>
      <c r="G21" s="234"/>
      <c r="H21" s="266">
        <v>28.613530978612523</v>
      </c>
      <c r="I21" s="266">
        <v>28.613530978612523</v>
      </c>
      <c r="J21" s="266">
        <v>28.613530978612523</v>
      </c>
      <c r="K21" s="266">
        <v>28.613530978612523</v>
      </c>
      <c r="L21" s="266">
        <v>28.613530978612523</v>
      </c>
      <c r="M21" s="266">
        <v>28.613530978612523</v>
      </c>
      <c r="N21" s="266">
        <v>28.613530978612523</v>
      </c>
      <c r="O21" s="266">
        <v>28.613530978612523</v>
      </c>
      <c r="P21" s="266">
        <v>28.613530978612523</v>
      </c>
      <c r="Q21" s="266">
        <v>28.613530978612523</v>
      </c>
      <c r="R21" s="266">
        <v>0</v>
      </c>
      <c r="S21" s="266">
        <v>0</v>
      </c>
      <c r="T21" s="266">
        <v>0</v>
      </c>
      <c r="U21" s="266">
        <v>0</v>
      </c>
      <c r="V21" s="266">
        <v>0</v>
      </c>
      <c r="W21" s="266">
        <v>0</v>
      </c>
      <c r="X21" s="266">
        <v>0</v>
      </c>
      <c r="Y21" s="266">
        <v>0</v>
      </c>
      <c r="Z21" s="266">
        <v>0</v>
      </c>
      <c r="AA21" s="266">
        <v>0</v>
      </c>
      <c r="AB21" s="266">
        <v>0</v>
      </c>
      <c r="AC21" s="266">
        <v>0</v>
      </c>
      <c r="AD21" s="266">
        <v>0</v>
      </c>
      <c r="AE21" s="266">
        <v>0</v>
      </c>
      <c r="AF21" s="266">
        <v>0</v>
      </c>
      <c r="AG21" s="266">
        <v>0</v>
      </c>
      <c r="AH21" s="266">
        <v>0</v>
      </c>
      <c r="AI21" s="266">
        <v>0</v>
      </c>
      <c r="AJ21" s="423">
        <f t="shared" si="0"/>
        <v>286.13530978612522</v>
      </c>
    </row>
    <row r="22" spans="1:36" x14ac:dyDescent="0.4">
      <c r="A22" s="338" t="s">
        <v>58</v>
      </c>
      <c r="B22" s="250">
        <v>15</v>
      </c>
      <c r="C22" s="235">
        <v>31.458274312772826</v>
      </c>
      <c r="D22" s="251">
        <v>1</v>
      </c>
      <c r="E22" s="234"/>
      <c r="F22" s="234"/>
      <c r="G22" s="234"/>
      <c r="H22" s="266">
        <v>31.458274312772826</v>
      </c>
      <c r="I22" s="266">
        <v>31.458274312772826</v>
      </c>
      <c r="J22" s="266">
        <v>31.458274312772826</v>
      </c>
      <c r="K22" s="266">
        <v>31.458274312772826</v>
      </c>
      <c r="L22" s="266">
        <v>31.458274312772826</v>
      </c>
      <c r="M22" s="266">
        <v>31.458274312772826</v>
      </c>
      <c r="N22" s="266">
        <v>31.458274312772826</v>
      </c>
      <c r="O22" s="266">
        <v>31.458274312772826</v>
      </c>
      <c r="P22" s="266">
        <v>31.458274312772826</v>
      </c>
      <c r="Q22" s="266">
        <v>31.458274312772826</v>
      </c>
      <c r="R22" s="266">
        <v>31.458274312772826</v>
      </c>
      <c r="S22" s="266">
        <v>31.458274312772826</v>
      </c>
      <c r="T22" s="266">
        <v>31.458274312772826</v>
      </c>
      <c r="U22" s="266">
        <v>31.458274312772826</v>
      </c>
      <c r="V22" s="266">
        <v>31.458274312772826</v>
      </c>
      <c r="W22" s="266">
        <v>0</v>
      </c>
      <c r="X22" s="266">
        <v>0</v>
      </c>
      <c r="Y22" s="266">
        <v>0</v>
      </c>
      <c r="Z22" s="266">
        <v>0</v>
      </c>
      <c r="AA22" s="266">
        <v>0</v>
      </c>
      <c r="AB22" s="266">
        <v>0</v>
      </c>
      <c r="AC22" s="266">
        <v>0</v>
      </c>
      <c r="AD22" s="266">
        <v>0</v>
      </c>
      <c r="AE22" s="266">
        <v>0</v>
      </c>
      <c r="AF22" s="266">
        <v>0</v>
      </c>
      <c r="AG22" s="266">
        <v>0</v>
      </c>
      <c r="AH22" s="266">
        <v>0</v>
      </c>
      <c r="AI22" s="266">
        <v>0</v>
      </c>
      <c r="AJ22" s="423">
        <f t="shared" si="0"/>
        <v>471.87411469159224</v>
      </c>
    </row>
    <row r="23" spans="1:36" x14ac:dyDescent="0.4">
      <c r="A23" s="338" t="s">
        <v>60</v>
      </c>
      <c r="B23" s="250">
        <v>20</v>
      </c>
      <c r="C23" s="235">
        <v>2.6227777735096454</v>
      </c>
      <c r="D23" s="251">
        <v>1</v>
      </c>
      <c r="E23" s="234"/>
      <c r="F23" s="234"/>
      <c r="G23" s="234"/>
      <c r="H23" s="266">
        <v>2.6227777735096454</v>
      </c>
      <c r="I23" s="266">
        <v>2.6227777735096454</v>
      </c>
      <c r="J23" s="266">
        <v>2.6227777735096454</v>
      </c>
      <c r="K23" s="266">
        <v>2.6227777735096454</v>
      </c>
      <c r="L23" s="266">
        <v>2.6227777735096454</v>
      </c>
      <c r="M23" s="266">
        <v>2.6227777735096454</v>
      </c>
      <c r="N23" s="266">
        <v>2.6227777735096454</v>
      </c>
      <c r="O23" s="266">
        <v>2.6227777735096454</v>
      </c>
      <c r="P23" s="266">
        <v>2.6227777735096454</v>
      </c>
      <c r="Q23" s="266">
        <v>2.6227777735096454</v>
      </c>
      <c r="R23" s="266">
        <v>2.5319100334242557</v>
      </c>
      <c r="S23" s="266">
        <v>2.5319100334242557</v>
      </c>
      <c r="T23" s="266">
        <v>2.5319100334242557</v>
      </c>
      <c r="U23" s="266">
        <v>2.5319100334242557</v>
      </c>
      <c r="V23" s="266">
        <v>2.5319100334242557</v>
      </c>
      <c r="W23" s="266">
        <v>2.5319100334242557</v>
      </c>
      <c r="X23" s="266">
        <v>2.5319100334242557</v>
      </c>
      <c r="Y23" s="266">
        <v>2.5319100334242557</v>
      </c>
      <c r="Z23" s="266">
        <v>2.5319100334242557</v>
      </c>
      <c r="AA23" s="266">
        <v>2.5319100334242557</v>
      </c>
      <c r="AB23" s="266">
        <v>0</v>
      </c>
      <c r="AC23" s="266">
        <v>0</v>
      </c>
      <c r="AD23" s="266">
        <v>0</v>
      </c>
      <c r="AE23" s="266">
        <v>0</v>
      </c>
      <c r="AF23" s="266">
        <v>0</v>
      </c>
      <c r="AG23" s="266">
        <v>0</v>
      </c>
      <c r="AH23" s="266">
        <v>0</v>
      </c>
      <c r="AI23" s="266">
        <v>0</v>
      </c>
      <c r="AJ23" s="423">
        <f t="shared" si="0"/>
        <v>51.546878069339002</v>
      </c>
    </row>
    <row r="24" spans="1:36" x14ac:dyDescent="0.4">
      <c r="A24" s="338" t="s">
        <v>59</v>
      </c>
      <c r="B24" s="250">
        <v>20</v>
      </c>
      <c r="C24" s="235">
        <v>9.0608409111164256</v>
      </c>
      <c r="D24" s="251">
        <v>1</v>
      </c>
      <c r="E24" s="234"/>
      <c r="F24" s="234"/>
      <c r="G24" s="234"/>
      <c r="H24" s="266">
        <v>9.0608409111164256</v>
      </c>
      <c r="I24" s="266">
        <v>9.0608409111164256</v>
      </c>
      <c r="J24" s="266">
        <v>9.0608409111164256</v>
      </c>
      <c r="K24" s="266">
        <v>9.0608409111164256</v>
      </c>
      <c r="L24" s="266">
        <v>9.0608409111164256</v>
      </c>
      <c r="M24" s="266">
        <v>9.0608409111164256</v>
      </c>
      <c r="N24" s="266">
        <v>9.0608409111164256</v>
      </c>
      <c r="O24" s="266">
        <v>9.0608409111164256</v>
      </c>
      <c r="P24" s="266">
        <v>9.0608409111164256</v>
      </c>
      <c r="Q24" s="266">
        <v>9.0608409111164256</v>
      </c>
      <c r="R24" s="266">
        <v>8.872472285602278</v>
      </c>
      <c r="S24" s="266">
        <v>8.872472285602278</v>
      </c>
      <c r="T24" s="266">
        <v>8.872472285602278</v>
      </c>
      <c r="U24" s="266">
        <v>8.872472285602278</v>
      </c>
      <c r="V24" s="266">
        <v>8.872472285602278</v>
      </c>
      <c r="W24" s="266">
        <v>8.872472285602278</v>
      </c>
      <c r="X24" s="266">
        <v>8.872472285602278</v>
      </c>
      <c r="Y24" s="266">
        <v>8.872472285602278</v>
      </c>
      <c r="Z24" s="266">
        <v>8.872472285602278</v>
      </c>
      <c r="AA24" s="266">
        <v>8.872472285602278</v>
      </c>
      <c r="AB24" s="266">
        <v>0</v>
      </c>
      <c r="AC24" s="266">
        <v>0</v>
      </c>
      <c r="AD24" s="266">
        <v>0</v>
      </c>
      <c r="AE24" s="266">
        <v>0</v>
      </c>
      <c r="AF24" s="266">
        <v>0</v>
      </c>
      <c r="AG24" s="266">
        <v>0</v>
      </c>
      <c r="AH24" s="266">
        <v>0</v>
      </c>
      <c r="AI24" s="266">
        <v>0</v>
      </c>
      <c r="AJ24" s="423">
        <f t="shared" si="0"/>
        <v>179.333131967187</v>
      </c>
    </row>
    <row r="25" spans="1:36" x14ac:dyDescent="0.4">
      <c r="A25" s="440" t="s">
        <v>243</v>
      </c>
      <c r="B25" s="237"/>
      <c r="C25" s="238">
        <f>SUM(C5:C24)</f>
        <v>3777.2931045494006</v>
      </c>
      <c r="D25" s="239">
        <f>H25/C25</f>
        <v>1</v>
      </c>
      <c r="E25" s="335"/>
      <c r="F25" s="335"/>
      <c r="G25" s="346"/>
      <c r="H25" s="263">
        <f t="shared" ref="H25:AJ25" si="1">SUM(H5:H24)</f>
        <v>3777.2931045494006</v>
      </c>
      <c r="I25" s="301">
        <f t="shared" si="1"/>
        <v>3777.2931045494006</v>
      </c>
      <c r="J25" s="302">
        <f t="shared" si="1"/>
        <v>3777.2931045494006</v>
      </c>
      <c r="K25" s="302">
        <f t="shared" si="1"/>
        <v>3777.2931045494006</v>
      </c>
      <c r="L25" s="302">
        <f t="shared" si="1"/>
        <v>3679.8914170794005</v>
      </c>
      <c r="M25" s="302">
        <f t="shared" si="1"/>
        <v>3679.8914170794005</v>
      </c>
      <c r="N25" s="302">
        <f t="shared" si="1"/>
        <v>3649.1156304318029</v>
      </c>
      <c r="O25" s="302">
        <f t="shared" si="1"/>
        <v>3365.9960905905923</v>
      </c>
      <c r="P25" s="302">
        <f t="shared" si="1"/>
        <v>3347.8067932305917</v>
      </c>
      <c r="Q25" s="302">
        <f t="shared" si="1"/>
        <v>3347.8067932305917</v>
      </c>
      <c r="R25" s="302">
        <f t="shared" si="1"/>
        <v>1981.4481221369492</v>
      </c>
      <c r="S25" s="302">
        <f t="shared" si="1"/>
        <v>874.56466421617961</v>
      </c>
      <c r="T25" s="302">
        <f t="shared" si="1"/>
        <v>866.25001765715535</v>
      </c>
      <c r="U25" s="302">
        <f t="shared" si="1"/>
        <v>866.25001765715535</v>
      </c>
      <c r="V25" s="302">
        <f t="shared" si="1"/>
        <v>866.25001765715535</v>
      </c>
      <c r="W25" s="302">
        <f t="shared" si="1"/>
        <v>104.48685316702097</v>
      </c>
      <c r="X25" s="302">
        <f t="shared" si="1"/>
        <v>104.48685316702097</v>
      </c>
      <c r="Y25" s="302">
        <f t="shared" si="1"/>
        <v>104.48685316702097</v>
      </c>
      <c r="Z25" s="302">
        <f t="shared" si="1"/>
        <v>104.48685316702097</v>
      </c>
      <c r="AA25" s="302">
        <f t="shared" si="1"/>
        <v>104.48685316702097</v>
      </c>
      <c r="AB25" s="302">
        <f t="shared" si="1"/>
        <v>0</v>
      </c>
      <c r="AC25" s="302">
        <f t="shared" si="1"/>
        <v>0</v>
      </c>
      <c r="AD25" s="302">
        <f t="shared" si="1"/>
        <v>0</v>
      </c>
      <c r="AE25" s="302">
        <f t="shared" si="1"/>
        <v>0</v>
      </c>
      <c r="AF25" s="302">
        <f t="shared" si="1"/>
        <v>0</v>
      </c>
      <c r="AG25" s="302">
        <f t="shared" si="1"/>
        <v>0</v>
      </c>
      <c r="AH25" s="302">
        <f t="shared" si="1"/>
        <v>0</v>
      </c>
      <c r="AI25" s="303">
        <f t="shared" si="1"/>
        <v>0</v>
      </c>
      <c r="AJ25" s="304">
        <f t="shared" si="1"/>
        <v>42156.877664999673</v>
      </c>
    </row>
    <row r="26" spans="1:36" x14ac:dyDescent="0.4">
      <c r="A26" s="440" t="s">
        <v>244</v>
      </c>
      <c r="B26" s="243"/>
      <c r="C26" s="244"/>
      <c r="D26" s="244"/>
      <c r="E26" s="335"/>
      <c r="F26" s="335"/>
      <c r="G26" s="346"/>
      <c r="H26" s="263">
        <v>0</v>
      </c>
      <c r="I26" s="301">
        <f t="shared" ref="I26:AI26" si="2">H25-I25</f>
        <v>0</v>
      </c>
      <c r="J26" s="301">
        <f t="shared" si="2"/>
        <v>0</v>
      </c>
      <c r="K26" s="301">
        <f t="shared" si="2"/>
        <v>0</v>
      </c>
      <c r="L26" s="301">
        <f t="shared" si="2"/>
        <v>97.40168747000007</v>
      </c>
      <c r="M26" s="301">
        <f t="shared" si="2"/>
        <v>0</v>
      </c>
      <c r="N26" s="301">
        <f t="shared" si="2"/>
        <v>30.77578664759767</v>
      </c>
      <c r="O26" s="301">
        <f t="shared" si="2"/>
        <v>283.11953984121055</v>
      </c>
      <c r="P26" s="301">
        <f t="shared" si="2"/>
        <v>18.189297360000637</v>
      </c>
      <c r="Q26" s="301">
        <f t="shared" si="2"/>
        <v>0</v>
      </c>
      <c r="R26" s="301">
        <f t="shared" si="2"/>
        <v>1366.3586710936424</v>
      </c>
      <c r="S26" s="301">
        <f t="shared" si="2"/>
        <v>1106.8834579207696</v>
      </c>
      <c r="T26" s="301">
        <f t="shared" si="2"/>
        <v>8.3146465590242542</v>
      </c>
      <c r="U26" s="301">
        <f t="shared" si="2"/>
        <v>0</v>
      </c>
      <c r="V26" s="301">
        <f t="shared" si="2"/>
        <v>0</v>
      </c>
      <c r="W26" s="301">
        <f t="shared" si="2"/>
        <v>761.76316449013439</v>
      </c>
      <c r="X26" s="301">
        <f t="shared" si="2"/>
        <v>0</v>
      </c>
      <c r="Y26" s="301">
        <f t="shared" si="2"/>
        <v>0</v>
      </c>
      <c r="Z26" s="301">
        <f t="shared" si="2"/>
        <v>0</v>
      </c>
      <c r="AA26" s="301">
        <f t="shared" si="2"/>
        <v>0</v>
      </c>
      <c r="AB26" s="301">
        <f t="shared" si="2"/>
        <v>104.48685316702097</v>
      </c>
      <c r="AC26" s="301">
        <f t="shared" si="2"/>
        <v>0</v>
      </c>
      <c r="AD26" s="301">
        <f t="shared" si="2"/>
        <v>0</v>
      </c>
      <c r="AE26" s="301">
        <f t="shared" si="2"/>
        <v>0</v>
      </c>
      <c r="AF26" s="301">
        <f t="shared" si="2"/>
        <v>0</v>
      </c>
      <c r="AG26" s="301">
        <f t="shared" si="2"/>
        <v>0</v>
      </c>
      <c r="AH26" s="301">
        <f t="shared" si="2"/>
        <v>0</v>
      </c>
      <c r="AI26" s="301">
        <f t="shared" si="2"/>
        <v>0</v>
      </c>
      <c r="AJ26" s="305"/>
    </row>
    <row r="27" spans="1:36" x14ac:dyDescent="0.4">
      <c r="A27" s="440" t="s">
        <v>245</v>
      </c>
      <c r="B27" s="243"/>
      <c r="C27" s="244"/>
      <c r="D27" s="244"/>
      <c r="E27" s="335"/>
      <c r="F27" s="335"/>
      <c r="G27" s="346"/>
      <c r="H27" s="263">
        <v>0</v>
      </c>
      <c r="I27" s="306">
        <f t="shared" ref="I27:AI27" si="3">$H$25-I25</f>
        <v>0</v>
      </c>
      <c r="J27" s="306">
        <f t="shared" si="3"/>
        <v>0</v>
      </c>
      <c r="K27" s="306">
        <f t="shared" si="3"/>
        <v>0</v>
      </c>
      <c r="L27" s="306">
        <f t="shared" si="3"/>
        <v>97.40168747000007</v>
      </c>
      <c r="M27" s="306">
        <f t="shared" si="3"/>
        <v>97.40168747000007</v>
      </c>
      <c r="N27" s="306">
        <f t="shared" si="3"/>
        <v>128.17747411759774</v>
      </c>
      <c r="O27" s="306">
        <f t="shared" si="3"/>
        <v>411.29701395880829</v>
      </c>
      <c r="P27" s="306">
        <f t="shared" si="3"/>
        <v>429.48631131880893</v>
      </c>
      <c r="Q27" s="306">
        <f t="shared" si="3"/>
        <v>429.48631131880893</v>
      </c>
      <c r="R27" s="306">
        <f t="shared" si="3"/>
        <v>1795.8449824124514</v>
      </c>
      <c r="S27" s="306">
        <f t="shared" si="3"/>
        <v>2902.728440333221</v>
      </c>
      <c r="T27" s="306">
        <f t="shared" si="3"/>
        <v>2911.0430868922454</v>
      </c>
      <c r="U27" s="306">
        <f t="shared" si="3"/>
        <v>2911.0430868922454</v>
      </c>
      <c r="V27" s="306">
        <f t="shared" si="3"/>
        <v>2911.0430868922454</v>
      </c>
      <c r="W27" s="306">
        <f t="shared" si="3"/>
        <v>3672.8062513823797</v>
      </c>
      <c r="X27" s="306">
        <f t="shared" si="3"/>
        <v>3672.8062513823797</v>
      </c>
      <c r="Y27" s="306">
        <f t="shared" si="3"/>
        <v>3672.8062513823797</v>
      </c>
      <c r="Z27" s="306">
        <f t="shared" si="3"/>
        <v>3672.8062513823797</v>
      </c>
      <c r="AA27" s="306">
        <f t="shared" si="3"/>
        <v>3672.8062513823797</v>
      </c>
      <c r="AB27" s="306">
        <f t="shared" si="3"/>
        <v>3777.2931045494006</v>
      </c>
      <c r="AC27" s="306">
        <f t="shared" si="3"/>
        <v>3777.2931045494006</v>
      </c>
      <c r="AD27" s="306">
        <f t="shared" si="3"/>
        <v>3777.2931045494006</v>
      </c>
      <c r="AE27" s="306">
        <f t="shared" si="3"/>
        <v>3777.2931045494006</v>
      </c>
      <c r="AF27" s="306">
        <f t="shared" si="3"/>
        <v>3777.2931045494006</v>
      </c>
      <c r="AG27" s="306">
        <f t="shared" si="3"/>
        <v>3777.2931045494006</v>
      </c>
      <c r="AH27" s="306">
        <f t="shared" si="3"/>
        <v>3777.2931045494006</v>
      </c>
      <c r="AI27" s="306">
        <f t="shared" si="3"/>
        <v>3777.2931045494006</v>
      </c>
      <c r="AJ27" s="307"/>
    </row>
    <row r="28" spans="1:36" x14ac:dyDescent="0.4">
      <c r="A28" s="441" t="s">
        <v>88</v>
      </c>
      <c r="B28" s="248">
        <f>SUMPRODUCT(B5:B24,C5:C24)/C25</f>
        <v>11.518523227722335</v>
      </c>
      <c r="C28" s="245"/>
    </row>
    <row r="29" spans="1:36" x14ac:dyDescent="0.4">
      <c r="B29" s="336"/>
    </row>
    <row r="30" spans="1:36" x14ac:dyDescent="0.4">
      <c r="A30" s="606" t="s">
        <v>2</v>
      </c>
      <c r="B30" s="607"/>
      <c r="C30" s="607"/>
      <c r="D30" s="607"/>
    </row>
    <row r="31" spans="1:36" ht="76.5" customHeight="1" x14ac:dyDescent="0.4">
      <c r="A31" s="625" t="s">
        <v>432</v>
      </c>
      <c r="B31" s="626"/>
      <c r="C31" s="626"/>
      <c r="D31" s="627"/>
    </row>
  </sheetData>
  <mergeCells count="8">
    <mergeCell ref="A30:D30"/>
    <mergeCell ref="A31:D31"/>
    <mergeCell ref="AJ3:AJ4"/>
    <mergeCell ref="A3:A4"/>
    <mergeCell ref="B3:B4"/>
    <mergeCell ref="C3:C4"/>
    <mergeCell ref="E3:AI3"/>
    <mergeCell ref="D3:D4"/>
  </mergeCell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9D1E4-ACDF-490D-8580-292C36CDCFBE}">
  <dimension ref="A1:AJ23"/>
  <sheetViews>
    <sheetView topLeftCell="C1" workbookViewId="0">
      <selection activeCell="A14" sqref="A14:XFD14"/>
    </sheetView>
  </sheetViews>
  <sheetFormatPr defaultColWidth="8.84375" defaultRowHeight="15" x14ac:dyDescent="0.4"/>
  <cols>
    <col min="1" max="1" width="26.69140625" style="442" customWidth="1"/>
    <col min="2" max="2" width="8.69140625" style="283" bestFit="1" customWidth="1"/>
    <col min="3" max="3" width="19.07421875" style="283" bestFit="1" customWidth="1"/>
    <col min="4" max="4" width="6.53515625" style="283" bestFit="1" customWidth="1"/>
    <col min="5" max="7" width="9.84375" style="283" hidden="1" customWidth="1"/>
    <col min="8" max="36" width="9.84375" style="283" customWidth="1"/>
    <col min="37" max="16384" width="8.84375" style="283"/>
  </cols>
  <sheetData>
    <row r="1" spans="1:36" x14ac:dyDescent="0.4">
      <c r="A1" s="436" t="s">
        <v>445</v>
      </c>
    </row>
    <row r="2" spans="1:36" x14ac:dyDescent="0.4">
      <c r="A2" s="437"/>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441</v>
      </c>
      <c r="B5" s="250">
        <v>15</v>
      </c>
      <c r="C5" s="235">
        <v>276.81577258660758</v>
      </c>
      <c r="D5" s="251">
        <v>1</v>
      </c>
      <c r="E5" s="234"/>
      <c r="F5" s="234"/>
      <c r="G5" s="234"/>
      <c r="H5" s="266">
        <v>276.81577258660758</v>
      </c>
      <c r="I5" s="266">
        <v>276.81577258660758</v>
      </c>
      <c r="J5" s="266">
        <v>276.81577258660758</v>
      </c>
      <c r="K5" s="266">
        <v>276.81577258660758</v>
      </c>
      <c r="L5" s="266">
        <v>276.81577258660758</v>
      </c>
      <c r="M5" s="266">
        <v>276.81577258660758</v>
      </c>
      <c r="N5" s="266">
        <v>260.48596489429991</v>
      </c>
      <c r="O5" s="266">
        <v>260.48596489429991</v>
      </c>
      <c r="P5" s="266">
        <v>260.48596489429991</v>
      </c>
      <c r="Q5" s="266">
        <v>260.48596489429991</v>
      </c>
      <c r="R5" s="266">
        <v>260.48596489429991</v>
      </c>
      <c r="S5" s="266">
        <v>260.48596489429991</v>
      </c>
      <c r="T5" s="266">
        <v>260.48596489429991</v>
      </c>
      <c r="U5" s="266">
        <v>260.48596489429991</v>
      </c>
      <c r="V5" s="266">
        <v>260.48596489429991</v>
      </c>
      <c r="W5" s="266">
        <v>0</v>
      </c>
      <c r="X5" s="266">
        <v>0</v>
      </c>
      <c r="Y5" s="266">
        <v>0</v>
      </c>
      <c r="Z5" s="266">
        <v>0</v>
      </c>
      <c r="AA5" s="266">
        <v>0</v>
      </c>
      <c r="AB5" s="266">
        <v>0</v>
      </c>
      <c r="AC5" s="266">
        <v>0</v>
      </c>
      <c r="AD5" s="266">
        <v>0</v>
      </c>
      <c r="AE5" s="266">
        <v>0</v>
      </c>
      <c r="AF5" s="266">
        <v>0</v>
      </c>
      <c r="AG5" s="266">
        <v>0</v>
      </c>
      <c r="AH5" s="266">
        <v>0</v>
      </c>
      <c r="AI5" s="266">
        <v>0</v>
      </c>
      <c r="AJ5" s="423">
        <f t="shared" ref="AJ5:AJ16" si="0">SUM(E5:AI5)</f>
        <v>4005.2683195683435</v>
      </c>
    </row>
    <row r="6" spans="1:36" x14ac:dyDescent="0.4">
      <c r="A6" s="338" t="s">
        <v>33</v>
      </c>
      <c r="B6" s="250">
        <v>11</v>
      </c>
      <c r="C6" s="235">
        <v>42.380906331698711</v>
      </c>
      <c r="D6" s="251">
        <v>1</v>
      </c>
      <c r="E6" s="234"/>
      <c r="F6" s="234"/>
      <c r="G6" s="234"/>
      <c r="H6" s="266">
        <v>42.380906331698711</v>
      </c>
      <c r="I6" s="266">
        <v>42.380906331698711</v>
      </c>
      <c r="J6" s="266">
        <v>42.380906331698711</v>
      </c>
      <c r="K6" s="266">
        <v>42.380906331698711</v>
      </c>
      <c r="L6" s="266">
        <v>42.380906331698711</v>
      </c>
      <c r="M6" s="266">
        <v>42.380906331698711</v>
      </c>
      <c r="N6" s="266">
        <v>42.380906331698711</v>
      </c>
      <c r="O6" s="266">
        <v>42.380906331698711</v>
      </c>
      <c r="P6" s="266">
        <v>42.380906331698711</v>
      </c>
      <c r="Q6" s="266">
        <v>42.380906331698711</v>
      </c>
      <c r="R6" s="266">
        <v>42.380906331698711</v>
      </c>
      <c r="S6" s="266">
        <v>0</v>
      </c>
      <c r="T6" s="266">
        <v>0</v>
      </c>
      <c r="U6" s="266">
        <v>0</v>
      </c>
      <c r="V6" s="266">
        <v>0</v>
      </c>
      <c r="W6" s="266">
        <v>0</v>
      </c>
      <c r="X6" s="266">
        <v>0</v>
      </c>
      <c r="Y6" s="266">
        <v>0</v>
      </c>
      <c r="Z6" s="266">
        <v>0</v>
      </c>
      <c r="AA6" s="266">
        <v>0</v>
      </c>
      <c r="AB6" s="266">
        <v>0</v>
      </c>
      <c r="AC6" s="266">
        <v>0</v>
      </c>
      <c r="AD6" s="266">
        <v>0</v>
      </c>
      <c r="AE6" s="266">
        <v>0</v>
      </c>
      <c r="AF6" s="266">
        <v>0</v>
      </c>
      <c r="AG6" s="266">
        <v>0</v>
      </c>
      <c r="AH6" s="266">
        <v>0</v>
      </c>
      <c r="AI6" s="266">
        <v>0</v>
      </c>
      <c r="AJ6" s="423">
        <f t="shared" si="0"/>
        <v>466.18996964868592</v>
      </c>
    </row>
    <row r="7" spans="1:36" x14ac:dyDescent="0.4">
      <c r="A7" s="338" t="s">
        <v>437</v>
      </c>
      <c r="B7" s="250">
        <v>10</v>
      </c>
      <c r="C7" s="235">
        <v>110.04328650000002</v>
      </c>
      <c r="D7" s="251">
        <v>1</v>
      </c>
      <c r="E7" s="234"/>
      <c r="F7" s="234"/>
      <c r="G7" s="234"/>
      <c r="H7" s="266">
        <v>110.04328650000002</v>
      </c>
      <c r="I7" s="266">
        <v>110.04328650000002</v>
      </c>
      <c r="J7" s="266">
        <v>110.04328650000002</v>
      </c>
      <c r="K7" s="266">
        <v>110.04328650000002</v>
      </c>
      <c r="L7" s="266">
        <v>41.816448870000009</v>
      </c>
      <c r="M7" s="266">
        <v>41.816448870000009</v>
      </c>
      <c r="N7" s="266">
        <v>41.816448870000009</v>
      </c>
      <c r="O7" s="266">
        <v>41.816448870000009</v>
      </c>
      <c r="P7" s="266">
        <v>41.816448870000009</v>
      </c>
      <c r="Q7" s="266">
        <v>41.816448870000009</v>
      </c>
      <c r="R7" s="266">
        <v>0</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423">
        <f t="shared" si="0"/>
        <v>691.07183922000024</v>
      </c>
    </row>
    <row r="8" spans="1:36" x14ac:dyDescent="0.4">
      <c r="A8" s="338" t="s">
        <v>436</v>
      </c>
      <c r="B8" s="250">
        <v>10</v>
      </c>
      <c r="C8" s="235">
        <v>173.24189235045003</v>
      </c>
      <c r="D8" s="251">
        <v>1</v>
      </c>
      <c r="E8" s="234"/>
      <c r="F8" s="234"/>
      <c r="G8" s="234"/>
      <c r="H8" s="266">
        <v>173.24189235045003</v>
      </c>
      <c r="I8" s="266">
        <v>173.24189235045003</v>
      </c>
      <c r="J8" s="266">
        <v>173.24189235045003</v>
      </c>
      <c r="K8" s="266">
        <v>173.24189235045003</v>
      </c>
      <c r="L8" s="266">
        <v>173.24189235045003</v>
      </c>
      <c r="M8" s="266">
        <v>173.24189235045003</v>
      </c>
      <c r="N8" s="266">
        <v>173.24189235045003</v>
      </c>
      <c r="O8" s="266">
        <v>136.86109495685551</v>
      </c>
      <c r="P8" s="266">
        <v>136.86109495685551</v>
      </c>
      <c r="Q8" s="266">
        <v>136.86109495685551</v>
      </c>
      <c r="R8" s="266">
        <v>0</v>
      </c>
      <c r="S8" s="266">
        <v>0</v>
      </c>
      <c r="T8" s="266">
        <v>0</v>
      </c>
      <c r="U8" s="266">
        <v>0</v>
      </c>
      <c r="V8" s="266">
        <v>0</v>
      </c>
      <c r="W8" s="266">
        <v>0</v>
      </c>
      <c r="X8" s="266">
        <v>0</v>
      </c>
      <c r="Y8" s="266">
        <v>0</v>
      </c>
      <c r="Z8" s="266">
        <v>0</v>
      </c>
      <c r="AA8" s="266">
        <v>0</v>
      </c>
      <c r="AB8" s="266">
        <v>0</v>
      </c>
      <c r="AC8" s="266">
        <v>0</v>
      </c>
      <c r="AD8" s="266">
        <v>0</v>
      </c>
      <c r="AE8" s="266">
        <v>0</v>
      </c>
      <c r="AF8" s="266">
        <v>0</v>
      </c>
      <c r="AG8" s="266">
        <v>0</v>
      </c>
      <c r="AH8" s="266">
        <v>0</v>
      </c>
      <c r="AI8" s="266">
        <v>0</v>
      </c>
      <c r="AJ8" s="423">
        <f t="shared" si="0"/>
        <v>1623.2765313237169</v>
      </c>
    </row>
    <row r="9" spans="1:36" x14ac:dyDescent="0.4">
      <c r="A9" s="338" t="s">
        <v>433</v>
      </c>
      <c r="B9" s="250">
        <v>10</v>
      </c>
      <c r="C9" s="235">
        <v>40.095234928061046</v>
      </c>
      <c r="D9" s="251">
        <v>1</v>
      </c>
      <c r="E9" s="234"/>
      <c r="F9" s="234"/>
      <c r="G9" s="234"/>
      <c r="H9" s="266">
        <v>40.095234928061046</v>
      </c>
      <c r="I9" s="266">
        <v>40.095234928061046</v>
      </c>
      <c r="J9" s="266">
        <v>40.095234928061046</v>
      </c>
      <c r="K9" s="266">
        <v>40.095234928061046</v>
      </c>
      <c r="L9" s="266">
        <v>40.095234928061046</v>
      </c>
      <c r="M9" s="266">
        <v>40.095234928061046</v>
      </c>
      <c r="N9" s="266">
        <v>40.095234928061046</v>
      </c>
      <c r="O9" s="266">
        <v>40.095234928061046</v>
      </c>
      <c r="P9" s="266">
        <v>40.095234928061046</v>
      </c>
      <c r="Q9" s="266">
        <v>40.095234928061046</v>
      </c>
      <c r="R9" s="266">
        <v>0</v>
      </c>
      <c r="S9" s="266">
        <v>0</v>
      </c>
      <c r="T9" s="266">
        <v>0</v>
      </c>
      <c r="U9" s="266">
        <v>0</v>
      </c>
      <c r="V9" s="266">
        <v>0</v>
      </c>
      <c r="W9" s="266">
        <v>0</v>
      </c>
      <c r="X9" s="266">
        <v>0</v>
      </c>
      <c r="Y9" s="266">
        <v>0</v>
      </c>
      <c r="Z9" s="266">
        <v>0</v>
      </c>
      <c r="AA9" s="266">
        <v>0</v>
      </c>
      <c r="AB9" s="266">
        <v>0</v>
      </c>
      <c r="AC9" s="266">
        <v>0</v>
      </c>
      <c r="AD9" s="266">
        <v>0</v>
      </c>
      <c r="AE9" s="266">
        <v>0</v>
      </c>
      <c r="AF9" s="266">
        <v>0</v>
      </c>
      <c r="AG9" s="266">
        <v>0</v>
      </c>
      <c r="AH9" s="266">
        <v>0</v>
      </c>
      <c r="AI9" s="266">
        <v>0</v>
      </c>
      <c r="AJ9" s="423">
        <f t="shared" si="0"/>
        <v>400.95234928061041</v>
      </c>
    </row>
    <row r="10" spans="1:36" x14ac:dyDescent="0.4">
      <c r="A10" s="338" t="s">
        <v>171</v>
      </c>
      <c r="B10" s="250">
        <v>20</v>
      </c>
      <c r="C10" s="235">
        <v>59.895600000000023</v>
      </c>
      <c r="D10" s="251">
        <v>1</v>
      </c>
      <c r="E10" s="234"/>
      <c r="F10" s="234"/>
      <c r="G10" s="234"/>
      <c r="H10" s="266">
        <v>59.895600000000023</v>
      </c>
      <c r="I10" s="266">
        <v>59.895600000000023</v>
      </c>
      <c r="J10" s="266">
        <v>59.895600000000023</v>
      </c>
      <c r="K10" s="266">
        <v>59.895600000000023</v>
      </c>
      <c r="L10" s="266">
        <v>59.895600000000023</v>
      </c>
      <c r="M10" s="266">
        <v>59.895600000000023</v>
      </c>
      <c r="N10" s="266">
        <v>59.895600000000023</v>
      </c>
      <c r="O10" s="266">
        <v>59.895600000000023</v>
      </c>
      <c r="P10" s="266">
        <v>59.895600000000023</v>
      </c>
      <c r="Q10" s="266">
        <v>59.895600000000023</v>
      </c>
      <c r="R10" s="266">
        <v>59.895600000000023</v>
      </c>
      <c r="S10" s="266">
        <v>59.895600000000023</v>
      </c>
      <c r="T10" s="266">
        <v>59.895600000000023</v>
      </c>
      <c r="U10" s="266">
        <v>59.895600000000023</v>
      </c>
      <c r="V10" s="266">
        <v>59.895600000000023</v>
      </c>
      <c r="W10" s="266">
        <v>59.895600000000023</v>
      </c>
      <c r="X10" s="266">
        <v>59.895600000000023</v>
      </c>
      <c r="Y10" s="266">
        <v>59.895600000000023</v>
      </c>
      <c r="Z10" s="266">
        <v>59.895600000000023</v>
      </c>
      <c r="AA10" s="266">
        <v>59.895600000000023</v>
      </c>
      <c r="AB10" s="266">
        <v>0</v>
      </c>
      <c r="AC10" s="266">
        <v>0</v>
      </c>
      <c r="AD10" s="266">
        <v>0</v>
      </c>
      <c r="AE10" s="266">
        <v>0</v>
      </c>
      <c r="AF10" s="266">
        <v>0</v>
      </c>
      <c r="AG10" s="266">
        <v>0</v>
      </c>
      <c r="AH10" s="266">
        <v>0</v>
      </c>
      <c r="AI10" s="266">
        <v>0</v>
      </c>
      <c r="AJ10" s="423">
        <f t="shared" si="0"/>
        <v>1197.9120000000007</v>
      </c>
    </row>
    <row r="11" spans="1:36" x14ac:dyDescent="0.4">
      <c r="A11" s="338" t="s">
        <v>444</v>
      </c>
      <c r="B11" s="250">
        <v>7</v>
      </c>
      <c r="C11" s="235">
        <v>22.701200000000004</v>
      </c>
      <c r="D11" s="251">
        <v>1</v>
      </c>
      <c r="E11" s="234"/>
      <c r="F11" s="234"/>
      <c r="G11" s="234"/>
      <c r="H11" s="266">
        <v>22.701200000000004</v>
      </c>
      <c r="I11" s="266">
        <v>22.701200000000004</v>
      </c>
      <c r="J11" s="266">
        <v>22.701200000000004</v>
      </c>
      <c r="K11" s="266">
        <v>22.701200000000004</v>
      </c>
      <c r="L11" s="266">
        <v>22.701200000000004</v>
      </c>
      <c r="M11" s="266">
        <v>22.701200000000004</v>
      </c>
      <c r="N11" s="266">
        <v>22.701200000000004</v>
      </c>
      <c r="O11" s="266">
        <v>0</v>
      </c>
      <c r="P11" s="266">
        <v>0</v>
      </c>
      <c r="Q11" s="266">
        <v>0</v>
      </c>
      <c r="R11" s="266">
        <v>0</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423">
        <f t="shared" si="0"/>
        <v>158.90840000000003</v>
      </c>
    </row>
    <row r="12" spans="1:36" x14ac:dyDescent="0.4">
      <c r="A12" s="338" t="s">
        <v>338</v>
      </c>
      <c r="B12" s="250">
        <v>10</v>
      </c>
      <c r="C12" s="235">
        <v>18.012807689503017</v>
      </c>
      <c r="D12" s="251">
        <v>1</v>
      </c>
      <c r="E12" s="234"/>
      <c r="F12" s="234"/>
      <c r="G12" s="234"/>
      <c r="H12" s="266">
        <v>18.012807689503017</v>
      </c>
      <c r="I12" s="266">
        <v>18.012807689503017</v>
      </c>
      <c r="J12" s="266">
        <v>18.012807689503017</v>
      </c>
      <c r="K12" s="266">
        <v>18.012807689503017</v>
      </c>
      <c r="L12" s="266">
        <v>18.012807689503017</v>
      </c>
      <c r="M12" s="266">
        <v>18.012807689503017</v>
      </c>
      <c r="N12" s="266">
        <v>18.012807689503017</v>
      </c>
      <c r="O12" s="266">
        <v>18.012807689503017</v>
      </c>
      <c r="P12" s="266">
        <v>18.012807689503017</v>
      </c>
      <c r="Q12" s="266">
        <v>18.012807689503017</v>
      </c>
      <c r="R12" s="266">
        <v>0</v>
      </c>
      <c r="S12" s="266">
        <v>0</v>
      </c>
      <c r="T12" s="266">
        <v>0</v>
      </c>
      <c r="U12" s="266">
        <v>0</v>
      </c>
      <c r="V12" s="266">
        <v>0</v>
      </c>
      <c r="W12" s="266">
        <v>0</v>
      </c>
      <c r="X12" s="266">
        <v>0</v>
      </c>
      <c r="Y12" s="266">
        <v>0</v>
      </c>
      <c r="Z12" s="266">
        <v>0</v>
      </c>
      <c r="AA12" s="266">
        <v>0</v>
      </c>
      <c r="AB12" s="266">
        <v>0</v>
      </c>
      <c r="AC12" s="266">
        <v>0</v>
      </c>
      <c r="AD12" s="266">
        <v>0</v>
      </c>
      <c r="AE12" s="266">
        <v>0</v>
      </c>
      <c r="AF12" s="266">
        <v>0</v>
      </c>
      <c r="AG12" s="266">
        <v>0</v>
      </c>
      <c r="AH12" s="266">
        <v>0</v>
      </c>
      <c r="AI12" s="266">
        <v>0</v>
      </c>
      <c r="AJ12" s="423">
        <f t="shared" si="0"/>
        <v>180.12807689503015</v>
      </c>
    </row>
    <row r="13" spans="1:36" x14ac:dyDescent="0.4">
      <c r="A13" s="338" t="s">
        <v>57</v>
      </c>
      <c r="B13" s="250">
        <v>10</v>
      </c>
      <c r="C13" s="235">
        <v>25.22219041554661</v>
      </c>
      <c r="D13" s="251">
        <v>1</v>
      </c>
      <c r="E13" s="234"/>
      <c r="F13" s="234"/>
      <c r="G13" s="234"/>
      <c r="H13" s="266">
        <v>25.22219041554661</v>
      </c>
      <c r="I13" s="266">
        <v>25.22219041554661</v>
      </c>
      <c r="J13" s="266">
        <v>25.22219041554661</v>
      </c>
      <c r="K13" s="266">
        <v>25.22219041554661</v>
      </c>
      <c r="L13" s="266">
        <v>25.22219041554661</v>
      </c>
      <c r="M13" s="266">
        <v>25.22219041554661</v>
      </c>
      <c r="N13" s="266">
        <v>25.22219041554661</v>
      </c>
      <c r="O13" s="266">
        <v>25.22219041554661</v>
      </c>
      <c r="P13" s="266">
        <v>25.22219041554661</v>
      </c>
      <c r="Q13" s="266">
        <v>25.22219041554661</v>
      </c>
      <c r="R13" s="266">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423">
        <f t="shared" si="0"/>
        <v>252.22190415546609</v>
      </c>
    </row>
    <row r="14" spans="1:36" x14ac:dyDescent="0.4">
      <c r="A14" s="338" t="s">
        <v>435</v>
      </c>
      <c r="B14" s="250">
        <v>12</v>
      </c>
      <c r="C14" s="235">
        <v>33.010285714285736</v>
      </c>
      <c r="D14" s="251">
        <v>1</v>
      </c>
      <c r="E14" s="234"/>
      <c r="F14" s="234"/>
      <c r="G14" s="234"/>
      <c r="H14" s="266">
        <v>33.010285714285736</v>
      </c>
      <c r="I14" s="266">
        <v>33.010285714285736</v>
      </c>
      <c r="J14" s="266">
        <v>33.010285714285736</v>
      </c>
      <c r="K14" s="266">
        <v>33.010285714285736</v>
      </c>
      <c r="L14" s="266">
        <v>33.010285714285736</v>
      </c>
      <c r="M14" s="266">
        <v>33.010285714285736</v>
      </c>
      <c r="N14" s="266">
        <v>33.010285714285736</v>
      </c>
      <c r="O14" s="266">
        <v>33.010285714285736</v>
      </c>
      <c r="P14" s="266">
        <v>33.010285714285736</v>
      </c>
      <c r="Q14" s="266">
        <v>33.010285714285736</v>
      </c>
      <c r="R14" s="266">
        <v>33.010285714285736</v>
      </c>
      <c r="S14" s="266">
        <v>33.010285714285736</v>
      </c>
      <c r="T14" s="266">
        <v>0</v>
      </c>
      <c r="U14" s="266">
        <v>0</v>
      </c>
      <c r="V14" s="266">
        <v>0</v>
      </c>
      <c r="W14" s="266">
        <v>0</v>
      </c>
      <c r="X14" s="266">
        <v>0</v>
      </c>
      <c r="Y14" s="266">
        <v>0</v>
      </c>
      <c r="Z14" s="266">
        <v>0</v>
      </c>
      <c r="AA14" s="266">
        <v>0</v>
      </c>
      <c r="AB14" s="266">
        <v>0</v>
      </c>
      <c r="AC14" s="266">
        <v>0</v>
      </c>
      <c r="AD14" s="266">
        <v>0</v>
      </c>
      <c r="AE14" s="266">
        <v>0</v>
      </c>
      <c r="AF14" s="266">
        <v>0</v>
      </c>
      <c r="AG14" s="266">
        <v>0</v>
      </c>
      <c r="AH14" s="266">
        <v>0</v>
      </c>
      <c r="AI14" s="266">
        <v>0</v>
      </c>
      <c r="AJ14" s="423">
        <f t="shared" si="0"/>
        <v>396.12342857142875</v>
      </c>
    </row>
    <row r="15" spans="1:36" x14ac:dyDescent="0.4">
      <c r="A15" s="338" t="s">
        <v>434</v>
      </c>
      <c r="B15" s="250">
        <v>20</v>
      </c>
      <c r="C15" s="235">
        <v>5.1467807813697295</v>
      </c>
      <c r="D15" s="251">
        <v>1</v>
      </c>
      <c r="E15" s="234"/>
      <c r="F15" s="234"/>
      <c r="G15" s="234"/>
      <c r="H15" s="266">
        <v>5.1467807813697295</v>
      </c>
      <c r="I15" s="266">
        <v>5.1467807813697295</v>
      </c>
      <c r="J15" s="266">
        <v>5.1467807813697295</v>
      </c>
      <c r="K15" s="266">
        <v>5.1467807813697295</v>
      </c>
      <c r="L15" s="266">
        <v>5.1467807813697295</v>
      </c>
      <c r="M15" s="266">
        <v>5.1467807813697295</v>
      </c>
      <c r="N15" s="266">
        <v>5.1467807813697295</v>
      </c>
      <c r="O15" s="266">
        <v>5.1467807813697295</v>
      </c>
      <c r="P15" s="266">
        <v>5.1467807813697295</v>
      </c>
      <c r="Q15" s="266">
        <v>5.1467807813697295</v>
      </c>
      <c r="R15" s="266">
        <v>5.1467807813697295</v>
      </c>
      <c r="S15" s="266">
        <v>5.1467807813697295</v>
      </c>
      <c r="T15" s="266">
        <v>5.1467807813697295</v>
      </c>
      <c r="U15" s="266">
        <v>5.1467807813697295</v>
      </c>
      <c r="V15" s="266">
        <v>5.1467807813697295</v>
      </c>
      <c r="W15" s="266">
        <v>5.1467807813697295</v>
      </c>
      <c r="X15" s="266">
        <v>5.1467807813697295</v>
      </c>
      <c r="Y15" s="266">
        <v>5.1467807813697295</v>
      </c>
      <c r="Z15" s="266">
        <v>5.1467807813697295</v>
      </c>
      <c r="AA15" s="266">
        <v>5.1467807813697295</v>
      </c>
      <c r="AB15" s="266">
        <v>0</v>
      </c>
      <c r="AC15" s="266">
        <v>0</v>
      </c>
      <c r="AD15" s="266">
        <v>0</v>
      </c>
      <c r="AE15" s="266">
        <v>0</v>
      </c>
      <c r="AF15" s="266">
        <v>0</v>
      </c>
      <c r="AG15" s="266">
        <v>0</v>
      </c>
      <c r="AH15" s="266">
        <v>0</v>
      </c>
      <c r="AI15" s="266">
        <v>0</v>
      </c>
      <c r="AJ15" s="423">
        <f t="shared" si="0"/>
        <v>102.93561562739457</v>
      </c>
    </row>
    <row r="16" spans="1:36" x14ac:dyDescent="0.4">
      <c r="A16" s="338" t="s">
        <v>58</v>
      </c>
      <c r="B16" s="250">
        <v>15</v>
      </c>
      <c r="C16" s="235">
        <v>1.033777109302997</v>
      </c>
      <c r="D16" s="251">
        <v>1</v>
      </c>
      <c r="E16" s="234"/>
      <c r="F16" s="234"/>
      <c r="G16" s="234"/>
      <c r="H16" s="266">
        <v>1.033777109302997</v>
      </c>
      <c r="I16" s="266">
        <v>1.033777109302997</v>
      </c>
      <c r="J16" s="266">
        <v>1.033777109302997</v>
      </c>
      <c r="K16" s="266">
        <v>1.033777109302997</v>
      </c>
      <c r="L16" s="266">
        <v>1.033777109302997</v>
      </c>
      <c r="M16" s="266">
        <v>1.033777109302997</v>
      </c>
      <c r="N16" s="266">
        <v>1.033777109302997</v>
      </c>
      <c r="O16" s="266">
        <v>1.033777109302997</v>
      </c>
      <c r="P16" s="266">
        <v>1.033777109302997</v>
      </c>
      <c r="Q16" s="266">
        <v>1.033777109302997</v>
      </c>
      <c r="R16" s="266">
        <v>1.033777109302997</v>
      </c>
      <c r="S16" s="266">
        <v>1.033777109302997</v>
      </c>
      <c r="T16" s="266">
        <v>1.033777109302997</v>
      </c>
      <c r="U16" s="266">
        <v>1.033777109302997</v>
      </c>
      <c r="V16" s="266">
        <v>1.033777109302997</v>
      </c>
      <c r="W16" s="266">
        <v>0</v>
      </c>
      <c r="X16" s="266">
        <v>0</v>
      </c>
      <c r="Y16" s="266">
        <v>0</v>
      </c>
      <c r="Z16" s="266">
        <v>0</v>
      </c>
      <c r="AA16" s="266">
        <v>0</v>
      </c>
      <c r="AB16" s="266">
        <v>0</v>
      </c>
      <c r="AC16" s="266">
        <v>0</v>
      </c>
      <c r="AD16" s="266">
        <v>0</v>
      </c>
      <c r="AE16" s="266">
        <v>0</v>
      </c>
      <c r="AF16" s="266">
        <v>0</v>
      </c>
      <c r="AG16" s="266">
        <v>0</v>
      </c>
      <c r="AH16" s="266">
        <v>0</v>
      </c>
      <c r="AI16" s="266">
        <v>0</v>
      </c>
      <c r="AJ16" s="423">
        <f t="shared" si="0"/>
        <v>15.506656639544961</v>
      </c>
    </row>
    <row r="17" spans="1:36" x14ac:dyDescent="0.4">
      <c r="A17" s="440" t="s">
        <v>243</v>
      </c>
      <c r="B17" s="237"/>
      <c r="C17" s="238">
        <f>SUM(C5:C16)</f>
        <v>807.59973440682541</v>
      </c>
      <c r="D17" s="239">
        <f>H17/C17</f>
        <v>1</v>
      </c>
      <c r="E17" s="335"/>
      <c r="F17" s="335"/>
      <c r="G17" s="346"/>
      <c r="H17" s="263">
        <f t="shared" ref="H17:AJ17" si="1">SUM(H5:H16)</f>
        <v>807.59973440682541</v>
      </c>
      <c r="I17" s="301">
        <f t="shared" si="1"/>
        <v>807.59973440682541</v>
      </c>
      <c r="J17" s="302">
        <f t="shared" si="1"/>
        <v>807.59973440682541</v>
      </c>
      <c r="K17" s="302">
        <f t="shared" si="1"/>
        <v>807.59973440682541</v>
      </c>
      <c r="L17" s="302">
        <f t="shared" si="1"/>
        <v>739.37289677682543</v>
      </c>
      <c r="M17" s="302">
        <f t="shared" si="1"/>
        <v>739.37289677682543</v>
      </c>
      <c r="N17" s="302">
        <f t="shared" si="1"/>
        <v>723.04308908451776</v>
      </c>
      <c r="O17" s="302">
        <f t="shared" si="1"/>
        <v>663.96109169092324</v>
      </c>
      <c r="P17" s="302">
        <f t="shared" si="1"/>
        <v>663.96109169092324</v>
      </c>
      <c r="Q17" s="302">
        <f t="shared" si="1"/>
        <v>663.96109169092324</v>
      </c>
      <c r="R17" s="302">
        <f t="shared" si="1"/>
        <v>401.95331483095708</v>
      </c>
      <c r="S17" s="302">
        <f t="shared" si="1"/>
        <v>359.57240849925836</v>
      </c>
      <c r="T17" s="302">
        <f t="shared" si="1"/>
        <v>326.56212278497264</v>
      </c>
      <c r="U17" s="302">
        <f t="shared" si="1"/>
        <v>326.56212278497264</v>
      </c>
      <c r="V17" s="302">
        <f t="shared" si="1"/>
        <v>326.56212278497264</v>
      </c>
      <c r="W17" s="302">
        <f t="shared" si="1"/>
        <v>65.042380781369758</v>
      </c>
      <c r="X17" s="302">
        <f t="shared" si="1"/>
        <v>65.042380781369758</v>
      </c>
      <c r="Y17" s="302">
        <f t="shared" si="1"/>
        <v>65.042380781369758</v>
      </c>
      <c r="Z17" s="302">
        <f t="shared" si="1"/>
        <v>65.042380781369758</v>
      </c>
      <c r="AA17" s="302">
        <f t="shared" si="1"/>
        <v>65.042380781369758</v>
      </c>
      <c r="AB17" s="302">
        <f t="shared" si="1"/>
        <v>0</v>
      </c>
      <c r="AC17" s="302">
        <f t="shared" si="1"/>
        <v>0</v>
      </c>
      <c r="AD17" s="302">
        <f t="shared" si="1"/>
        <v>0</v>
      </c>
      <c r="AE17" s="302">
        <f t="shared" si="1"/>
        <v>0</v>
      </c>
      <c r="AF17" s="302">
        <f t="shared" si="1"/>
        <v>0</v>
      </c>
      <c r="AG17" s="302">
        <f t="shared" si="1"/>
        <v>0</v>
      </c>
      <c r="AH17" s="302">
        <f t="shared" si="1"/>
        <v>0</v>
      </c>
      <c r="AI17" s="303">
        <f t="shared" si="1"/>
        <v>0</v>
      </c>
      <c r="AJ17" s="304">
        <f t="shared" si="1"/>
        <v>9490.4950909302243</v>
      </c>
    </row>
    <row r="18" spans="1:36" x14ac:dyDescent="0.4">
      <c r="A18" s="440" t="s">
        <v>244</v>
      </c>
      <c r="B18" s="243"/>
      <c r="C18" s="244"/>
      <c r="D18" s="244"/>
      <c r="E18" s="335"/>
      <c r="F18" s="335"/>
      <c r="G18" s="346"/>
      <c r="H18" s="263">
        <v>0</v>
      </c>
      <c r="I18" s="301">
        <f t="shared" ref="I18:AI18" si="2">H17-I17</f>
        <v>0</v>
      </c>
      <c r="J18" s="301">
        <f t="shared" si="2"/>
        <v>0</v>
      </c>
      <c r="K18" s="301">
        <f t="shared" si="2"/>
        <v>0</v>
      </c>
      <c r="L18" s="301">
        <f t="shared" si="2"/>
        <v>68.226837629999977</v>
      </c>
      <c r="M18" s="301">
        <f t="shared" si="2"/>
        <v>0</v>
      </c>
      <c r="N18" s="301">
        <f t="shared" si="2"/>
        <v>16.329807692307668</v>
      </c>
      <c r="O18" s="301">
        <f t="shared" si="2"/>
        <v>59.08199739359452</v>
      </c>
      <c r="P18" s="301">
        <f t="shared" si="2"/>
        <v>0</v>
      </c>
      <c r="Q18" s="301">
        <f t="shared" si="2"/>
        <v>0</v>
      </c>
      <c r="R18" s="301">
        <f t="shared" si="2"/>
        <v>262.00777685996616</v>
      </c>
      <c r="S18" s="301">
        <f t="shared" si="2"/>
        <v>42.380906331698725</v>
      </c>
      <c r="T18" s="301">
        <f t="shared" si="2"/>
        <v>33.010285714285715</v>
      </c>
      <c r="U18" s="301">
        <f t="shared" si="2"/>
        <v>0</v>
      </c>
      <c r="V18" s="301">
        <f t="shared" si="2"/>
        <v>0</v>
      </c>
      <c r="W18" s="301">
        <f t="shared" si="2"/>
        <v>261.51974200360291</v>
      </c>
      <c r="X18" s="301">
        <f t="shared" si="2"/>
        <v>0</v>
      </c>
      <c r="Y18" s="301">
        <f t="shared" si="2"/>
        <v>0</v>
      </c>
      <c r="Z18" s="301">
        <f t="shared" si="2"/>
        <v>0</v>
      </c>
      <c r="AA18" s="301">
        <f t="shared" si="2"/>
        <v>0</v>
      </c>
      <c r="AB18" s="301">
        <f t="shared" si="2"/>
        <v>65.042380781369758</v>
      </c>
      <c r="AC18" s="301">
        <f t="shared" si="2"/>
        <v>0</v>
      </c>
      <c r="AD18" s="301">
        <f t="shared" si="2"/>
        <v>0</v>
      </c>
      <c r="AE18" s="301">
        <f t="shared" si="2"/>
        <v>0</v>
      </c>
      <c r="AF18" s="301">
        <f t="shared" si="2"/>
        <v>0</v>
      </c>
      <c r="AG18" s="301">
        <f t="shared" si="2"/>
        <v>0</v>
      </c>
      <c r="AH18" s="301">
        <f t="shared" si="2"/>
        <v>0</v>
      </c>
      <c r="AI18" s="301">
        <f t="shared" si="2"/>
        <v>0</v>
      </c>
      <c r="AJ18" s="305"/>
    </row>
    <row r="19" spans="1:36" x14ac:dyDescent="0.4">
      <c r="A19" s="440" t="s">
        <v>245</v>
      </c>
      <c r="B19" s="243"/>
      <c r="C19" s="244"/>
      <c r="D19" s="244"/>
      <c r="E19" s="335"/>
      <c r="F19" s="335"/>
      <c r="G19" s="346"/>
      <c r="H19" s="263">
        <v>0</v>
      </c>
      <c r="I19" s="306">
        <f t="shared" ref="I19:AI19" si="3">$H$17-I17</f>
        <v>0</v>
      </c>
      <c r="J19" s="306">
        <f t="shared" si="3"/>
        <v>0</v>
      </c>
      <c r="K19" s="306">
        <f t="shared" si="3"/>
        <v>0</v>
      </c>
      <c r="L19" s="306">
        <f t="shared" si="3"/>
        <v>68.226837629999977</v>
      </c>
      <c r="M19" s="306">
        <f t="shared" si="3"/>
        <v>68.226837629999977</v>
      </c>
      <c r="N19" s="306">
        <f t="shared" si="3"/>
        <v>84.556645322307645</v>
      </c>
      <c r="O19" s="306">
        <f t="shared" si="3"/>
        <v>143.63864271590217</v>
      </c>
      <c r="P19" s="306">
        <f t="shared" si="3"/>
        <v>143.63864271590217</v>
      </c>
      <c r="Q19" s="306">
        <f t="shared" si="3"/>
        <v>143.63864271590217</v>
      </c>
      <c r="R19" s="306">
        <f t="shared" si="3"/>
        <v>405.64641957586832</v>
      </c>
      <c r="S19" s="306">
        <f t="shared" si="3"/>
        <v>448.02732590756705</v>
      </c>
      <c r="T19" s="306">
        <f t="shared" si="3"/>
        <v>481.03761162185276</v>
      </c>
      <c r="U19" s="306">
        <f t="shared" si="3"/>
        <v>481.03761162185276</v>
      </c>
      <c r="V19" s="306">
        <f t="shared" si="3"/>
        <v>481.03761162185276</v>
      </c>
      <c r="W19" s="306">
        <f t="shared" si="3"/>
        <v>742.55735362545568</v>
      </c>
      <c r="X19" s="306">
        <f t="shared" si="3"/>
        <v>742.55735362545568</v>
      </c>
      <c r="Y19" s="306">
        <f t="shared" si="3"/>
        <v>742.55735362545568</v>
      </c>
      <c r="Z19" s="306">
        <f t="shared" si="3"/>
        <v>742.55735362545568</v>
      </c>
      <c r="AA19" s="306">
        <f t="shared" si="3"/>
        <v>742.55735362545568</v>
      </c>
      <c r="AB19" s="306">
        <f t="shared" si="3"/>
        <v>807.59973440682541</v>
      </c>
      <c r="AC19" s="306">
        <f t="shared" si="3"/>
        <v>807.59973440682541</v>
      </c>
      <c r="AD19" s="306">
        <f t="shared" si="3"/>
        <v>807.59973440682541</v>
      </c>
      <c r="AE19" s="306">
        <f t="shared" si="3"/>
        <v>807.59973440682541</v>
      </c>
      <c r="AF19" s="306">
        <f t="shared" si="3"/>
        <v>807.59973440682541</v>
      </c>
      <c r="AG19" s="306">
        <f t="shared" si="3"/>
        <v>807.59973440682541</v>
      </c>
      <c r="AH19" s="306">
        <f t="shared" si="3"/>
        <v>807.59973440682541</v>
      </c>
      <c r="AI19" s="306">
        <f t="shared" si="3"/>
        <v>807.59973440682541</v>
      </c>
      <c r="AJ19" s="307"/>
    </row>
    <row r="20" spans="1:36" x14ac:dyDescent="0.4">
      <c r="A20" s="441" t="s">
        <v>88</v>
      </c>
      <c r="B20" s="248">
        <f>SUMPRODUCT(B5:B16,C5:C16)/C17</f>
        <v>12.575495440920671</v>
      </c>
      <c r="C20" s="245"/>
    </row>
    <row r="21" spans="1:36" x14ac:dyDescent="0.4">
      <c r="B21" s="336"/>
    </row>
    <row r="22" spans="1:36" x14ac:dyDescent="0.4">
      <c r="A22" s="606" t="s">
        <v>2</v>
      </c>
      <c r="B22" s="607"/>
      <c r="C22" s="607"/>
      <c r="D22" s="607"/>
    </row>
    <row r="23" spans="1:36" ht="44.25" customHeight="1" x14ac:dyDescent="0.4">
      <c r="A23" s="625" t="s">
        <v>443</v>
      </c>
      <c r="B23" s="626"/>
      <c r="C23" s="626"/>
      <c r="D23" s="627"/>
    </row>
  </sheetData>
  <mergeCells count="8">
    <mergeCell ref="E3:AI3"/>
    <mergeCell ref="AJ3:AJ4"/>
    <mergeCell ref="A22:D22"/>
    <mergeCell ref="A23:D23"/>
    <mergeCell ref="A3:A4"/>
    <mergeCell ref="B3:B4"/>
    <mergeCell ref="C3:C4"/>
    <mergeCell ref="D3:D4"/>
  </mergeCells>
  <pageMargins left="0.7" right="0.7" top="0.75" bottom="0.75" header="0.3" footer="0.3"/>
  <pageSetup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062ED-59F1-4841-A8FF-C5B14A1B6540}">
  <dimension ref="A1:AJ23"/>
  <sheetViews>
    <sheetView workbookViewId="0">
      <selection activeCell="A15" sqref="A15:XFD15"/>
    </sheetView>
  </sheetViews>
  <sheetFormatPr defaultColWidth="8.84375" defaultRowHeight="15" x14ac:dyDescent="0.4"/>
  <cols>
    <col min="1" max="1" width="26.69140625" style="442" customWidth="1"/>
    <col min="2" max="2" width="8.69140625" style="283" bestFit="1" customWidth="1"/>
    <col min="3" max="3" width="19.07421875" style="283" bestFit="1" customWidth="1"/>
    <col min="4" max="4" width="6.53515625" style="283" bestFit="1" customWidth="1"/>
    <col min="5" max="7" width="9.84375" style="283" hidden="1" customWidth="1"/>
    <col min="8" max="36" width="9.84375" style="283" customWidth="1"/>
    <col min="37" max="16384" width="8.84375" style="283"/>
  </cols>
  <sheetData>
    <row r="1" spans="1:36" x14ac:dyDescent="0.4">
      <c r="A1" s="436" t="s">
        <v>447</v>
      </c>
    </row>
    <row r="2" spans="1:36" x14ac:dyDescent="0.4">
      <c r="A2" s="437"/>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8" t="s">
        <v>33</v>
      </c>
      <c r="B5" s="250">
        <v>11</v>
      </c>
      <c r="C5" s="235">
        <v>914.05658353059357</v>
      </c>
      <c r="D5" s="251">
        <v>0.88275826934205603</v>
      </c>
      <c r="E5" s="234"/>
      <c r="F5" s="234"/>
      <c r="G5" s="234"/>
      <c r="H5" s="266">
        <v>806.89100775817928</v>
      </c>
      <c r="I5" s="266">
        <v>806.89100775817928</v>
      </c>
      <c r="J5" s="266">
        <v>806.89100775817928</v>
      </c>
      <c r="K5" s="266">
        <v>806.89100775817928</v>
      </c>
      <c r="L5" s="266">
        <v>806.89100775817928</v>
      </c>
      <c r="M5" s="266">
        <v>806.89100775817928</v>
      </c>
      <c r="N5" s="266">
        <v>806.89100775817928</v>
      </c>
      <c r="O5" s="266">
        <v>806.89100775817928</v>
      </c>
      <c r="P5" s="266">
        <v>806.89100775817928</v>
      </c>
      <c r="Q5" s="266">
        <v>806.89100775817928</v>
      </c>
      <c r="R5" s="266">
        <v>806.89100775817928</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423">
        <f t="shared" ref="AJ5:AJ16" si="0">SUM(E5:AI5)</f>
        <v>8875.8010853399737</v>
      </c>
    </row>
    <row r="6" spans="1:36" x14ac:dyDescent="0.4">
      <c r="A6" s="338" t="s">
        <v>441</v>
      </c>
      <c r="B6" s="250">
        <v>15</v>
      </c>
      <c r="C6" s="235">
        <v>63.420848718672048</v>
      </c>
      <c r="D6" s="251">
        <v>0.8</v>
      </c>
      <c r="E6" s="234"/>
      <c r="F6" s="234"/>
      <c r="G6" s="234"/>
      <c r="H6" s="266">
        <v>50.736678974937639</v>
      </c>
      <c r="I6" s="266">
        <v>50.736678974937639</v>
      </c>
      <c r="J6" s="266">
        <v>50.736678974937639</v>
      </c>
      <c r="K6" s="266">
        <v>50.736678974937639</v>
      </c>
      <c r="L6" s="266">
        <v>50.736678974937639</v>
      </c>
      <c r="M6" s="266">
        <v>50.736678974937639</v>
      </c>
      <c r="N6" s="266">
        <v>48.27907897493764</v>
      </c>
      <c r="O6" s="266">
        <v>48.27907897493764</v>
      </c>
      <c r="P6" s="266">
        <v>48.27907897493764</v>
      </c>
      <c r="Q6" s="266">
        <v>48.27907897493764</v>
      </c>
      <c r="R6" s="266">
        <v>48.27907897493764</v>
      </c>
      <c r="S6" s="266">
        <v>48.27907897493764</v>
      </c>
      <c r="T6" s="266">
        <v>48.27907897493764</v>
      </c>
      <c r="U6" s="266">
        <v>48.27907897493764</v>
      </c>
      <c r="V6" s="266">
        <v>48.27907897493764</v>
      </c>
      <c r="W6" s="266">
        <v>0</v>
      </c>
      <c r="X6" s="266">
        <v>0</v>
      </c>
      <c r="Y6" s="266">
        <v>0</v>
      </c>
      <c r="Z6" s="266">
        <v>0</v>
      </c>
      <c r="AA6" s="266">
        <v>0</v>
      </c>
      <c r="AB6" s="266">
        <v>0</v>
      </c>
      <c r="AC6" s="266">
        <v>0</v>
      </c>
      <c r="AD6" s="266">
        <v>0</v>
      </c>
      <c r="AE6" s="266">
        <v>0</v>
      </c>
      <c r="AF6" s="266">
        <v>0</v>
      </c>
      <c r="AG6" s="266">
        <v>0</v>
      </c>
      <c r="AH6" s="266">
        <v>0</v>
      </c>
      <c r="AI6" s="266">
        <v>0</v>
      </c>
      <c r="AJ6" s="423">
        <f t="shared" si="0"/>
        <v>738.93178462406468</v>
      </c>
    </row>
    <row r="7" spans="1:36" x14ac:dyDescent="0.4">
      <c r="A7" s="338" t="s">
        <v>436</v>
      </c>
      <c r="B7" s="250">
        <v>10</v>
      </c>
      <c r="C7" s="235">
        <v>126.79901427949414</v>
      </c>
      <c r="D7" s="251">
        <v>0.95999999999999985</v>
      </c>
      <c r="E7" s="234"/>
      <c r="F7" s="234"/>
      <c r="G7" s="234"/>
      <c r="H7" s="266">
        <v>121.72705370831436</v>
      </c>
      <c r="I7" s="266">
        <v>121.72705370831436</v>
      </c>
      <c r="J7" s="266">
        <v>121.72705370831436</v>
      </c>
      <c r="K7" s="266">
        <v>121.72705370831436</v>
      </c>
      <c r="L7" s="266">
        <v>46.256280409159459</v>
      </c>
      <c r="M7" s="266">
        <v>46.256280409159459</v>
      </c>
      <c r="N7" s="266">
        <v>46.256280409159459</v>
      </c>
      <c r="O7" s="266">
        <v>46.256280409159459</v>
      </c>
      <c r="P7" s="266">
        <v>46.256280409159459</v>
      </c>
      <c r="Q7" s="266">
        <v>46.256280409159459</v>
      </c>
      <c r="R7" s="266">
        <v>0</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423">
        <f t="shared" si="0"/>
        <v>764.44589728821416</v>
      </c>
    </row>
    <row r="8" spans="1:36" x14ac:dyDescent="0.4">
      <c r="A8" s="338" t="s">
        <v>438</v>
      </c>
      <c r="B8" s="250">
        <v>10</v>
      </c>
      <c r="C8" s="235">
        <v>30.41686571638235</v>
      </c>
      <c r="D8" s="251">
        <v>0.96</v>
      </c>
      <c r="E8" s="234"/>
      <c r="F8" s="234"/>
      <c r="G8" s="234"/>
      <c r="H8" s="266">
        <v>29.200191087727056</v>
      </c>
      <c r="I8" s="266">
        <v>29.200191087727056</v>
      </c>
      <c r="J8" s="266">
        <v>29.200191087727056</v>
      </c>
      <c r="K8" s="266">
        <v>29.200191087727056</v>
      </c>
      <c r="L8" s="266">
        <v>17.812116563513506</v>
      </c>
      <c r="M8" s="266">
        <v>17.812116563513506</v>
      </c>
      <c r="N8" s="266">
        <v>17.812116563513506</v>
      </c>
      <c r="O8" s="266">
        <v>17.812116563513506</v>
      </c>
      <c r="P8" s="266">
        <v>17.812116563513506</v>
      </c>
      <c r="Q8" s="266">
        <v>17.812116563513506</v>
      </c>
      <c r="R8" s="266">
        <v>0</v>
      </c>
      <c r="S8" s="266">
        <v>0</v>
      </c>
      <c r="T8" s="266">
        <v>0</v>
      </c>
      <c r="U8" s="266">
        <v>0</v>
      </c>
      <c r="V8" s="266">
        <v>0</v>
      </c>
      <c r="W8" s="266">
        <v>0</v>
      </c>
      <c r="X8" s="266">
        <v>0</v>
      </c>
      <c r="Y8" s="266">
        <v>0</v>
      </c>
      <c r="Z8" s="266">
        <v>0</v>
      </c>
      <c r="AA8" s="266">
        <v>0</v>
      </c>
      <c r="AB8" s="266">
        <v>0</v>
      </c>
      <c r="AC8" s="266">
        <v>0</v>
      </c>
      <c r="AD8" s="266">
        <v>0</v>
      </c>
      <c r="AE8" s="266">
        <v>0</v>
      </c>
      <c r="AF8" s="266">
        <v>0</v>
      </c>
      <c r="AG8" s="266">
        <v>0</v>
      </c>
      <c r="AH8" s="266">
        <v>0</v>
      </c>
      <c r="AI8" s="266">
        <v>0</v>
      </c>
      <c r="AJ8" s="423">
        <f t="shared" si="0"/>
        <v>223.6734637319893</v>
      </c>
    </row>
    <row r="9" spans="1:36" x14ac:dyDescent="0.4">
      <c r="A9" s="338" t="s">
        <v>440</v>
      </c>
      <c r="B9" s="250">
        <v>10</v>
      </c>
      <c r="C9" s="235">
        <v>28.392829705800008</v>
      </c>
      <c r="D9" s="251">
        <v>0.95999999999999974</v>
      </c>
      <c r="E9" s="234"/>
      <c r="F9" s="234"/>
      <c r="G9" s="234"/>
      <c r="H9" s="266">
        <v>27.257116517568001</v>
      </c>
      <c r="I9" s="266">
        <v>27.257116517568001</v>
      </c>
      <c r="J9" s="266">
        <v>27.257116517568001</v>
      </c>
      <c r="K9" s="266">
        <v>27.257116517568001</v>
      </c>
      <c r="L9" s="266">
        <v>16.3542699105408</v>
      </c>
      <c r="M9" s="266">
        <v>16.3542699105408</v>
      </c>
      <c r="N9" s="266">
        <v>16.3542699105408</v>
      </c>
      <c r="O9" s="266">
        <v>16.3542699105408</v>
      </c>
      <c r="P9" s="266">
        <v>16.3542699105408</v>
      </c>
      <c r="Q9" s="266">
        <v>16.3542699105408</v>
      </c>
      <c r="R9" s="266">
        <v>0</v>
      </c>
      <c r="S9" s="266">
        <v>0</v>
      </c>
      <c r="T9" s="266">
        <v>0</v>
      </c>
      <c r="U9" s="266">
        <v>0</v>
      </c>
      <c r="V9" s="266">
        <v>0</v>
      </c>
      <c r="W9" s="266">
        <v>0</v>
      </c>
      <c r="X9" s="266">
        <v>0</v>
      </c>
      <c r="Y9" s="266">
        <v>0</v>
      </c>
      <c r="Z9" s="266">
        <v>0</v>
      </c>
      <c r="AA9" s="266">
        <v>0</v>
      </c>
      <c r="AB9" s="266">
        <v>0</v>
      </c>
      <c r="AC9" s="266">
        <v>0</v>
      </c>
      <c r="AD9" s="266">
        <v>0</v>
      </c>
      <c r="AE9" s="266">
        <v>0</v>
      </c>
      <c r="AF9" s="266">
        <v>0</v>
      </c>
      <c r="AG9" s="266">
        <v>0</v>
      </c>
      <c r="AH9" s="266">
        <v>0</v>
      </c>
      <c r="AI9" s="266">
        <v>0</v>
      </c>
      <c r="AJ9" s="423">
        <f t="shared" si="0"/>
        <v>207.15408553351685</v>
      </c>
    </row>
    <row r="10" spans="1:36" x14ac:dyDescent="0.4">
      <c r="A10" s="338" t="s">
        <v>57</v>
      </c>
      <c r="B10" s="250">
        <v>10</v>
      </c>
      <c r="C10" s="235">
        <v>96.699350394958543</v>
      </c>
      <c r="D10" s="251">
        <v>1.004</v>
      </c>
      <c r="E10" s="234"/>
      <c r="F10" s="234"/>
      <c r="G10" s="234"/>
      <c r="H10" s="266">
        <v>97.086147796538384</v>
      </c>
      <c r="I10" s="266">
        <v>97.086147796538384</v>
      </c>
      <c r="J10" s="266">
        <v>97.086147796538384</v>
      </c>
      <c r="K10" s="266">
        <v>97.086147796538384</v>
      </c>
      <c r="L10" s="266">
        <v>97.086147796538384</v>
      </c>
      <c r="M10" s="266">
        <v>97.086147796538384</v>
      </c>
      <c r="N10" s="266">
        <v>97.086147796538384</v>
      </c>
      <c r="O10" s="266">
        <v>97.086147796538384</v>
      </c>
      <c r="P10" s="266">
        <v>97.086147796538384</v>
      </c>
      <c r="Q10" s="266">
        <v>97.086147796538384</v>
      </c>
      <c r="R10" s="266">
        <v>0</v>
      </c>
      <c r="S10" s="266">
        <v>0</v>
      </c>
      <c r="T10" s="266">
        <v>0</v>
      </c>
      <c r="U10" s="266">
        <v>0</v>
      </c>
      <c r="V10" s="266">
        <v>0</v>
      </c>
      <c r="W10" s="266">
        <v>0</v>
      </c>
      <c r="X10" s="266">
        <v>0</v>
      </c>
      <c r="Y10" s="266">
        <v>0</v>
      </c>
      <c r="Z10" s="266">
        <v>0</v>
      </c>
      <c r="AA10" s="266">
        <v>0</v>
      </c>
      <c r="AB10" s="266">
        <v>0</v>
      </c>
      <c r="AC10" s="266">
        <v>0</v>
      </c>
      <c r="AD10" s="266">
        <v>0</v>
      </c>
      <c r="AE10" s="266">
        <v>0</v>
      </c>
      <c r="AF10" s="266">
        <v>0</v>
      </c>
      <c r="AG10" s="266">
        <v>0</v>
      </c>
      <c r="AH10" s="266">
        <v>0</v>
      </c>
      <c r="AI10" s="266">
        <v>0</v>
      </c>
      <c r="AJ10" s="423">
        <f t="shared" si="0"/>
        <v>970.86147796538387</v>
      </c>
    </row>
    <row r="11" spans="1:36" x14ac:dyDescent="0.4">
      <c r="A11" s="338" t="s">
        <v>338</v>
      </c>
      <c r="B11" s="250">
        <v>10</v>
      </c>
      <c r="C11" s="235">
        <v>77.017077200330093</v>
      </c>
      <c r="D11" s="251">
        <v>1.004</v>
      </c>
      <c r="E11" s="234"/>
      <c r="F11" s="234"/>
      <c r="G11" s="234"/>
      <c r="H11" s="266">
        <v>77.325145509131417</v>
      </c>
      <c r="I11" s="266">
        <v>77.325145509131417</v>
      </c>
      <c r="J11" s="266">
        <v>77.325145509131417</v>
      </c>
      <c r="K11" s="266">
        <v>77.325145509131417</v>
      </c>
      <c r="L11" s="266">
        <v>77.325145509131417</v>
      </c>
      <c r="M11" s="266">
        <v>77.325145509131417</v>
      </c>
      <c r="N11" s="266">
        <v>77.325145509131417</v>
      </c>
      <c r="O11" s="266">
        <v>77.325145509131417</v>
      </c>
      <c r="P11" s="266">
        <v>77.325145509131417</v>
      </c>
      <c r="Q11" s="266">
        <v>77.325145509131417</v>
      </c>
      <c r="R11" s="266">
        <v>0</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423">
        <f t="shared" si="0"/>
        <v>773.25145509131414</v>
      </c>
    </row>
    <row r="12" spans="1:36" x14ac:dyDescent="0.4">
      <c r="A12" s="338" t="s">
        <v>444</v>
      </c>
      <c r="B12" s="250">
        <v>7</v>
      </c>
      <c r="C12" s="235">
        <v>28.551600000000004</v>
      </c>
      <c r="D12" s="251">
        <v>0.97999999999999976</v>
      </c>
      <c r="E12" s="234"/>
      <c r="F12" s="234"/>
      <c r="G12" s="234"/>
      <c r="H12" s="266">
        <v>27.980567999999998</v>
      </c>
      <c r="I12" s="266">
        <v>27.980567999999998</v>
      </c>
      <c r="J12" s="266">
        <v>27.980567999999998</v>
      </c>
      <c r="K12" s="266">
        <v>27.980567999999998</v>
      </c>
      <c r="L12" s="266">
        <v>27.980567999999998</v>
      </c>
      <c r="M12" s="266">
        <v>27.980567999999998</v>
      </c>
      <c r="N12" s="266">
        <v>27.980567999999998</v>
      </c>
      <c r="O12" s="266">
        <v>0</v>
      </c>
      <c r="P12" s="266">
        <v>0</v>
      </c>
      <c r="Q12" s="266">
        <v>0</v>
      </c>
      <c r="R12" s="266">
        <v>0</v>
      </c>
      <c r="S12" s="266">
        <v>0</v>
      </c>
      <c r="T12" s="266">
        <v>0</v>
      </c>
      <c r="U12" s="266">
        <v>0</v>
      </c>
      <c r="V12" s="266">
        <v>0</v>
      </c>
      <c r="W12" s="266">
        <v>0</v>
      </c>
      <c r="X12" s="266">
        <v>0</v>
      </c>
      <c r="Y12" s="266">
        <v>0</v>
      </c>
      <c r="Z12" s="266">
        <v>0</v>
      </c>
      <c r="AA12" s="266">
        <v>0</v>
      </c>
      <c r="AB12" s="266">
        <v>0</v>
      </c>
      <c r="AC12" s="266">
        <v>0</v>
      </c>
      <c r="AD12" s="266">
        <v>0</v>
      </c>
      <c r="AE12" s="266">
        <v>0</v>
      </c>
      <c r="AF12" s="266">
        <v>0</v>
      </c>
      <c r="AG12" s="266">
        <v>0</v>
      </c>
      <c r="AH12" s="266">
        <v>0</v>
      </c>
      <c r="AI12" s="266">
        <v>0</v>
      </c>
      <c r="AJ12" s="423">
        <f t="shared" si="0"/>
        <v>195.86397600000001</v>
      </c>
    </row>
    <row r="13" spans="1:36" x14ac:dyDescent="0.4">
      <c r="A13" s="338" t="s">
        <v>433</v>
      </c>
      <c r="B13" s="250">
        <v>10</v>
      </c>
      <c r="C13" s="235">
        <v>1.5630665200538363</v>
      </c>
      <c r="D13" s="251">
        <v>0.80000000000000016</v>
      </c>
      <c r="E13" s="234"/>
      <c r="F13" s="234"/>
      <c r="G13" s="234"/>
      <c r="H13" s="266">
        <v>1.2504532160430692</v>
      </c>
      <c r="I13" s="266">
        <v>1.2504532160430692</v>
      </c>
      <c r="J13" s="266">
        <v>1.2504532160430692</v>
      </c>
      <c r="K13" s="266">
        <v>1.2504532160430692</v>
      </c>
      <c r="L13" s="266">
        <v>1.2504532160430692</v>
      </c>
      <c r="M13" s="266">
        <v>1.2504532160430692</v>
      </c>
      <c r="N13" s="266">
        <v>1.2504532160430692</v>
      </c>
      <c r="O13" s="266">
        <v>1.2504532160430692</v>
      </c>
      <c r="P13" s="266">
        <v>1.2504532160430692</v>
      </c>
      <c r="Q13" s="266">
        <v>1.2504532160430692</v>
      </c>
      <c r="R13" s="266">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423">
        <f t="shared" si="0"/>
        <v>12.504532160430694</v>
      </c>
    </row>
    <row r="14" spans="1:36" x14ac:dyDescent="0.4">
      <c r="A14" s="338" t="s">
        <v>434</v>
      </c>
      <c r="B14" s="250">
        <v>20</v>
      </c>
      <c r="C14" s="235">
        <v>7.0238376419742767</v>
      </c>
      <c r="D14" s="251">
        <v>0.8610000000000001</v>
      </c>
      <c r="E14" s="234"/>
      <c r="F14" s="234"/>
      <c r="G14" s="234"/>
      <c r="H14" s="266">
        <v>6.0475242097398532</v>
      </c>
      <c r="I14" s="266">
        <v>6.0475242097398532</v>
      </c>
      <c r="J14" s="266">
        <v>6.0475242097398532</v>
      </c>
      <c r="K14" s="266">
        <v>6.0475242097398532</v>
      </c>
      <c r="L14" s="266">
        <v>6.0475242097398532</v>
      </c>
      <c r="M14" s="266">
        <v>6.0475242097398532</v>
      </c>
      <c r="N14" s="266">
        <v>6.0475242097398532</v>
      </c>
      <c r="O14" s="266">
        <v>6.0475242097398532</v>
      </c>
      <c r="P14" s="266">
        <v>6.0475242097398532</v>
      </c>
      <c r="Q14" s="266">
        <v>6.0475242097398532</v>
      </c>
      <c r="R14" s="266">
        <v>6.0475242097398532</v>
      </c>
      <c r="S14" s="266">
        <v>6.0475242097398532</v>
      </c>
      <c r="T14" s="266">
        <v>6.0475242097398532</v>
      </c>
      <c r="U14" s="266">
        <v>6.0475242097398532</v>
      </c>
      <c r="V14" s="266">
        <v>6.0475242097398532</v>
      </c>
      <c r="W14" s="266">
        <v>6.0475242097398532</v>
      </c>
      <c r="X14" s="266">
        <v>6.0475242097398532</v>
      </c>
      <c r="Y14" s="266">
        <v>6.0475242097398532</v>
      </c>
      <c r="Z14" s="266">
        <v>6.0475242097398532</v>
      </c>
      <c r="AA14" s="266">
        <v>6.0475242097398532</v>
      </c>
      <c r="AB14" s="266">
        <v>0</v>
      </c>
      <c r="AC14" s="266">
        <v>0</v>
      </c>
      <c r="AD14" s="266">
        <v>0</v>
      </c>
      <c r="AE14" s="266">
        <v>0</v>
      </c>
      <c r="AF14" s="266">
        <v>0</v>
      </c>
      <c r="AG14" s="266">
        <v>0</v>
      </c>
      <c r="AH14" s="266">
        <v>0</v>
      </c>
      <c r="AI14" s="266">
        <v>0</v>
      </c>
      <c r="AJ14" s="423">
        <f t="shared" si="0"/>
        <v>120.95048419479703</v>
      </c>
    </row>
    <row r="15" spans="1:36" x14ac:dyDescent="0.4">
      <c r="A15" s="338" t="s">
        <v>171</v>
      </c>
      <c r="B15" s="250">
        <v>20</v>
      </c>
      <c r="C15" s="235">
        <v>0.40632000000000007</v>
      </c>
      <c r="D15" s="251">
        <v>0.86099999999999999</v>
      </c>
      <c r="E15" s="234"/>
      <c r="F15" s="234"/>
      <c r="G15" s="234"/>
      <c r="H15" s="266">
        <v>0.34984152000000007</v>
      </c>
      <c r="I15" s="266">
        <v>0.34984152000000007</v>
      </c>
      <c r="J15" s="266">
        <v>0.34984152000000007</v>
      </c>
      <c r="K15" s="266">
        <v>0.34984152000000007</v>
      </c>
      <c r="L15" s="266">
        <v>0.34984152000000007</v>
      </c>
      <c r="M15" s="266">
        <v>0.34984152000000007</v>
      </c>
      <c r="N15" s="266">
        <v>0.34984152000000007</v>
      </c>
      <c r="O15" s="266">
        <v>0.34984152000000007</v>
      </c>
      <c r="P15" s="266">
        <v>0.34984152000000007</v>
      </c>
      <c r="Q15" s="266">
        <v>0.34984152000000007</v>
      </c>
      <c r="R15" s="266">
        <v>0.34984152000000007</v>
      </c>
      <c r="S15" s="266">
        <v>0.34984152000000007</v>
      </c>
      <c r="T15" s="266">
        <v>0.34984152000000007</v>
      </c>
      <c r="U15" s="266">
        <v>0.34984152000000007</v>
      </c>
      <c r="V15" s="266">
        <v>0.34984152000000007</v>
      </c>
      <c r="W15" s="266">
        <v>0.34984152000000007</v>
      </c>
      <c r="X15" s="266">
        <v>0.34984152000000007</v>
      </c>
      <c r="Y15" s="266">
        <v>0.34984152000000007</v>
      </c>
      <c r="Z15" s="266">
        <v>0.34984152000000007</v>
      </c>
      <c r="AA15" s="266">
        <v>0.34984152000000007</v>
      </c>
      <c r="AB15" s="266">
        <v>0</v>
      </c>
      <c r="AC15" s="266">
        <v>0</v>
      </c>
      <c r="AD15" s="266">
        <v>0</v>
      </c>
      <c r="AE15" s="266">
        <v>0</v>
      </c>
      <c r="AF15" s="266">
        <v>0</v>
      </c>
      <c r="AG15" s="266">
        <v>0</v>
      </c>
      <c r="AH15" s="266">
        <v>0</v>
      </c>
      <c r="AI15" s="266">
        <v>0</v>
      </c>
      <c r="AJ15" s="423">
        <f t="shared" si="0"/>
        <v>6.9968304000000012</v>
      </c>
    </row>
    <row r="16" spans="1:36" x14ac:dyDescent="0.4">
      <c r="A16" s="338" t="s">
        <v>58</v>
      </c>
      <c r="B16" s="250">
        <v>15</v>
      </c>
      <c r="C16" s="235">
        <v>0.92395946473275037</v>
      </c>
      <c r="D16" s="251">
        <v>0.79400000000000004</v>
      </c>
      <c r="E16" s="234"/>
      <c r="F16" s="234"/>
      <c r="G16" s="234"/>
      <c r="H16" s="266">
        <v>0.73362381499780382</v>
      </c>
      <c r="I16" s="266">
        <v>0.73362381499780382</v>
      </c>
      <c r="J16" s="266">
        <v>0.73362381499780382</v>
      </c>
      <c r="K16" s="266">
        <v>0.73362381499780382</v>
      </c>
      <c r="L16" s="266">
        <v>0.73362381499780382</v>
      </c>
      <c r="M16" s="266">
        <v>0.73362381499780382</v>
      </c>
      <c r="N16" s="266">
        <v>0.73362381499780382</v>
      </c>
      <c r="O16" s="266">
        <v>0.73362381499780382</v>
      </c>
      <c r="P16" s="266">
        <v>0.73362381499780382</v>
      </c>
      <c r="Q16" s="266">
        <v>0.73362381499780382</v>
      </c>
      <c r="R16" s="266">
        <v>0.73362381499780382</v>
      </c>
      <c r="S16" s="266">
        <v>0.73362381499780382</v>
      </c>
      <c r="T16" s="266">
        <v>0.73362381499780382</v>
      </c>
      <c r="U16" s="266">
        <v>0.73362381499780382</v>
      </c>
      <c r="V16" s="266">
        <v>0.73362381499780382</v>
      </c>
      <c r="W16" s="266">
        <v>0</v>
      </c>
      <c r="X16" s="266">
        <v>0</v>
      </c>
      <c r="Y16" s="266">
        <v>0</v>
      </c>
      <c r="Z16" s="266">
        <v>0</v>
      </c>
      <c r="AA16" s="266">
        <v>0</v>
      </c>
      <c r="AB16" s="266">
        <v>0</v>
      </c>
      <c r="AC16" s="266">
        <v>0</v>
      </c>
      <c r="AD16" s="266">
        <v>0</v>
      </c>
      <c r="AE16" s="266">
        <v>0</v>
      </c>
      <c r="AF16" s="266">
        <v>0</v>
      </c>
      <c r="AG16" s="266">
        <v>0</v>
      </c>
      <c r="AH16" s="266">
        <v>0</v>
      </c>
      <c r="AI16" s="266">
        <v>0</v>
      </c>
      <c r="AJ16" s="423">
        <f t="shared" si="0"/>
        <v>11.004357224967059</v>
      </c>
    </row>
    <row r="17" spans="1:36" x14ac:dyDescent="0.4">
      <c r="A17" s="440" t="s">
        <v>243</v>
      </c>
      <c r="B17" s="237"/>
      <c r="C17" s="238">
        <f>SUM(C5:C16)</f>
        <v>1375.2713531729914</v>
      </c>
      <c r="D17" s="239">
        <f>H17/C17</f>
        <v>0.90642864714449722</v>
      </c>
      <c r="E17" s="335"/>
      <c r="F17" s="335"/>
      <c r="G17" s="346"/>
      <c r="H17" s="263">
        <f t="shared" ref="H17:AJ17" si="1">SUM(H5:H16)</f>
        <v>1246.5853521131767</v>
      </c>
      <c r="I17" s="301">
        <f t="shared" si="1"/>
        <v>1246.5853521131767</v>
      </c>
      <c r="J17" s="302">
        <f t="shared" si="1"/>
        <v>1246.5853521131767</v>
      </c>
      <c r="K17" s="302">
        <f t="shared" si="1"/>
        <v>1246.5853521131767</v>
      </c>
      <c r="L17" s="302">
        <f t="shared" si="1"/>
        <v>1148.823657682781</v>
      </c>
      <c r="M17" s="302">
        <f t="shared" si="1"/>
        <v>1148.823657682781</v>
      </c>
      <c r="N17" s="302">
        <f t="shared" si="1"/>
        <v>1146.366057682781</v>
      </c>
      <c r="O17" s="302">
        <f t="shared" si="1"/>
        <v>1118.3854896827811</v>
      </c>
      <c r="P17" s="302">
        <f t="shared" si="1"/>
        <v>1118.3854896827811</v>
      </c>
      <c r="Q17" s="302">
        <f t="shared" si="1"/>
        <v>1118.3854896827811</v>
      </c>
      <c r="R17" s="302">
        <f t="shared" si="1"/>
        <v>862.30107627785469</v>
      </c>
      <c r="S17" s="302">
        <f t="shared" si="1"/>
        <v>55.410068519675299</v>
      </c>
      <c r="T17" s="302">
        <f t="shared" si="1"/>
        <v>55.410068519675299</v>
      </c>
      <c r="U17" s="302">
        <f t="shared" si="1"/>
        <v>55.410068519675299</v>
      </c>
      <c r="V17" s="302">
        <f t="shared" si="1"/>
        <v>55.410068519675299</v>
      </c>
      <c r="W17" s="302">
        <f t="shared" si="1"/>
        <v>6.3973657297398532</v>
      </c>
      <c r="X17" s="302">
        <f t="shared" si="1"/>
        <v>6.3973657297398532</v>
      </c>
      <c r="Y17" s="302">
        <f t="shared" si="1"/>
        <v>6.3973657297398532</v>
      </c>
      <c r="Z17" s="302">
        <f t="shared" si="1"/>
        <v>6.3973657297398532</v>
      </c>
      <c r="AA17" s="302">
        <f t="shared" si="1"/>
        <v>6.3973657297398532</v>
      </c>
      <c r="AB17" s="302">
        <f t="shared" si="1"/>
        <v>0</v>
      </c>
      <c r="AC17" s="302">
        <f t="shared" si="1"/>
        <v>0</v>
      </c>
      <c r="AD17" s="302">
        <f t="shared" si="1"/>
        <v>0</v>
      </c>
      <c r="AE17" s="302">
        <f t="shared" si="1"/>
        <v>0</v>
      </c>
      <c r="AF17" s="302">
        <f t="shared" si="1"/>
        <v>0</v>
      </c>
      <c r="AG17" s="302">
        <f t="shared" si="1"/>
        <v>0</v>
      </c>
      <c r="AH17" s="302">
        <f t="shared" si="1"/>
        <v>0</v>
      </c>
      <c r="AI17" s="303">
        <f t="shared" si="1"/>
        <v>0</v>
      </c>
      <c r="AJ17" s="304">
        <f t="shared" si="1"/>
        <v>12901.439429554652</v>
      </c>
    </row>
    <row r="18" spans="1:36" x14ac:dyDescent="0.4">
      <c r="A18" s="440" t="s">
        <v>244</v>
      </c>
      <c r="B18" s="243"/>
      <c r="C18" s="244"/>
      <c r="D18" s="244"/>
      <c r="E18" s="335"/>
      <c r="F18" s="335"/>
      <c r="G18" s="346"/>
      <c r="H18" s="263">
        <v>0</v>
      </c>
      <c r="I18" s="301">
        <f t="shared" ref="I18:AI18" si="2">H17-I17</f>
        <v>0</v>
      </c>
      <c r="J18" s="301">
        <f t="shared" si="2"/>
        <v>0</v>
      </c>
      <c r="K18" s="301">
        <f t="shared" si="2"/>
        <v>0</v>
      </c>
      <c r="L18" s="301">
        <f t="shared" si="2"/>
        <v>97.761694430395664</v>
      </c>
      <c r="M18" s="301">
        <f t="shared" si="2"/>
        <v>0</v>
      </c>
      <c r="N18" s="301">
        <f t="shared" si="2"/>
        <v>2.4575999999999567</v>
      </c>
      <c r="O18" s="301">
        <f t="shared" si="2"/>
        <v>27.980567999999948</v>
      </c>
      <c r="P18" s="301">
        <f t="shared" si="2"/>
        <v>0</v>
      </c>
      <c r="Q18" s="301">
        <f t="shared" si="2"/>
        <v>0</v>
      </c>
      <c r="R18" s="301">
        <f t="shared" si="2"/>
        <v>256.08441340492641</v>
      </c>
      <c r="S18" s="301">
        <f t="shared" si="2"/>
        <v>806.8910077581794</v>
      </c>
      <c r="T18" s="301">
        <f t="shared" si="2"/>
        <v>0</v>
      </c>
      <c r="U18" s="301">
        <f t="shared" si="2"/>
        <v>0</v>
      </c>
      <c r="V18" s="301">
        <f t="shared" si="2"/>
        <v>0</v>
      </c>
      <c r="W18" s="301">
        <f t="shared" si="2"/>
        <v>49.012702789935446</v>
      </c>
      <c r="X18" s="301">
        <f t="shared" si="2"/>
        <v>0</v>
      </c>
      <c r="Y18" s="301">
        <f t="shared" si="2"/>
        <v>0</v>
      </c>
      <c r="Z18" s="301">
        <f t="shared" si="2"/>
        <v>0</v>
      </c>
      <c r="AA18" s="301">
        <f t="shared" si="2"/>
        <v>0</v>
      </c>
      <c r="AB18" s="301">
        <f t="shared" si="2"/>
        <v>6.3973657297398532</v>
      </c>
      <c r="AC18" s="301">
        <f t="shared" si="2"/>
        <v>0</v>
      </c>
      <c r="AD18" s="301">
        <f t="shared" si="2"/>
        <v>0</v>
      </c>
      <c r="AE18" s="301">
        <f t="shared" si="2"/>
        <v>0</v>
      </c>
      <c r="AF18" s="301">
        <f t="shared" si="2"/>
        <v>0</v>
      </c>
      <c r="AG18" s="301">
        <f t="shared" si="2"/>
        <v>0</v>
      </c>
      <c r="AH18" s="301">
        <f t="shared" si="2"/>
        <v>0</v>
      </c>
      <c r="AI18" s="301">
        <f t="shared" si="2"/>
        <v>0</v>
      </c>
      <c r="AJ18" s="305"/>
    </row>
    <row r="19" spans="1:36" x14ac:dyDescent="0.4">
      <c r="A19" s="440" t="s">
        <v>245</v>
      </c>
      <c r="B19" s="243"/>
      <c r="C19" s="244"/>
      <c r="D19" s="244"/>
      <c r="E19" s="335"/>
      <c r="F19" s="335"/>
      <c r="G19" s="346"/>
      <c r="H19" s="263">
        <v>0</v>
      </c>
      <c r="I19" s="306">
        <f t="shared" ref="I19:AI19" si="3">$H$17-I17</f>
        <v>0</v>
      </c>
      <c r="J19" s="306">
        <f t="shared" si="3"/>
        <v>0</v>
      </c>
      <c r="K19" s="306">
        <f t="shared" si="3"/>
        <v>0</v>
      </c>
      <c r="L19" s="306">
        <f t="shared" si="3"/>
        <v>97.761694430395664</v>
      </c>
      <c r="M19" s="306">
        <f t="shared" si="3"/>
        <v>97.761694430395664</v>
      </c>
      <c r="N19" s="306">
        <f t="shared" si="3"/>
        <v>100.21929443039562</v>
      </c>
      <c r="O19" s="306">
        <f t="shared" si="3"/>
        <v>128.19986243039557</v>
      </c>
      <c r="P19" s="306">
        <f t="shared" si="3"/>
        <v>128.19986243039557</v>
      </c>
      <c r="Q19" s="306">
        <f t="shared" si="3"/>
        <v>128.19986243039557</v>
      </c>
      <c r="R19" s="306">
        <f t="shared" si="3"/>
        <v>384.28427583532198</v>
      </c>
      <c r="S19" s="306">
        <f t="shared" si="3"/>
        <v>1191.1752835935013</v>
      </c>
      <c r="T19" s="306">
        <f t="shared" si="3"/>
        <v>1191.1752835935013</v>
      </c>
      <c r="U19" s="306">
        <f t="shared" si="3"/>
        <v>1191.1752835935013</v>
      </c>
      <c r="V19" s="306">
        <f t="shared" si="3"/>
        <v>1191.1752835935013</v>
      </c>
      <c r="W19" s="306">
        <f t="shared" si="3"/>
        <v>1240.1879863834367</v>
      </c>
      <c r="X19" s="306">
        <f t="shared" si="3"/>
        <v>1240.1879863834367</v>
      </c>
      <c r="Y19" s="306">
        <f t="shared" si="3"/>
        <v>1240.1879863834367</v>
      </c>
      <c r="Z19" s="306">
        <f t="shared" si="3"/>
        <v>1240.1879863834367</v>
      </c>
      <c r="AA19" s="306">
        <f t="shared" si="3"/>
        <v>1240.1879863834367</v>
      </c>
      <c r="AB19" s="306">
        <f t="shared" si="3"/>
        <v>1246.5853521131767</v>
      </c>
      <c r="AC19" s="306">
        <f t="shared" si="3"/>
        <v>1246.5853521131767</v>
      </c>
      <c r="AD19" s="306">
        <f t="shared" si="3"/>
        <v>1246.5853521131767</v>
      </c>
      <c r="AE19" s="306">
        <f t="shared" si="3"/>
        <v>1246.5853521131767</v>
      </c>
      <c r="AF19" s="306">
        <f t="shared" si="3"/>
        <v>1246.5853521131767</v>
      </c>
      <c r="AG19" s="306">
        <f t="shared" si="3"/>
        <v>1246.5853521131767</v>
      </c>
      <c r="AH19" s="306">
        <f t="shared" si="3"/>
        <v>1246.5853521131767</v>
      </c>
      <c r="AI19" s="306">
        <f t="shared" si="3"/>
        <v>1246.5853521131767</v>
      </c>
      <c r="AJ19" s="307"/>
    </row>
    <row r="20" spans="1:36" x14ac:dyDescent="0.4">
      <c r="A20" s="441" t="s">
        <v>88</v>
      </c>
      <c r="B20" s="248">
        <f>SUMPRODUCT(B5:B16,C5:C16)/C17</f>
        <v>10.890316953117937</v>
      </c>
      <c r="C20" s="245"/>
    </row>
    <row r="21" spans="1:36" x14ac:dyDescent="0.4">
      <c r="B21" s="336"/>
    </row>
    <row r="22" spans="1:36" x14ac:dyDescent="0.4">
      <c r="A22" s="606" t="s">
        <v>2</v>
      </c>
      <c r="B22" s="607"/>
      <c r="C22" s="607"/>
      <c r="D22" s="607"/>
    </row>
    <row r="23" spans="1:36" ht="33" customHeight="1" x14ac:dyDescent="0.4">
      <c r="A23" s="625" t="s">
        <v>446</v>
      </c>
      <c r="B23" s="626"/>
      <c r="C23" s="626"/>
      <c r="D23" s="627"/>
    </row>
  </sheetData>
  <mergeCells count="8">
    <mergeCell ref="E3:AI3"/>
    <mergeCell ref="AJ3:AJ4"/>
    <mergeCell ref="A22:D22"/>
    <mergeCell ref="A23:D23"/>
    <mergeCell ref="A3:A4"/>
    <mergeCell ref="B3:B4"/>
    <mergeCell ref="C3:C4"/>
    <mergeCell ref="D3:D4"/>
  </mergeCells>
  <pageMargins left="0.7" right="0.7" top="0.75" bottom="0.75" header="0.3" footer="0.3"/>
  <pageSetup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80E1F-076A-4E3E-9E64-D31C60B7462C}">
  <dimension ref="A1:AJ38"/>
  <sheetViews>
    <sheetView workbookViewId="0">
      <selection activeCell="Q23" sqref="Q23:Q24"/>
    </sheetView>
  </sheetViews>
  <sheetFormatPr defaultRowHeight="15" x14ac:dyDescent="0.4"/>
  <cols>
    <col min="1" max="1" width="29" customWidth="1"/>
    <col min="3" max="3" width="12.53515625" customWidth="1"/>
    <col min="5" max="7" width="0" hidden="1" customWidth="1"/>
  </cols>
  <sheetData>
    <row r="1" spans="1:36" x14ac:dyDescent="0.4">
      <c r="A1" s="388" t="s">
        <v>526</v>
      </c>
    </row>
    <row r="2" spans="1:36" s="389" customFormat="1" ht="14.5" x14ac:dyDescent="0.35"/>
    <row r="3" spans="1:36" s="389" customFormat="1" ht="14.5" x14ac:dyDescent="0.35">
      <c r="A3" s="641" t="s">
        <v>253</v>
      </c>
      <c r="B3" s="643" t="s">
        <v>0</v>
      </c>
      <c r="C3" s="643" t="s">
        <v>34</v>
      </c>
      <c r="D3" s="643" t="s">
        <v>74</v>
      </c>
      <c r="E3" s="674" t="s">
        <v>76</v>
      </c>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39" t="s">
        <v>1</v>
      </c>
    </row>
    <row r="4" spans="1:36" s="389" customFormat="1" ht="14.5" x14ac:dyDescent="0.35">
      <c r="A4" s="642"/>
      <c r="B4" s="644"/>
      <c r="C4" s="644"/>
      <c r="D4" s="645"/>
      <c r="E4" s="391">
        <v>2018</v>
      </c>
      <c r="F4" s="391">
        <v>2019</v>
      </c>
      <c r="G4" s="391">
        <v>2020</v>
      </c>
      <c r="H4" s="391">
        <v>2021</v>
      </c>
      <c r="I4" s="391">
        <v>2022</v>
      </c>
      <c r="J4" s="391">
        <v>2023</v>
      </c>
      <c r="K4" s="391">
        <v>2024</v>
      </c>
      <c r="L4" s="391">
        <v>2025</v>
      </c>
      <c r="M4" s="391">
        <v>2026</v>
      </c>
      <c r="N4" s="391">
        <v>2027</v>
      </c>
      <c r="O4" s="391">
        <v>2028</v>
      </c>
      <c r="P4" s="391">
        <v>2029</v>
      </c>
      <c r="Q4" s="391">
        <v>2030</v>
      </c>
      <c r="R4" s="391">
        <v>2031</v>
      </c>
      <c r="S4" s="391">
        <v>2032</v>
      </c>
      <c r="T4" s="391">
        <v>2033</v>
      </c>
      <c r="U4" s="391">
        <v>2034</v>
      </c>
      <c r="V4" s="391">
        <v>2035</v>
      </c>
      <c r="W4" s="391">
        <v>2036</v>
      </c>
      <c r="X4" s="391">
        <v>2037</v>
      </c>
      <c r="Y4" s="391">
        <v>2038</v>
      </c>
      <c r="Z4" s="391">
        <v>2039</v>
      </c>
      <c r="AA4" s="391">
        <v>2040</v>
      </c>
      <c r="AB4" s="391">
        <v>2041</v>
      </c>
      <c r="AC4" s="391">
        <v>2042</v>
      </c>
      <c r="AD4" s="391">
        <v>2043</v>
      </c>
      <c r="AE4" s="391">
        <v>2044</v>
      </c>
      <c r="AF4" s="391">
        <v>2045</v>
      </c>
      <c r="AG4" s="391">
        <v>2046</v>
      </c>
      <c r="AH4" s="391">
        <v>2047</v>
      </c>
      <c r="AI4" s="391">
        <v>2048</v>
      </c>
      <c r="AJ4" s="640"/>
    </row>
    <row r="5" spans="1:36" s="389" customFormat="1" ht="14.5" x14ac:dyDescent="0.35">
      <c r="A5" s="392" t="s">
        <v>152</v>
      </c>
      <c r="B5" s="393">
        <v>10</v>
      </c>
      <c r="C5" s="394">
        <v>844.88040239999998</v>
      </c>
      <c r="D5" s="395">
        <f t="shared" ref="D5:D14" si="0">H5/C5</f>
        <v>1</v>
      </c>
      <c r="E5" s="396"/>
      <c r="F5" s="396"/>
      <c r="G5" s="396"/>
      <c r="H5" s="397">
        <v>844.88040239999998</v>
      </c>
      <c r="I5" s="397">
        <f t="shared" ref="I5:N10" si="1">H5</f>
        <v>844.88040239999998</v>
      </c>
      <c r="J5" s="397">
        <f t="shared" si="1"/>
        <v>844.88040239999998</v>
      </c>
      <c r="K5" s="397">
        <f t="shared" si="1"/>
        <v>844.88040239999998</v>
      </c>
      <c r="L5" s="397">
        <f t="shared" si="1"/>
        <v>844.88040239999998</v>
      </c>
      <c r="M5" s="397">
        <f t="shared" si="1"/>
        <v>844.88040239999998</v>
      </c>
      <c r="N5" s="397">
        <f t="shared" si="1"/>
        <v>844.88040239999998</v>
      </c>
      <c r="O5" s="397">
        <f>N5*0.79</f>
        <v>667.45551789600006</v>
      </c>
      <c r="P5" s="397">
        <f>O5</f>
        <v>667.45551789600006</v>
      </c>
      <c r="Q5" s="397">
        <f>P5</f>
        <v>667.45551789600006</v>
      </c>
      <c r="R5" s="397">
        <v>0</v>
      </c>
      <c r="S5" s="397">
        <v>0</v>
      </c>
      <c r="T5" s="397">
        <v>0</v>
      </c>
      <c r="U5" s="397">
        <v>0</v>
      </c>
      <c r="V5" s="397">
        <v>0</v>
      </c>
      <c r="W5" s="397">
        <v>0</v>
      </c>
      <c r="X5" s="397">
        <v>0</v>
      </c>
      <c r="Y5" s="397">
        <v>0</v>
      </c>
      <c r="Z5" s="397">
        <v>0</v>
      </c>
      <c r="AA5" s="397">
        <v>0</v>
      </c>
      <c r="AB5" s="397">
        <v>0</v>
      </c>
      <c r="AC5" s="397">
        <v>0</v>
      </c>
      <c r="AD5" s="397">
        <v>0</v>
      </c>
      <c r="AE5" s="397">
        <v>0</v>
      </c>
      <c r="AF5" s="397">
        <v>0</v>
      </c>
      <c r="AG5" s="397">
        <v>0</v>
      </c>
      <c r="AH5" s="397">
        <v>0</v>
      </c>
      <c r="AI5" s="397">
        <v>0</v>
      </c>
      <c r="AJ5" s="398">
        <f t="shared" ref="AJ5:AJ13" si="2">SUM(E5:AI5)</f>
        <v>7916.5293704879996</v>
      </c>
    </row>
    <row r="6" spans="1:36" s="389" customFormat="1" ht="14.5" x14ac:dyDescent="0.35">
      <c r="A6" s="392" t="s">
        <v>280</v>
      </c>
      <c r="B6" s="393">
        <v>7</v>
      </c>
      <c r="C6" s="394">
        <v>453.94675000000012</v>
      </c>
      <c r="D6" s="395">
        <f t="shared" si="0"/>
        <v>1</v>
      </c>
      <c r="E6" s="396"/>
      <c r="F6" s="396"/>
      <c r="G6" s="396"/>
      <c r="H6" s="397">
        <v>453.94675000000012</v>
      </c>
      <c r="I6" s="397">
        <f t="shared" si="1"/>
        <v>453.94675000000012</v>
      </c>
      <c r="J6" s="397">
        <f t="shared" si="1"/>
        <v>453.94675000000012</v>
      </c>
      <c r="K6" s="397">
        <f t="shared" si="1"/>
        <v>453.94675000000012</v>
      </c>
      <c r="L6" s="397">
        <f t="shared" si="1"/>
        <v>453.94675000000012</v>
      </c>
      <c r="M6" s="397">
        <f t="shared" si="1"/>
        <v>453.94675000000012</v>
      </c>
      <c r="N6" s="397">
        <f t="shared" si="1"/>
        <v>453.94675000000012</v>
      </c>
      <c r="O6" s="397">
        <v>0</v>
      </c>
      <c r="P6" s="397">
        <v>0</v>
      </c>
      <c r="Q6" s="397">
        <v>0</v>
      </c>
      <c r="R6" s="397">
        <v>0</v>
      </c>
      <c r="S6" s="397">
        <v>0</v>
      </c>
      <c r="T6" s="397">
        <v>0</v>
      </c>
      <c r="U6" s="397">
        <v>0</v>
      </c>
      <c r="V6" s="397">
        <v>0</v>
      </c>
      <c r="W6" s="397">
        <v>0</v>
      </c>
      <c r="X6" s="397">
        <v>0</v>
      </c>
      <c r="Y6" s="397">
        <v>0</v>
      </c>
      <c r="Z6" s="397">
        <v>0</v>
      </c>
      <c r="AA6" s="397">
        <v>0</v>
      </c>
      <c r="AB6" s="397">
        <v>0</v>
      </c>
      <c r="AC6" s="397">
        <v>0</v>
      </c>
      <c r="AD6" s="397">
        <v>0</v>
      </c>
      <c r="AE6" s="397">
        <v>0</v>
      </c>
      <c r="AF6" s="397">
        <v>0</v>
      </c>
      <c r="AG6" s="397">
        <v>0</v>
      </c>
      <c r="AH6" s="397">
        <v>0</v>
      </c>
      <c r="AI6" s="397">
        <v>0</v>
      </c>
      <c r="AJ6" s="398">
        <f t="shared" si="2"/>
        <v>3177.6272500000009</v>
      </c>
    </row>
    <row r="7" spans="1:36" s="389" customFormat="1" ht="14.5" x14ac:dyDescent="0.35">
      <c r="A7" s="392" t="s">
        <v>171</v>
      </c>
      <c r="B7" s="393">
        <v>20</v>
      </c>
      <c r="C7" s="394">
        <v>95.290340142000019</v>
      </c>
      <c r="D7" s="395">
        <f t="shared" si="0"/>
        <v>1</v>
      </c>
      <c r="E7" s="396"/>
      <c r="F7" s="396"/>
      <c r="G7" s="396"/>
      <c r="H7" s="397">
        <v>95.290340142000019</v>
      </c>
      <c r="I7" s="397">
        <f t="shared" si="1"/>
        <v>95.290340142000019</v>
      </c>
      <c r="J7" s="397">
        <f t="shared" si="1"/>
        <v>95.290340142000019</v>
      </c>
      <c r="K7" s="397">
        <f t="shared" si="1"/>
        <v>95.290340142000019</v>
      </c>
      <c r="L7" s="397">
        <f t="shared" si="1"/>
        <v>95.290340142000019</v>
      </c>
      <c r="M7" s="397">
        <f t="shared" si="1"/>
        <v>95.290340142000019</v>
      </c>
      <c r="N7" s="397">
        <f t="shared" si="1"/>
        <v>95.290340142000019</v>
      </c>
      <c r="O7" s="397">
        <f t="shared" ref="O7:AA7" si="3">N7</f>
        <v>95.290340142000019</v>
      </c>
      <c r="P7" s="397">
        <f t="shared" si="3"/>
        <v>95.290340142000019</v>
      </c>
      <c r="Q7" s="397">
        <f t="shared" si="3"/>
        <v>95.290340142000019</v>
      </c>
      <c r="R7" s="397">
        <f t="shared" si="3"/>
        <v>95.290340142000019</v>
      </c>
      <c r="S7" s="397">
        <f t="shared" si="3"/>
        <v>95.290340142000019</v>
      </c>
      <c r="T7" s="397">
        <f t="shared" si="3"/>
        <v>95.290340142000019</v>
      </c>
      <c r="U7" s="397">
        <f t="shared" si="3"/>
        <v>95.290340142000019</v>
      </c>
      <c r="V7" s="397">
        <f t="shared" si="3"/>
        <v>95.290340142000019</v>
      </c>
      <c r="W7" s="397">
        <f t="shared" si="3"/>
        <v>95.290340142000019</v>
      </c>
      <c r="X7" s="397">
        <f t="shared" si="3"/>
        <v>95.290340142000019</v>
      </c>
      <c r="Y7" s="397">
        <f t="shared" si="3"/>
        <v>95.290340142000019</v>
      </c>
      <c r="Z7" s="397">
        <f t="shared" si="3"/>
        <v>95.290340142000019</v>
      </c>
      <c r="AA7" s="397">
        <f t="shared" si="3"/>
        <v>95.290340142000019</v>
      </c>
      <c r="AB7" s="397">
        <v>0</v>
      </c>
      <c r="AC7" s="397">
        <v>0</v>
      </c>
      <c r="AD7" s="397">
        <v>0</v>
      </c>
      <c r="AE7" s="397">
        <v>0</v>
      </c>
      <c r="AF7" s="397">
        <v>0</v>
      </c>
      <c r="AG7" s="397">
        <v>0</v>
      </c>
      <c r="AH7" s="397">
        <v>0</v>
      </c>
      <c r="AI7" s="397">
        <v>0</v>
      </c>
      <c r="AJ7" s="398">
        <f t="shared" si="2"/>
        <v>1905.806802840001</v>
      </c>
    </row>
    <row r="8" spans="1:36" s="389" customFormat="1" ht="14.5" x14ac:dyDescent="0.35">
      <c r="A8" s="392" t="s">
        <v>153</v>
      </c>
      <c r="B8" s="393">
        <v>10</v>
      </c>
      <c r="C8" s="394">
        <v>247.96820308897207</v>
      </c>
      <c r="D8" s="395">
        <f t="shared" si="0"/>
        <v>1</v>
      </c>
      <c r="E8" s="396"/>
      <c r="F8" s="396"/>
      <c r="G8" s="396"/>
      <c r="H8" s="397">
        <v>247.96820308897207</v>
      </c>
      <c r="I8" s="397">
        <f t="shared" si="1"/>
        <v>247.96820308897207</v>
      </c>
      <c r="J8" s="397">
        <f t="shared" si="1"/>
        <v>247.96820308897207</v>
      </c>
      <c r="K8" s="397">
        <f t="shared" si="1"/>
        <v>247.96820308897207</v>
      </c>
      <c r="L8" s="397">
        <f t="shared" si="1"/>
        <v>247.96820308897207</v>
      </c>
      <c r="M8" s="397">
        <f t="shared" si="1"/>
        <v>247.96820308897207</v>
      </c>
      <c r="N8" s="397">
        <f t="shared" si="1"/>
        <v>247.96820308897207</v>
      </c>
      <c r="O8" s="397">
        <f t="shared" ref="O8:Q10" si="4">N8</f>
        <v>247.96820308897207</v>
      </c>
      <c r="P8" s="397">
        <f t="shared" si="4"/>
        <v>247.96820308897207</v>
      </c>
      <c r="Q8" s="397">
        <f t="shared" si="4"/>
        <v>247.96820308897207</v>
      </c>
      <c r="R8" s="397">
        <v>0</v>
      </c>
      <c r="S8" s="397">
        <v>0</v>
      </c>
      <c r="T8" s="397">
        <v>0</v>
      </c>
      <c r="U8" s="397">
        <v>0</v>
      </c>
      <c r="V8" s="397">
        <v>0</v>
      </c>
      <c r="W8" s="397">
        <v>0</v>
      </c>
      <c r="X8" s="397">
        <v>0</v>
      </c>
      <c r="Y8" s="397">
        <v>0</v>
      </c>
      <c r="Z8" s="397">
        <v>0</v>
      </c>
      <c r="AA8" s="397">
        <v>0</v>
      </c>
      <c r="AB8" s="397">
        <v>0</v>
      </c>
      <c r="AC8" s="397">
        <v>0</v>
      </c>
      <c r="AD8" s="397">
        <v>0</v>
      </c>
      <c r="AE8" s="397">
        <v>0</v>
      </c>
      <c r="AF8" s="397">
        <v>0</v>
      </c>
      <c r="AG8" s="397">
        <v>0</v>
      </c>
      <c r="AH8" s="397">
        <v>0</v>
      </c>
      <c r="AI8" s="397">
        <v>0</v>
      </c>
      <c r="AJ8" s="398">
        <f t="shared" si="2"/>
        <v>2479.6820308897209</v>
      </c>
    </row>
    <row r="9" spans="1:36" s="389" customFormat="1" ht="14.5" x14ac:dyDescent="0.35">
      <c r="A9" s="392" t="s">
        <v>154</v>
      </c>
      <c r="B9" s="393">
        <v>10</v>
      </c>
      <c r="C9" s="394">
        <v>29.714585825628014</v>
      </c>
      <c r="D9" s="395">
        <f t="shared" si="0"/>
        <v>1</v>
      </c>
      <c r="E9" s="396"/>
      <c r="F9" s="396"/>
      <c r="G9" s="396"/>
      <c r="H9" s="397">
        <v>29.714585825628014</v>
      </c>
      <c r="I9" s="397">
        <f t="shared" si="1"/>
        <v>29.714585825628014</v>
      </c>
      <c r="J9" s="397">
        <f t="shared" si="1"/>
        <v>29.714585825628014</v>
      </c>
      <c r="K9" s="397">
        <f t="shared" si="1"/>
        <v>29.714585825628014</v>
      </c>
      <c r="L9" s="397">
        <f t="shared" si="1"/>
        <v>29.714585825628014</v>
      </c>
      <c r="M9" s="397">
        <f t="shared" si="1"/>
        <v>29.714585825628014</v>
      </c>
      <c r="N9" s="397">
        <f t="shared" si="1"/>
        <v>29.714585825628014</v>
      </c>
      <c r="O9" s="397">
        <f t="shared" si="4"/>
        <v>29.714585825628014</v>
      </c>
      <c r="P9" s="397">
        <f t="shared" si="4"/>
        <v>29.714585825628014</v>
      </c>
      <c r="Q9" s="397">
        <f t="shared" si="4"/>
        <v>29.714585825628014</v>
      </c>
      <c r="R9" s="397">
        <v>0</v>
      </c>
      <c r="S9" s="397">
        <v>0</v>
      </c>
      <c r="T9" s="397">
        <v>0</v>
      </c>
      <c r="U9" s="397">
        <v>0</v>
      </c>
      <c r="V9" s="397">
        <v>0</v>
      </c>
      <c r="W9" s="397">
        <v>0</v>
      </c>
      <c r="X9" s="397">
        <v>0</v>
      </c>
      <c r="Y9" s="397">
        <v>0</v>
      </c>
      <c r="Z9" s="397">
        <v>0</v>
      </c>
      <c r="AA9" s="397">
        <v>0</v>
      </c>
      <c r="AB9" s="397">
        <v>0</v>
      </c>
      <c r="AC9" s="397">
        <v>0</v>
      </c>
      <c r="AD9" s="397">
        <v>0</v>
      </c>
      <c r="AE9" s="397">
        <v>0</v>
      </c>
      <c r="AF9" s="397">
        <v>0</v>
      </c>
      <c r="AG9" s="397">
        <v>0</v>
      </c>
      <c r="AH9" s="397">
        <v>0</v>
      </c>
      <c r="AI9" s="397">
        <v>0</v>
      </c>
      <c r="AJ9" s="398">
        <f t="shared" si="2"/>
        <v>297.14585825628012</v>
      </c>
    </row>
    <row r="10" spans="1:36" s="389" customFormat="1" ht="14.5" x14ac:dyDescent="0.35">
      <c r="A10" s="392" t="s">
        <v>57</v>
      </c>
      <c r="B10" s="393">
        <v>10</v>
      </c>
      <c r="C10" s="394">
        <v>284.02217813263735</v>
      </c>
      <c r="D10" s="395">
        <f t="shared" si="0"/>
        <v>1</v>
      </c>
      <c r="E10" s="396"/>
      <c r="F10" s="396"/>
      <c r="G10" s="396"/>
      <c r="H10" s="397">
        <v>284.02217813263735</v>
      </c>
      <c r="I10" s="397">
        <f t="shared" si="1"/>
        <v>284.02217813263735</v>
      </c>
      <c r="J10" s="397">
        <f t="shared" si="1"/>
        <v>284.02217813263735</v>
      </c>
      <c r="K10" s="397">
        <f t="shared" si="1"/>
        <v>284.02217813263735</v>
      </c>
      <c r="L10" s="397">
        <f t="shared" si="1"/>
        <v>284.02217813263735</v>
      </c>
      <c r="M10" s="397">
        <f t="shared" si="1"/>
        <v>284.02217813263735</v>
      </c>
      <c r="N10" s="397">
        <f t="shared" si="1"/>
        <v>284.02217813263735</v>
      </c>
      <c r="O10" s="397">
        <f t="shared" si="4"/>
        <v>284.02217813263735</v>
      </c>
      <c r="P10" s="397">
        <f t="shared" si="4"/>
        <v>284.02217813263735</v>
      </c>
      <c r="Q10" s="397">
        <f t="shared" si="4"/>
        <v>284.02217813263735</v>
      </c>
      <c r="R10" s="397">
        <v>0</v>
      </c>
      <c r="S10" s="397">
        <v>0</v>
      </c>
      <c r="T10" s="397">
        <v>0</v>
      </c>
      <c r="U10" s="397">
        <v>0</v>
      </c>
      <c r="V10" s="397">
        <v>0</v>
      </c>
      <c r="W10" s="397">
        <v>0</v>
      </c>
      <c r="X10" s="397">
        <v>0</v>
      </c>
      <c r="Y10" s="397">
        <v>0</v>
      </c>
      <c r="Z10" s="397">
        <v>0</v>
      </c>
      <c r="AA10" s="397">
        <v>0</v>
      </c>
      <c r="AB10" s="397">
        <v>0</v>
      </c>
      <c r="AC10" s="397">
        <v>0</v>
      </c>
      <c r="AD10" s="397">
        <v>0</v>
      </c>
      <c r="AE10" s="397">
        <v>0</v>
      </c>
      <c r="AF10" s="397">
        <v>0</v>
      </c>
      <c r="AG10" s="397">
        <v>0</v>
      </c>
      <c r="AH10" s="397">
        <v>0</v>
      </c>
      <c r="AI10" s="397">
        <v>0</v>
      </c>
      <c r="AJ10" s="398">
        <f t="shared" si="2"/>
        <v>2840.2217813263728</v>
      </c>
    </row>
    <row r="11" spans="1:36" s="389" customFormat="1" ht="14.5" x14ac:dyDescent="0.35">
      <c r="A11" s="392" t="s">
        <v>281</v>
      </c>
      <c r="B11" s="393">
        <v>2</v>
      </c>
      <c r="C11" s="394">
        <v>288.07714092197693</v>
      </c>
      <c r="D11" s="395">
        <f t="shared" si="0"/>
        <v>1</v>
      </c>
      <c r="E11" s="396"/>
      <c r="F11" s="396"/>
      <c r="G11" s="396"/>
      <c r="H11" s="397">
        <v>288.07714092197693</v>
      </c>
      <c r="I11" s="397">
        <f>H11</f>
        <v>288.07714092197693</v>
      </c>
      <c r="J11" s="397">
        <v>0</v>
      </c>
      <c r="K11" s="397">
        <v>0</v>
      </c>
      <c r="L11" s="397">
        <v>0</v>
      </c>
      <c r="M11" s="397">
        <v>0</v>
      </c>
      <c r="N11" s="397">
        <v>0</v>
      </c>
      <c r="O11" s="397">
        <v>0</v>
      </c>
      <c r="P11" s="397">
        <v>0</v>
      </c>
      <c r="Q11" s="397">
        <v>0</v>
      </c>
      <c r="R11" s="397">
        <v>0</v>
      </c>
      <c r="S11" s="397">
        <v>0</v>
      </c>
      <c r="T11" s="397">
        <v>0</v>
      </c>
      <c r="U11" s="397">
        <v>0</v>
      </c>
      <c r="V11" s="397">
        <v>0</v>
      </c>
      <c r="W11" s="397">
        <v>0</v>
      </c>
      <c r="X11" s="397">
        <v>0</v>
      </c>
      <c r="Y11" s="397">
        <v>0</v>
      </c>
      <c r="Z11" s="397">
        <v>0</v>
      </c>
      <c r="AA11" s="397">
        <v>0</v>
      </c>
      <c r="AB11" s="397">
        <v>0</v>
      </c>
      <c r="AC11" s="397">
        <v>0</v>
      </c>
      <c r="AD11" s="397">
        <v>0</v>
      </c>
      <c r="AE11" s="397">
        <v>0</v>
      </c>
      <c r="AF11" s="397">
        <v>0</v>
      </c>
      <c r="AG11" s="397">
        <v>0</v>
      </c>
      <c r="AH11" s="397">
        <v>0</v>
      </c>
      <c r="AI11" s="397">
        <v>0</v>
      </c>
      <c r="AJ11" s="398">
        <f t="shared" si="2"/>
        <v>576.15428184395387</v>
      </c>
    </row>
    <row r="12" spans="1:36" s="389" customFormat="1" ht="14.5" x14ac:dyDescent="0.35">
      <c r="A12" s="392" t="s">
        <v>155</v>
      </c>
      <c r="B12" s="393">
        <v>2</v>
      </c>
      <c r="C12" s="394">
        <v>44.163179615548074</v>
      </c>
      <c r="D12" s="395">
        <f t="shared" si="0"/>
        <v>1</v>
      </c>
      <c r="E12" s="396"/>
      <c r="F12" s="396"/>
      <c r="G12" s="396"/>
      <c r="H12" s="397">
        <v>44.163179615548074</v>
      </c>
      <c r="I12" s="397">
        <f>H12</f>
        <v>44.163179615548074</v>
      </c>
      <c r="J12" s="397">
        <v>0</v>
      </c>
      <c r="K12" s="397">
        <v>0</v>
      </c>
      <c r="L12" s="397">
        <v>0</v>
      </c>
      <c r="M12" s="397">
        <v>0</v>
      </c>
      <c r="N12" s="397">
        <v>0</v>
      </c>
      <c r="O12" s="397">
        <v>0</v>
      </c>
      <c r="P12" s="397">
        <v>0</v>
      </c>
      <c r="Q12" s="397">
        <v>0</v>
      </c>
      <c r="R12" s="397">
        <v>0</v>
      </c>
      <c r="S12" s="397">
        <v>0</v>
      </c>
      <c r="T12" s="397">
        <v>0</v>
      </c>
      <c r="U12" s="397">
        <v>0</v>
      </c>
      <c r="V12" s="397">
        <v>0</v>
      </c>
      <c r="W12" s="397">
        <v>0</v>
      </c>
      <c r="X12" s="397">
        <v>0</v>
      </c>
      <c r="Y12" s="397">
        <v>0</v>
      </c>
      <c r="Z12" s="397">
        <v>0</v>
      </c>
      <c r="AA12" s="397">
        <v>0</v>
      </c>
      <c r="AB12" s="397">
        <v>0</v>
      </c>
      <c r="AC12" s="397">
        <v>0</v>
      </c>
      <c r="AD12" s="397">
        <v>0</v>
      </c>
      <c r="AE12" s="397">
        <v>0</v>
      </c>
      <c r="AF12" s="397">
        <v>0</v>
      </c>
      <c r="AG12" s="397">
        <v>0</v>
      </c>
      <c r="AH12" s="397">
        <v>0</v>
      </c>
      <c r="AI12" s="397">
        <v>0</v>
      </c>
      <c r="AJ12" s="398">
        <f t="shared" si="2"/>
        <v>88.326359231096149</v>
      </c>
    </row>
    <row r="13" spans="1:36" s="389" customFormat="1" ht="14.5" x14ac:dyDescent="0.35">
      <c r="A13" s="392" t="s">
        <v>58</v>
      </c>
      <c r="B13" s="393">
        <v>15</v>
      </c>
      <c r="C13" s="394">
        <v>100.85062104662802</v>
      </c>
      <c r="D13" s="395">
        <f t="shared" si="0"/>
        <v>1</v>
      </c>
      <c r="E13" s="420"/>
      <c r="F13" s="420"/>
      <c r="G13" s="420"/>
      <c r="H13" s="397">
        <v>100.85062104662802</v>
      </c>
      <c r="I13" s="397">
        <f>H13</f>
        <v>100.85062104662802</v>
      </c>
      <c r="J13" s="397">
        <f t="shared" ref="J13:V13" si="5">I13</f>
        <v>100.85062104662802</v>
      </c>
      <c r="K13" s="397">
        <f t="shared" si="5"/>
        <v>100.85062104662802</v>
      </c>
      <c r="L13" s="397">
        <f t="shared" si="5"/>
        <v>100.85062104662802</v>
      </c>
      <c r="M13" s="397">
        <f t="shared" si="5"/>
        <v>100.85062104662802</v>
      </c>
      <c r="N13" s="397">
        <f t="shared" si="5"/>
        <v>100.85062104662802</v>
      </c>
      <c r="O13" s="397">
        <f t="shared" si="5"/>
        <v>100.85062104662802</v>
      </c>
      <c r="P13" s="397">
        <f t="shared" si="5"/>
        <v>100.85062104662802</v>
      </c>
      <c r="Q13" s="397">
        <f t="shared" si="5"/>
        <v>100.85062104662802</v>
      </c>
      <c r="R13" s="397">
        <f t="shared" si="5"/>
        <v>100.85062104662802</v>
      </c>
      <c r="S13" s="397">
        <f t="shared" si="5"/>
        <v>100.85062104662802</v>
      </c>
      <c r="T13" s="397">
        <f t="shared" si="5"/>
        <v>100.85062104662802</v>
      </c>
      <c r="U13" s="397">
        <f t="shared" si="5"/>
        <v>100.85062104662802</v>
      </c>
      <c r="V13" s="397">
        <f t="shared" si="5"/>
        <v>100.85062104662802</v>
      </c>
      <c r="W13" s="397">
        <v>0</v>
      </c>
      <c r="X13" s="397">
        <v>0</v>
      </c>
      <c r="Y13" s="397">
        <v>0</v>
      </c>
      <c r="Z13" s="397">
        <v>0</v>
      </c>
      <c r="AA13" s="397">
        <v>0</v>
      </c>
      <c r="AB13" s="397">
        <v>0</v>
      </c>
      <c r="AC13" s="397">
        <v>0</v>
      </c>
      <c r="AD13" s="397">
        <v>0</v>
      </c>
      <c r="AE13" s="397">
        <v>0</v>
      </c>
      <c r="AF13" s="397">
        <v>0</v>
      </c>
      <c r="AG13" s="397">
        <v>0</v>
      </c>
      <c r="AH13" s="397">
        <v>0</v>
      </c>
      <c r="AI13" s="397">
        <v>0</v>
      </c>
      <c r="AJ13" s="398">
        <f t="shared" si="2"/>
        <v>1512.7593156994203</v>
      </c>
    </row>
    <row r="14" spans="1:36" s="389" customFormat="1" ht="14.5" x14ac:dyDescent="0.35">
      <c r="A14" s="400" t="s">
        <v>243</v>
      </c>
      <c r="B14" s="401"/>
      <c r="C14" s="402">
        <f>SUM(C5:C13)</f>
        <v>2388.9134011733909</v>
      </c>
      <c r="D14" s="403">
        <f t="shared" si="0"/>
        <v>1</v>
      </c>
      <c r="E14" s="404"/>
      <c r="F14" s="404"/>
      <c r="G14" s="405"/>
      <c r="H14" s="406">
        <f t="shared" ref="H14:AJ14" si="6">SUM(H5:H13)</f>
        <v>2388.9134011733909</v>
      </c>
      <c r="I14" s="407">
        <f t="shared" si="6"/>
        <v>2388.9134011733909</v>
      </c>
      <c r="J14" s="408">
        <f t="shared" si="6"/>
        <v>2056.673080635866</v>
      </c>
      <c r="K14" s="408">
        <f t="shared" si="6"/>
        <v>2056.673080635866</v>
      </c>
      <c r="L14" s="408">
        <f t="shared" si="6"/>
        <v>2056.673080635866</v>
      </c>
      <c r="M14" s="408">
        <f t="shared" si="6"/>
        <v>2056.673080635866</v>
      </c>
      <c r="N14" s="408">
        <f t="shared" si="6"/>
        <v>2056.673080635866</v>
      </c>
      <c r="O14" s="408">
        <f t="shared" si="6"/>
        <v>1425.3014461318658</v>
      </c>
      <c r="P14" s="408">
        <f t="shared" si="6"/>
        <v>1425.3014461318658</v>
      </c>
      <c r="Q14" s="408">
        <f t="shared" si="6"/>
        <v>1425.3014461318658</v>
      </c>
      <c r="R14" s="408">
        <f t="shared" si="6"/>
        <v>196.14096118862804</v>
      </c>
      <c r="S14" s="408">
        <f t="shared" si="6"/>
        <v>196.14096118862804</v>
      </c>
      <c r="T14" s="408">
        <f t="shared" si="6"/>
        <v>196.14096118862804</v>
      </c>
      <c r="U14" s="408">
        <f t="shared" si="6"/>
        <v>196.14096118862804</v>
      </c>
      <c r="V14" s="408">
        <f t="shared" si="6"/>
        <v>196.14096118862804</v>
      </c>
      <c r="W14" s="408">
        <f t="shared" si="6"/>
        <v>95.290340142000019</v>
      </c>
      <c r="X14" s="408">
        <f t="shared" si="6"/>
        <v>95.290340142000019</v>
      </c>
      <c r="Y14" s="408">
        <f t="shared" si="6"/>
        <v>95.290340142000019</v>
      </c>
      <c r="Z14" s="408">
        <f t="shared" si="6"/>
        <v>95.290340142000019</v>
      </c>
      <c r="AA14" s="408">
        <f t="shared" si="6"/>
        <v>95.290340142000019</v>
      </c>
      <c r="AB14" s="408">
        <f t="shared" si="6"/>
        <v>0</v>
      </c>
      <c r="AC14" s="408">
        <f t="shared" si="6"/>
        <v>0</v>
      </c>
      <c r="AD14" s="408">
        <f t="shared" si="6"/>
        <v>0</v>
      </c>
      <c r="AE14" s="408">
        <f t="shared" si="6"/>
        <v>0</v>
      </c>
      <c r="AF14" s="408">
        <f t="shared" si="6"/>
        <v>0</v>
      </c>
      <c r="AG14" s="408">
        <f t="shared" si="6"/>
        <v>0</v>
      </c>
      <c r="AH14" s="408">
        <f t="shared" si="6"/>
        <v>0</v>
      </c>
      <c r="AI14" s="409">
        <f t="shared" si="6"/>
        <v>0</v>
      </c>
      <c r="AJ14" s="410">
        <f t="shared" si="6"/>
        <v>20794.253050574844</v>
      </c>
    </row>
    <row r="15" spans="1:36" s="389" customFormat="1" x14ac:dyDescent="0.4">
      <c r="A15" s="400" t="s">
        <v>244</v>
      </c>
      <c r="B15" s="411"/>
      <c r="C15" s="412"/>
      <c r="D15" s="412"/>
      <c r="E15" s="404"/>
      <c r="F15" s="404"/>
      <c r="G15" s="405"/>
      <c r="H15" s="406">
        <v>0</v>
      </c>
      <c r="I15" s="407">
        <f t="shared" ref="I15:AI15" si="7">H14-I14</f>
        <v>0</v>
      </c>
      <c r="J15" s="407">
        <f t="shared" si="7"/>
        <v>332.24032053752489</v>
      </c>
      <c r="K15" s="407">
        <f t="shared" si="7"/>
        <v>0</v>
      </c>
      <c r="L15" s="407">
        <f t="shared" si="7"/>
        <v>0</v>
      </c>
      <c r="M15" s="407">
        <f t="shared" si="7"/>
        <v>0</v>
      </c>
      <c r="N15" s="407">
        <f t="shared" si="7"/>
        <v>0</v>
      </c>
      <c r="O15" s="407">
        <f t="shared" si="7"/>
        <v>631.37163450400021</v>
      </c>
      <c r="P15" s="407">
        <f t="shared" si="7"/>
        <v>0</v>
      </c>
      <c r="Q15" s="407">
        <f t="shared" si="7"/>
        <v>0</v>
      </c>
      <c r="R15" s="407">
        <f t="shared" si="7"/>
        <v>1229.1604849432376</v>
      </c>
      <c r="S15" s="407">
        <f t="shared" si="7"/>
        <v>0</v>
      </c>
      <c r="T15" s="407">
        <f t="shared" si="7"/>
        <v>0</v>
      </c>
      <c r="U15" s="407">
        <f t="shared" si="7"/>
        <v>0</v>
      </c>
      <c r="V15" s="407">
        <f t="shared" si="7"/>
        <v>0</v>
      </c>
      <c r="W15" s="407">
        <f t="shared" si="7"/>
        <v>100.85062104662802</v>
      </c>
      <c r="X15" s="407">
        <f t="shared" si="7"/>
        <v>0</v>
      </c>
      <c r="Y15" s="407">
        <f t="shared" si="7"/>
        <v>0</v>
      </c>
      <c r="Z15" s="407">
        <f t="shared" si="7"/>
        <v>0</v>
      </c>
      <c r="AA15" s="407">
        <f t="shared" si="7"/>
        <v>0</v>
      </c>
      <c r="AB15" s="407">
        <f t="shared" si="7"/>
        <v>95.290340142000019</v>
      </c>
      <c r="AC15" s="407">
        <f t="shared" si="7"/>
        <v>0</v>
      </c>
      <c r="AD15" s="407">
        <f t="shared" si="7"/>
        <v>0</v>
      </c>
      <c r="AE15" s="407">
        <f t="shared" si="7"/>
        <v>0</v>
      </c>
      <c r="AF15" s="407">
        <f t="shared" si="7"/>
        <v>0</v>
      </c>
      <c r="AG15" s="407">
        <f t="shared" si="7"/>
        <v>0</v>
      </c>
      <c r="AH15" s="407">
        <f t="shared" si="7"/>
        <v>0</v>
      </c>
      <c r="AI15" s="407">
        <f t="shared" si="7"/>
        <v>0</v>
      </c>
      <c r="AJ15" s="414"/>
    </row>
    <row r="16" spans="1:36" s="389" customFormat="1" ht="14.5" x14ac:dyDescent="0.35">
      <c r="A16" s="400" t="s">
        <v>245</v>
      </c>
      <c r="B16" s="411"/>
      <c r="C16" s="412"/>
      <c r="D16" s="412"/>
      <c r="E16" s="404"/>
      <c r="F16" s="404"/>
      <c r="G16" s="405"/>
      <c r="H16" s="406">
        <v>0</v>
      </c>
      <c r="I16" s="415">
        <f t="shared" ref="I16:AB16" si="8">$H14-I14</f>
        <v>0</v>
      </c>
      <c r="J16" s="415">
        <f t="shared" si="8"/>
        <v>332.24032053752489</v>
      </c>
      <c r="K16" s="415">
        <f t="shared" si="8"/>
        <v>332.24032053752489</v>
      </c>
      <c r="L16" s="415">
        <f t="shared" si="8"/>
        <v>332.24032053752489</v>
      </c>
      <c r="M16" s="415">
        <f t="shared" si="8"/>
        <v>332.24032053752489</v>
      </c>
      <c r="N16" s="415">
        <f t="shared" si="8"/>
        <v>332.24032053752489</v>
      </c>
      <c r="O16" s="415">
        <f t="shared" si="8"/>
        <v>963.61195504152511</v>
      </c>
      <c r="P16" s="415">
        <f t="shared" si="8"/>
        <v>963.61195504152511</v>
      </c>
      <c r="Q16" s="415">
        <f t="shared" si="8"/>
        <v>963.61195504152511</v>
      </c>
      <c r="R16" s="415">
        <f t="shared" si="8"/>
        <v>2192.772439984763</v>
      </c>
      <c r="S16" s="415">
        <f t="shared" si="8"/>
        <v>2192.772439984763</v>
      </c>
      <c r="T16" s="415">
        <f t="shared" si="8"/>
        <v>2192.772439984763</v>
      </c>
      <c r="U16" s="415">
        <f t="shared" si="8"/>
        <v>2192.772439984763</v>
      </c>
      <c r="V16" s="415">
        <f t="shared" si="8"/>
        <v>2192.772439984763</v>
      </c>
      <c r="W16" s="415">
        <f t="shared" si="8"/>
        <v>2293.623061031391</v>
      </c>
      <c r="X16" s="415">
        <f t="shared" si="8"/>
        <v>2293.623061031391</v>
      </c>
      <c r="Y16" s="415">
        <f t="shared" si="8"/>
        <v>2293.623061031391</v>
      </c>
      <c r="Z16" s="415">
        <f t="shared" si="8"/>
        <v>2293.623061031391</v>
      </c>
      <c r="AA16" s="415">
        <f t="shared" si="8"/>
        <v>2293.623061031391</v>
      </c>
      <c r="AB16" s="415">
        <f t="shared" si="8"/>
        <v>2388.9134011733909</v>
      </c>
      <c r="AC16" s="415">
        <f>DD!$H$7-AC14</f>
        <v>9946.9097650396452</v>
      </c>
      <c r="AD16" s="415">
        <f>DD!$H$7-AD14</f>
        <v>9946.9097650396452</v>
      </c>
      <c r="AE16" s="415">
        <f>DD!$H$7-AE14</f>
        <v>9946.9097650396452</v>
      </c>
      <c r="AF16" s="415">
        <f>DD!$H$7-AF14</f>
        <v>9946.9097650396452</v>
      </c>
      <c r="AG16" s="415">
        <f>DD!$H$7-AG14</f>
        <v>9946.9097650396452</v>
      </c>
      <c r="AH16" s="415">
        <f>DD!$H$7-AH14</f>
        <v>9946.9097650396452</v>
      </c>
      <c r="AI16" s="415">
        <f>DD!$H$7-AI14</f>
        <v>9946.9097650396452</v>
      </c>
      <c r="AJ16" s="416"/>
    </row>
    <row r="17" spans="1:4" s="389" customFormat="1" x14ac:dyDescent="0.4">
      <c r="A17" s="417" t="s">
        <v>88</v>
      </c>
      <c r="B17" s="418">
        <f>SUMPRODUCT(B5:B13,C5:C13)/C14</f>
        <v>8.9272920875288495</v>
      </c>
      <c r="C17" s="419"/>
    </row>
    <row r="18" spans="1:4" s="389" customFormat="1" ht="14.5" x14ac:dyDescent="0.35"/>
    <row r="19" spans="1:4" s="389" customFormat="1" ht="14.5" x14ac:dyDescent="0.35">
      <c r="A19" s="669" t="s">
        <v>2</v>
      </c>
      <c r="B19" s="670"/>
      <c r="C19" s="670"/>
      <c r="D19" s="670"/>
    </row>
    <row r="20" spans="1:4" s="389" customFormat="1" ht="15.75" customHeight="1" x14ac:dyDescent="0.35">
      <c r="A20" s="671" t="s">
        <v>282</v>
      </c>
      <c r="B20" s="672"/>
      <c r="C20" s="672"/>
      <c r="D20" s="673"/>
    </row>
    <row r="21" spans="1:4" s="389" customFormat="1" ht="14.5" x14ac:dyDescent="0.35"/>
    <row r="38" s="389" customFormat="1" ht="14.5" x14ac:dyDescent="0.35"/>
  </sheetData>
  <mergeCells count="8">
    <mergeCell ref="A19:D19"/>
    <mergeCell ref="A20:D20"/>
    <mergeCell ref="AJ3:AJ4"/>
    <mergeCell ref="A3:A4"/>
    <mergeCell ref="B3:B4"/>
    <mergeCell ref="C3:C4"/>
    <mergeCell ref="D3:D4"/>
    <mergeCell ref="E3:AI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A3EF-52B9-464C-81C7-A6399F7E6918}">
  <dimension ref="A1:AJ23"/>
  <sheetViews>
    <sheetView workbookViewId="0">
      <selection activeCell="K29" sqref="K29"/>
    </sheetView>
  </sheetViews>
  <sheetFormatPr defaultRowHeight="15" x14ac:dyDescent="0.4"/>
  <cols>
    <col min="1" max="1" width="19.53515625" customWidth="1"/>
    <col min="3" max="3" width="11.4609375" customWidth="1"/>
    <col min="5" max="7" width="0" hidden="1" customWidth="1"/>
  </cols>
  <sheetData>
    <row r="1" spans="1:36" x14ac:dyDescent="0.4">
      <c r="A1" s="388" t="s">
        <v>528</v>
      </c>
    </row>
    <row r="3" spans="1:36" s="389" customFormat="1" ht="14.5" x14ac:dyDescent="0.35">
      <c r="A3" s="641" t="s">
        <v>253</v>
      </c>
      <c r="B3" s="643" t="s">
        <v>0</v>
      </c>
      <c r="C3" s="643" t="s">
        <v>34</v>
      </c>
      <c r="D3" s="643" t="s">
        <v>74</v>
      </c>
      <c r="E3" s="674" t="s">
        <v>76</v>
      </c>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39" t="s">
        <v>1</v>
      </c>
    </row>
    <row r="4" spans="1:36" s="389" customFormat="1" ht="14.5" x14ac:dyDescent="0.35">
      <c r="A4" s="642"/>
      <c r="B4" s="644"/>
      <c r="C4" s="644"/>
      <c r="D4" s="645"/>
      <c r="E4" s="391">
        <v>2018</v>
      </c>
      <c r="F4" s="391">
        <v>2019</v>
      </c>
      <c r="G4" s="391">
        <v>2020</v>
      </c>
      <c r="H4" s="391">
        <v>2021</v>
      </c>
      <c r="I4" s="391">
        <v>2022</v>
      </c>
      <c r="J4" s="391">
        <v>2023</v>
      </c>
      <c r="K4" s="391">
        <v>2024</v>
      </c>
      <c r="L4" s="391">
        <v>2025</v>
      </c>
      <c r="M4" s="391">
        <v>2026</v>
      </c>
      <c r="N4" s="391">
        <v>2027</v>
      </c>
      <c r="O4" s="391">
        <v>2028</v>
      </c>
      <c r="P4" s="391">
        <v>2029</v>
      </c>
      <c r="Q4" s="391">
        <v>2030</v>
      </c>
      <c r="R4" s="391">
        <v>2031</v>
      </c>
      <c r="S4" s="391">
        <v>2032</v>
      </c>
      <c r="T4" s="391">
        <v>2033</v>
      </c>
      <c r="U4" s="391">
        <v>2034</v>
      </c>
      <c r="V4" s="391">
        <v>2035</v>
      </c>
      <c r="W4" s="391">
        <v>2036</v>
      </c>
      <c r="X4" s="391">
        <v>2037</v>
      </c>
      <c r="Y4" s="391">
        <v>2038</v>
      </c>
      <c r="Z4" s="391">
        <v>2039</v>
      </c>
      <c r="AA4" s="391">
        <v>2040</v>
      </c>
      <c r="AB4" s="391">
        <v>2041</v>
      </c>
      <c r="AC4" s="391">
        <v>2042</v>
      </c>
      <c r="AD4" s="391">
        <v>2043</v>
      </c>
      <c r="AE4" s="391">
        <v>2044</v>
      </c>
      <c r="AF4" s="391">
        <v>2045</v>
      </c>
      <c r="AG4" s="391">
        <v>2046</v>
      </c>
      <c r="AH4" s="391">
        <v>2047</v>
      </c>
      <c r="AI4" s="391">
        <v>2048</v>
      </c>
      <c r="AJ4" s="640"/>
    </row>
    <row r="5" spans="1:36" s="389" customFormat="1" ht="14.5" x14ac:dyDescent="0.35">
      <c r="A5" s="564" t="s">
        <v>152</v>
      </c>
      <c r="B5" s="393">
        <v>10</v>
      </c>
      <c r="C5" s="397">
        <v>5526.3819289859857</v>
      </c>
      <c r="D5" s="565">
        <v>1</v>
      </c>
      <c r="E5" s="396"/>
      <c r="F5" s="396"/>
      <c r="G5" s="396"/>
      <c r="H5" s="397">
        <v>5526.3819289859857</v>
      </c>
      <c r="I5" s="397">
        <v>5526.3819289859857</v>
      </c>
      <c r="J5" s="397">
        <v>5526.3819289859857</v>
      </c>
      <c r="K5" s="397">
        <v>5526.3819289859857</v>
      </c>
      <c r="L5" s="397">
        <v>5526.3819289859857</v>
      </c>
      <c r="M5" s="397">
        <v>5526.3819289859857</v>
      </c>
      <c r="N5" s="397">
        <v>5526.3819289859857</v>
      </c>
      <c r="O5" s="397">
        <v>4365.8417238989286</v>
      </c>
      <c r="P5" s="397">
        <v>4365.8417238989286</v>
      </c>
      <c r="Q5" s="397">
        <v>4365.8417238989286</v>
      </c>
      <c r="R5" s="397">
        <v>0</v>
      </c>
      <c r="S5" s="397">
        <v>0</v>
      </c>
      <c r="T5" s="397">
        <v>0</v>
      </c>
      <c r="U5" s="397">
        <v>0</v>
      </c>
      <c r="V5" s="397">
        <v>0</v>
      </c>
      <c r="W5" s="397">
        <v>0</v>
      </c>
      <c r="X5" s="397">
        <v>0</v>
      </c>
      <c r="Y5" s="397">
        <v>0</v>
      </c>
      <c r="Z5" s="397">
        <v>0</v>
      </c>
      <c r="AA5" s="397">
        <v>0</v>
      </c>
      <c r="AB5" s="397">
        <v>0</v>
      </c>
      <c r="AC5" s="397">
        <v>0</v>
      </c>
      <c r="AD5" s="397">
        <v>0</v>
      </c>
      <c r="AE5" s="397">
        <v>0</v>
      </c>
      <c r="AF5" s="397">
        <v>0</v>
      </c>
      <c r="AG5" s="397">
        <v>0</v>
      </c>
      <c r="AH5" s="397">
        <v>0</v>
      </c>
      <c r="AI5" s="397">
        <v>0</v>
      </c>
      <c r="AJ5" s="398">
        <f t="shared" ref="AJ5:AJ16" si="0">SUM(E5:AI5)</f>
        <v>51782.198674598687</v>
      </c>
    </row>
    <row r="6" spans="1:36" s="389" customFormat="1" ht="14.5" x14ac:dyDescent="0.35">
      <c r="A6" s="564" t="s">
        <v>285</v>
      </c>
      <c r="B6" s="393">
        <v>10</v>
      </c>
      <c r="C6" s="397">
        <v>36.281510812800001</v>
      </c>
      <c r="D6" s="565">
        <v>1</v>
      </c>
      <c r="E6" s="396"/>
      <c r="F6" s="396"/>
      <c r="G6" s="396"/>
      <c r="H6" s="397">
        <v>36.281510812800001</v>
      </c>
      <c r="I6" s="397">
        <v>36.281510812800001</v>
      </c>
      <c r="J6" s="397">
        <v>36.281510812800001</v>
      </c>
      <c r="K6" s="397">
        <v>36.281510812800001</v>
      </c>
      <c r="L6" s="397">
        <v>36.281510812800001</v>
      </c>
      <c r="M6" s="397">
        <v>36.281510812800001</v>
      </c>
      <c r="N6" s="397">
        <v>36.281510812800001</v>
      </c>
      <c r="O6" s="397">
        <v>25.397057568959998</v>
      </c>
      <c r="P6" s="397">
        <v>25.397057568959998</v>
      </c>
      <c r="Q6" s="397">
        <v>25.397057568959998</v>
      </c>
      <c r="R6" s="397">
        <v>0</v>
      </c>
      <c r="S6" s="397">
        <v>0</v>
      </c>
      <c r="T6" s="397">
        <v>0</v>
      </c>
      <c r="U6" s="397">
        <v>0</v>
      </c>
      <c r="V6" s="397">
        <v>0</v>
      </c>
      <c r="W6" s="397">
        <v>0</v>
      </c>
      <c r="X6" s="397">
        <v>0</v>
      </c>
      <c r="Y6" s="397">
        <v>0</v>
      </c>
      <c r="Z6" s="397">
        <v>0</v>
      </c>
      <c r="AA6" s="397">
        <v>0</v>
      </c>
      <c r="AB6" s="397">
        <v>0</v>
      </c>
      <c r="AC6" s="397">
        <v>0</v>
      </c>
      <c r="AD6" s="397">
        <v>0</v>
      </c>
      <c r="AE6" s="397">
        <v>0</v>
      </c>
      <c r="AF6" s="397">
        <v>0</v>
      </c>
      <c r="AG6" s="397">
        <v>0</v>
      </c>
      <c r="AH6" s="397">
        <v>0</v>
      </c>
      <c r="AI6" s="397">
        <v>0</v>
      </c>
      <c r="AJ6" s="398">
        <f t="shared" si="0"/>
        <v>330.16174839648005</v>
      </c>
    </row>
    <row r="7" spans="1:36" s="389" customFormat="1" ht="14.5" x14ac:dyDescent="0.35">
      <c r="A7" s="564" t="s">
        <v>280</v>
      </c>
      <c r="B7" s="393">
        <v>7</v>
      </c>
      <c r="C7" s="397">
        <v>1079.4634900000001</v>
      </c>
      <c r="D7" s="565">
        <v>1</v>
      </c>
      <c r="E7" s="396"/>
      <c r="F7" s="396"/>
      <c r="G7" s="396"/>
      <c r="H7" s="397">
        <v>1079.4634900000001</v>
      </c>
      <c r="I7" s="397">
        <v>1079.4634900000001</v>
      </c>
      <c r="J7" s="397">
        <v>1079.4634900000001</v>
      </c>
      <c r="K7" s="397">
        <v>1079.4634900000001</v>
      </c>
      <c r="L7" s="397">
        <v>1079.4634900000001</v>
      </c>
      <c r="M7" s="397">
        <v>1079.4634900000001</v>
      </c>
      <c r="N7" s="397">
        <v>1079.4634900000001</v>
      </c>
      <c r="O7" s="397">
        <v>0</v>
      </c>
      <c r="P7" s="397">
        <v>0</v>
      </c>
      <c r="Q7" s="397">
        <v>0</v>
      </c>
      <c r="R7" s="397">
        <v>0</v>
      </c>
      <c r="S7" s="397">
        <v>0</v>
      </c>
      <c r="T7" s="397">
        <v>0</v>
      </c>
      <c r="U7" s="397">
        <v>0</v>
      </c>
      <c r="V7" s="397">
        <v>0</v>
      </c>
      <c r="W7" s="397">
        <v>0</v>
      </c>
      <c r="X7" s="397">
        <v>0</v>
      </c>
      <c r="Y7" s="397">
        <v>0</v>
      </c>
      <c r="Z7" s="397">
        <v>0</v>
      </c>
      <c r="AA7" s="397">
        <v>0</v>
      </c>
      <c r="AB7" s="397">
        <v>0</v>
      </c>
      <c r="AC7" s="397">
        <v>0</v>
      </c>
      <c r="AD7" s="397">
        <v>0</v>
      </c>
      <c r="AE7" s="397">
        <v>0</v>
      </c>
      <c r="AF7" s="397">
        <v>0</v>
      </c>
      <c r="AG7" s="397">
        <v>0</v>
      </c>
      <c r="AH7" s="397">
        <v>0</v>
      </c>
      <c r="AI7" s="397">
        <v>0</v>
      </c>
      <c r="AJ7" s="398">
        <f t="shared" si="0"/>
        <v>7556.2444300000006</v>
      </c>
    </row>
    <row r="8" spans="1:36" s="389" customFormat="1" ht="14.5" x14ac:dyDescent="0.35">
      <c r="A8" s="564" t="s">
        <v>153</v>
      </c>
      <c r="B8" s="393">
        <v>10</v>
      </c>
      <c r="C8" s="397">
        <v>84.56066219362117</v>
      </c>
      <c r="D8" s="565">
        <v>1</v>
      </c>
      <c r="E8" s="396"/>
      <c r="F8" s="396"/>
      <c r="G8" s="396"/>
      <c r="H8" s="397">
        <v>84.56066219362117</v>
      </c>
      <c r="I8" s="397">
        <v>84.56066219362117</v>
      </c>
      <c r="J8" s="397">
        <v>84.56066219362117</v>
      </c>
      <c r="K8" s="397">
        <v>84.56066219362117</v>
      </c>
      <c r="L8" s="397">
        <v>84.56066219362117</v>
      </c>
      <c r="M8" s="397">
        <v>84.56066219362117</v>
      </c>
      <c r="N8" s="397">
        <v>84.56066219362117</v>
      </c>
      <c r="O8" s="397">
        <v>84.56066219362117</v>
      </c>
      <c r="P8" s="397">
        <v>84.56066219362117</v>
      </c>
      <c r="Q8" s="397">
        <v>84.56066219362117</v>
      </c>
      <c r="R8" s="397">
        <v>0</v>
      </c>
      <c r="S8" s="397">
        <v>0</v>
      </c>
      <c r="T8" s="397">
        <v>0</v>
      </c>
      <c r="U8" s="397">
        <v>0</v>
      </c>
      <c r="V8" s="397">
        <v>0</v>
      </c>
      <c r="W8" s="397">
        <v>0</v>
      </c>
      <c r="X8" s="397">
        <v>0</v>
      </c>
      <c r="Y8" s="397">
        <v>0</v>
      </c>
      <c r="Z8" s="397">
        <v>0</v>
      </c>
      <c r="AA8" s="397">
        <v>0</v>
      </c>
      <c r="AB8" s="397">
        <v>0</v>
      </c>
      <c r="AC8" s="397">
        <v>0</v>
      </c>
      <c r="AD8" s="397">
        <v>0</v>
      </c>
      <c r="AE8" s="397">
        <v>0</v>
      </c>
      <c r="AF8" s="397">
        <v>0</v>
      </c>
      <c r="AG8" s="397">
        <v>0</v>
      </c>
      <c r="AH8" s="397">
        <v>0</v>
      </c>
      <c r="AI8" s="397">
        <v>0</v>
      </c>
      <c r="AJ8" s="398">
        <f t="shared" si="0"/>
        <v>845.6066219362117</v>
      </c>
    </row>
    <row r="9" spans="1:36" s="389" customFormat="1" ht="14.5" x14ac:dyDescent="0.35">
      <c r="A9" s="564" t="s">
        <v>154</v>
      </c>
      <c r="B9" s="393">
        <v>10</v>
      </c>
      <c r="C9" s="397">
        <v>10.48477752465311</v>
      </c>
      <c r="D9" s="565">
        <v>1</v>
      </c>
      <c r="E9" s="396"/>
      <c r="F9" s="396"/>
      <c r="G9" s="396"/>
      <c r="H9" s="397">
        <v>10.48477752465311</v>
      </c>
      <c r="I9" s="397">
        <v>10.48477752465311</v>
      </c>
      <c r="J9" s="397">
        <v>10.48477752465311</v>
      </c>
      <c r="K9" s="397">
        <v>10.48477752465311</v>
      </c>
      <c r="L9" s="397">
        <v>10.48477752465311</v>
      </c>
      <c r="M9" s="397">
        <v>10.48477752465311</v>
      </c>
      <c r="N9" s="397">
        <v>10.48477752465311</v>
      </c>
      <c r="O9" s="397">
        <v>10.48477752465311</v>
      </c>
      <c r="P9" s="397">
        <v>10.48477752465311</v>
      </c>
      <c r="Q9" s="397">
        <v>10.48477752465311</v>
      </c>
      <c r="R9" s="397">
        <v>0</v>
      </c>
      <c r="S9" s="397">
        <v>0</v>
      </c>
      <c r="T9" s="397">
        <v>0</v>
      </c>
      <c r="U9" s="397">
        <v>0</v>
      </c>
      <c r="V9" s="397">
        <v>0</v>
      </c>
      <c r="W9" s="397">
        <v>0</v>
      </c>
      <c r="X9" s="397">
        <v>0</v>
      </c>
      <c r="Y9" s="397">
        <v>0</v>
      </c>
      <c r="Z9" s="397">
        <v>0</v>
      </c>
      <c r="AA9" s="397">
        <v>0</v>
      </c>
      <c r="AB9" s="397">
        <v>0</v>
      </c>
      <c r="AC9" s="397">
        <v>0</v>
      </c>
      <c r="AD9" s="397">
        <v>0</v>
      </c>
      <c r="AE9" s="397">
        <v>0</v>
      </c>
      <c r="AF9" s="397">
        <v>0</v>
      </c>
      <c r="AG9" s="397">
        <v>0</v>
      </c>
      <c r="AH9" s="397">
        <v>0</v>
      </c>
      <c r="AI9" s="397">
        <v>0</v>
      </c>
      <c r="AJ9" s="398">
        <f t="shared" si="0"/>
        <v>104.8477752465311</v>
      </c>
    </row>
    <row r="10" spans="1:36" s="389" customFormat="1" ht="14.5" x14ac:dyDescent="0.35">
      <c r="A10" s="564" t="s">
        <v>57</v>
      </c>
      <c r="B10" s="393">
        <v>10</v>
      </c>
      <c r="C10" s="397">
        <v>140.0461244883198</v>
      </c>
      <c r="D10" s="565">
        <v>1</v>
      </c>
      <c r="E10" s="396"/>
      <c r="F10" s="396"/>
      <c r="G10" s="396"/>
      <c r="H10" s="397">
        <v>140.0461244883198</v>
      </c>
      <c r="I10" s="397">
        <v>140.0461244883198</v>
      </c>
      <c r="J10" s="397">
        <v>140.0461244883198</v>
      </c>
      <c r="K10" s="397">
        <v>140.0461244883198</v>
      </c>
      <c r="L10" s="397">
        <v>140.0461244883198</v>
      </c>
      <c r="M10" s="397">
        <v>140.0461244883198</v>
      </c>
      <c r="N10" s="397">
        <v>140.0461244883198</v>
      </c>
      <c r="O10" s="397">
        <v>140.0461244883198</v>
      </c>
      <c r="P10" s="397">
        <v>140.0461244883198</v>
      </c>
      <c r="Q10" s="397">
        <v>140.0461244883198</v>
      </c>
      <c r="R10" s="397">
        <v>0</v>
      </c>
      <c r="S10" s="397">
        <v>0</v>
      </c>
      <c r="T10" s="397">
        <v>0</v>
      </c>
      <c r="U10" s="397">
        <v>0</v>
      </c>
      <c r="V10" s="397">
        <v>0</v>
      </c>
      <c r="W10" s="397">
        <v>0</v>
      </c>
      <c r="X10" s="397">
        <v>0</v>
      </c>
      <c r="Y10" s="397">
        <v>0</v>
      </c>
      <c r="Z10" s="397">
        <v>0</v>
      </c>
      <c r="AA10" s="397">
        <v>0</v>
      </c>
      <c r="AB10" s="397">
        <v>0</v>
      </c>
      <c r="AC10" s="397">
        <v>0</v>
      </c>
      <c r="AD10" s="397">
        <v>0</v>
      </c>
      <c r="AE10" s="397">
        <v>0</v>
      </c>
      <c r="AF10" s="397">
        <v>0</v>
      </c>
      <c r="AG10" s="397">
        <v>0</v>
      </c>
      <c r="AH10" s="397">
        <v>0</v>
      </c>
      <c r="AI10" s="397">
        <v>0</v>
      </c>
      <c r="AJ10" s="398">
        <f t="shared" si="0"/>
        <v>1400.4612448831979</v>
      </c>
    </row>
    <row r="11" spans="1:36" s="389" customFormat="1" ht="14.5" x14ac:dyDescent="0.35">
      <c r="A11" s="564" t="s">
        <v>467</v>
      </c>
      <c r="B11" s="393">
        <v>10</v>
      </c>
      <c r="C11" s="568">
        <v>0.32143392246115043</v>
      </c>
      <c r="D11" s="565">
        <v>1</v>
      </c>
      <c r="E11" s="396"/>
      <c r="F11" s="396"/>
      <c r="G11" s="396"/>
      <c r="H11" s="568">
        <v>0.32143392246115043</v>
      </c>
      <c r="I11" s="568">
        <v>0.32143392246115043</v>
      </c>
      <c r="J11" s="568">
        <v>0.32143392246115043</v>
      </c>
      <c r="K11" s="568">
        <v>0.32143392246115043</v>
      </c>
      <c r="L11" s="397">
        <v>0.32143392246115043</v>
      </c>
      <c r="M11" s="397">
        <v>0.32143392246115043</v>
      </c>
      <c r="N11" s="397">
        <v>0.32143392246115043</v>
      </c>
      <c r="O11" s="397">
        <v>0.32143392246115043</v>
      </c>
      <c r="P11" s="397">
        <v>0.32143392246115043</v>
      </c>
      <c r="Q11" s="568">
        <v>0.32143392246115043</v>
      </c>
      <c r="R11" s="397">
        <v>0</v>
      </c>
      <c r="S11" s="397">
        <v>0</v>
      </c>
      <c r="T11" s="397">
        <v>0</v>
      </c>
      <c r="U11" s="397">
        <v>0</v>
      </c>
      <c r="V11" s="397">
        <v>0</v>
      </c>
      <c r="W11" s="397">
        <v>0</v>
      </c>
      <c r="X11" s="397">
        <v>0</v>
      </c>
      <c r="Y11" s="397">
        <v>0</v>
      </c>
      <c r="Z11" s="397">
        <v>0</v>
      </c>
      <c r="AA11" s="397">
        <v>0</v>
      </c>
      <c r="AB11" s="397">
        <v>0</v>
      </c>
      <c r="AC11" s="397">
        <v>0</v>
      </c>
      <c r="AD11" s="397">
        <v>0</v>
      </c>
      <c r="AE11" s="397">
        <v>0</v>
      </c>
      <c r="AF11" s="397">
        <v>0</v>
      </c>
      <c r="AG11" s="397">
        <v>0</v>
      </c>
      <c r="AH11" s="397">
        <v>0</v>
      </c>
      <c r="AI11" s="397">
        <v>0</v>
      </c>
      <c r="AJ11" s="569">
        <f t="shared" si="0"/>
        <v>3.2143392246115043</v>
      </c>
    </row>
    <row r="12" spans="1:36" s="389" customFormat="1" ht="14.5" x14ac:dyDescent="0.35">
      <c r="A12" s="564" t="s">
        <v>155</v>
      </c>
      <c r="B12" s="393">
        <v>2</v>
      </c>
      <c r="C12" s="397">
        <v>3.0563905560140694</v>
      </c>
      <c r="D12" s="565">
        <v>1</v>
      </c>
      <c r="E12" s="396"/>
      <c r="F12" s="396"/>
      <c r="G12" s="396"/>
      <c r="H12" s="397">
        <v>3.0563905560140694</v>
      </c>
      <c r="I12" s="397">
        <v>3.0563905560140694</v>
      </c>
      <c r="J12" s="397">
        <v>0</v>
      </c>
      <c r="K12" s="397">
        <v>0</v>
      </c>
      <c r="L12" s="397">
        <v>0</v>
      </c>
      <c r="M12" s="397">
        <v>0</v>
      </c>
      <c r="N12" s="397">
        <v>0</v>
      </c>
      <c r="O12" s="397">
        <v>0</v>
      </c>
      <c r="P12" s="397">
        <v>0</v>
      </c>
      <c r="Q12" s="397">
        <v>0</v>
      </c>
      <c r="R12" s="397">
        <v>0</v>
      </c>
      <c r="S12" s="397">
        <v>0</v>
      </c>
      <c r="T12" s="397">
        <v>0</v>
      </c>
      <c r="U12" s="397">
        <v>0</v>
      </c>
      <c r="V12" s="397">
        <v>0</v>
      </c>
      <c r="W12" s="397">
        <v>0</v>
      </c>
      <c r="X12" s="397">
        <v>0</v>
      </c>
      <c r="Y12" s="397">
        <v>0</v>
      </c>
      <c r="Z12" s="397">
        <v>0</v>
      </c>
      <c r="AA12" s="397">
        <v>0</v>
      </c>
      <c r="AB12" s="397">
        <v>0</v>
      </c>
      <c r="AC12" s="397">
        <v>0</v>
      </c>
      <c r="AD12" s="397">
        <v>0</v>
      </c>
      <c r="AE12" s="397">
        <v>0</v>
      </c>
      <c r="AF12" s="397">
        <v>0</v>
      </c>
      <c r="AG12" s="397">
        <v>0</v>
      </c>
      <c r="AH12" s="397">
        <v>0</v>
      </c>
      <c r="AI12" s="397">
        <v>0</v>
      </c>
      <c r="AJ12" s="398">
        <f t="shared" si="0"/>
        <v>6.1127811120281388</v>
      </c>
    </row>
    <row r="13" spans="1:36" s="389" customFormat="1" ht="14.5" x14ac:dyDescent="0.35">
      <c r="A13" s="564" t="s">
        <v>281</v>
      </c>
      <c r="B13" s="393">
        <v>2</v>
      </c>
      <c r="C13" s="397">
        <v>0.5361894703978578</v>
      </c>
      <c r="D13" s="565">
        <v>1</v>
      </c>
      <c r="E13" s="396"/>
      <c r="F13" s="396"/>
      <c r="G13" s="396"/>
      <c r="H13" s="397">
        <v>0.5361894703978578</v>
      </c>
      <c r="I13" s="397">
        <v>0.5361894703978578</v>
      </c>
      <c r="J13" s="397">
        <v>0</v>
      </c>
      <c r="K13" s="397">
        <v>0</v>
      </c>
      <c r="L13" s="397">
        <v>0</v>
      </c>
      <c r="M13" s="397">
        <v>0</v>
      </c>
      <c r="N13" s="397">
        <v>0</v>
      </c>
      <c r="O13" s="397">
        <v>0</v>
      </c>
      <c r="P13" s="397">
        <v>0</v>
      </c>
      <c r="Q13" s="397">
        <v>0</v>
      </c>
      <c r="R13" s="397">
        <v>0</v>
      </c>
      <c r="S13" s="397">
        <v>0</v>
      </c>
      <c r="T13" s="397">
        <v>0</v>
      </c>
      <c r="U13" s="397">
        <v>0</v>
      </c>
      <c r="V13" s="397">
        <v>0</v>
      </c>
      <c r="W13" s="397">
        <v>0</v>
      </c>
      <c r="X13" s="397">
        <v>0</v>
      </c>
      <c r="Y13" s="397">
        <v>0</v>
      </c>
      <c r="Z13" s="397">
        <v>0</v>
      </c>
      <c r="AA13" s="397">
        <v>0</v>
      </c>
      <c r="AB13" s="397">
        <v>0</v>
      </c>
      <c r="AC13" s="397">
        <v>0</v>
      </c>
      <c r="AD13" s="397">
        <v>0</v>
      </c>
      <c r="AE13" s="397">
        <v>0</v>
      </c>
      <c r="AF13" s="397">
        <v>0</v>
      </c>
      <c r="AG13" s="397">
        <v>0</v>
      </c>
      <c r="AH13" s="397">
        <v>0</v>
      </c>
      <c r="AI13" s="397">
        <v>0</v>
      </c>
      <c r="AJ13" s="398">
        <f t="shared" si="0"/>
        <v>1.0723789407957156</v>
      </c>
    </row>
    <row r="14" spans="1:36" s="389" customFormat="1" ht="14.5" x14ac:dyDescent="0.35">
      <c r="A14" s="564" t="s">
        <v>286</v>
      </c>
      <c r="B14" s="393">
        <v>10</v>
      </c>
      <c r="C14" s="397">
        <v>142.65488582399999</v>
      </c>
      <c r="D14" s="565">
        <v>1</v>
      </c>
      <c r="E14" s="396"/>
      <c r="F14" s="396"/>
      <c r="G14" s="396"/>
      <c r="H14" s="397">
        <v>142.65488582399999</v>
      </c>
      <c r="I14" s="397">
        <v>142.65488582399999</v>
      </c>
      <c r="J14" s="397">
        <v>142.65488582399999</v>
      </c>
      <c r="K14" s="397">
        <v>142.65488582399999</v>
      </c>
      <c r="L14" s="397">
        <v>142.65488582399999</v>
      </c>
      <c r="M14" s="397">
        <v>142.65488582399999</v>
      </c>
      <c r="N14" s="397">
        <v>142.65488582399999</v>
      </c>
      <c r="O14" s="397">
        <v>88.446029210879999</v>
      </c>
      <c r="P14" s="397">
        <v>88.446029210879999</v>
      </c>
      <c r="Q14" s="397">
        <v>88.446029210879999</v>
      </c>
      <c r="R14" s="397">
        <v>0</v>
      </c>
      <c r="S14" s="397">
        <v>0</v>
      </c>
      <c r="T14" s="397">
        <v>0</v>
      </c>
      <c r="U14" s="397">
        <v>0</v>
      </c>
      <c r="V14" s="397">
        <v>0</v>
      </c>
      <c r="W14" s="397">
        <v>0</v>
      </c>
      <c r="X14" s="397">
        <v>0</v>
      </c>
      <c r="Y14" s="397">
        <v>0</v>
      </c>
      <c r="Z14" s="397">
        <v>0</v>
      </c>
      <c r="AA14" s="397">
        <v>0</v>
      </c>
      <c r="AB14" s="397">
        <v>0</v>
      </c>
      <c r="AC14" s="397">
        <v>0</v>
      </c>
      <c r="AD14" s="397">
        <v>0</v>
      </c>
      <c r="AE14" s="397">
        <v>0</v>
      </c>
      <c r="AF14" s="397">
        <v>0</v>
      </c>
      <c r="AG14" s="397">
        <v>0</v>
      </c>
      <c r="AH14" s="397">
        <v>0</v>
      </c>
      <c r="AI14" s="397">
        <v>0</v>
      </c>
      <c r="AJ14" s="398">
        <f t="shared" si="0"/>
        <v>1263.9222884006397</v>
      </c>
    </row>
    <row r="15" spans="1:36" s="389" customFormat="1" ht="14.5" x14ac:dyDescent="0.35">
      <c r="A15" s="564" t="s">
        <v>287</v>
      </c>
      <c r="B15" s="393">
        <v>10</v>
      </c>
      <c r="C15" s="397">
        <v>114.52575340800001</v>
      </c>
      <c r="D15" s="565">
        <v>1</v>
      </c>
      <c r="E15" s="396"/>
      <c r="F15" s="396"/>
      <c r="G15" s="396"/>
      <c r="H15" s="397">
        <v>114.52575340800001</v>
      </c>
      <c r="I15" s="397">
        <v>114.52575340800001</v>
      </c>
      <c r="J15" s="397">
        <v>114.52575340800001</v>
      </c>
      <c r="K15" s="397">
        <v>114.52575340800001</v>
      </c>
      <c r="L15" s="397">
        <v>114.52575340800001</v>
      </c>
      <c r="M15" s="397">
        <v>114.52575340800001</v>
      </c>
      <c r="N15" s="397">
        <v>114.52575340800001</v>
      </c>
      <c r="O15" s="397">
        <v>80.168027385599999</v>
      </c>
      <c r="P15" s="397">
        <v>80.168027385599999</v>
      </c>
      <c r="Q15" s="397">
        <v>80.168027385599999</v>
      </c>
      <c r="R15" s="397">
        <v>0</v>
      </c>
      <c r="S15" s="397">
        <v>0</v>
      </c>
      <c r="T15" s="397">
        <v>0</v>
      </c>
      <c r="U15" s="397">
        <v>0</v>
      </c>
      <c r="V15" s="397">
        <v>0</v>
      </c>
      <c r="W15" s="397">
        <v>0</v>
      </c>
      <c r="X15" s="397">
        <v>0</v>
      </c>
      <c r="Y15" s="397">
        <v>0</v>
      </c>
      <c r="Z15" s="397">
        <v>0</v>
      </c>
      <c r="AA15" s="397">
        <v>0</v>
      </c>
      <c r="AB15" s="397">
        <v>0</v>
      </c>
      <c r="AC15" s="397">
        <v>0</v>
      </c>
      <c r="AD15" s="397">
        <v>0</v>
      </c>
      <c r="AE15" s="397">
        <v>0</v>
      </c>
      <c r="AF15" s="397">
        <v>0</v>
      </c>
      <c r="AG15" s="397">
        <v>0</v>
      </c>
      <c r="AH15" s="397">
        <v>0</v>
      </c>
      <c r="AI15" s="397">
        <v>0</v>
      </c>
      <c r="AJ15" s="398">
        <f t="shared" si="0"/>
        <v>1042.1843560128</v>
      </c>
    </row>
    <row r="16" spans="1:36" s="389" customFormat="1" ht="14.5" x14ac:dyDescent="0.35">
      <c r="A16" s="564" t="s">
        <v>288</v>
      </c>
      <c r="B16" s="393">
        <v>8</v>
      </c>
      <c r="C16" s="397">
        <v>419.68321667999999</v>
      </c>
      <c r="D16" s="565">
        <v>1</v>
      </c>
      <c r="E16" s="396"/>
      <c r="F16" s="396"/>
      <c r="G16" s="396"/>
      <c r="H16" s="397">
        <v>419.68321667999999</v>
      </c>
      <c r="I16" s="397">
        <v>419.68321667999999</v>
      </c>
      <c r="J16" s="397">
        <v>419.68321667999999</v>
      </c>
      <c r="K16" s="397">
        <v>419.68321667999999</v>
      </c>
      <c r="L16" s="397">
        <v>419.68321667999999</v>
      </c>
      <c r="M16" s="397">
        <v>419.68321667999999</v>
      </c>
      <c r="N16" s="397">
        <v>419.68321667999999</v>
      </c>
      <c r="O16" s="397">
        <v>419.68321667999999</v>
      </c>
      <c r="P16" s="397">
        <v>0</v>
      </c>
      <c r="Q16" s="397">
        <v>0</v>
      </c>
      <c r="R16" s="397">
        <v>0</v>
      </c>
      <c r="S16" s="397">
        <v>0</v>
      </c>
      <c r="T16" s="397">
        <v>0</v>
      </c>
      <c r="U16" s="397">
        <v>0</v>
      </c>
      <c r="V16" s="397">
        <v>0</v>
      </c>
      <c r="W16" s="397">
        <v>0</v>
      </c>
      <c r="X16" s="397">
        <v>0</v>
      </c>
      <c r="Y16" s="397">
        <v>0</v>
      </c>
      <c r="Z16" s="397">
        <v>0</v>
      </c>
      <c r="AA16" s="397">
        <v>0</v>
      </c>
      <c r="AB16" s="397">
        <v>0</v>
      </c>
      <c r="AC16" s="397">
        <v>0</v>
      </c>
      <c r="AD16" s="397">
        <v>0</v>
      </c>
      <c r="AE16" s="397">
        <v>0</v>
      </c>
      <c r="AF16" s="397">
        <v>0</v>
      </c>
      <c r="AG16" s="397">
        <v>0</v>
      </c>
      <c r="AH16" s="397">
        <v>0</v>
      </c>
      <c r="AI16" s="397">
        <v>0</v>
      </c>
      <c r="AJ16" s="398">
        <f t="shared" si="0"/>
        <v>3357.4657334399999</v>
      </c>
    </row>
    <row r="17" spans="1:36" s="389" customFormat="1" ht="14.5" x14ac:dyDescent="0.35">
      <c r="A17" s="400" t="s">
        <v>243</v>
      </c>
      <c r="B17" s="566"/>
      <c r="C17" s="408">
        <f>SUM(C5:C16)</f>
        <v>7557.9963638662539</v>
      </c>
      <c r="D17" s="567">
        <f t="shared" ref="D17" si="1">H17/C17</f>
        <v>1</v>
      </c>
      <c r="E17" s="404"/>
      <c r="F17" s="404"/>
      <c r="G17" s="405"/>
      <c r="H17" s="406">
        <f t="shared" ref="H17:AJ17" si="2">SUM(H5:H16)</f>
        <v>7557.9963638662539</v>
      </c>
      <c r="I17" s="407">
        <f t="shared" si="2"/>
        <v>7557.9963638662539</v>
      </c>
      <c r="J17" s="408">
        <f t="shared" si="2"/>
        <v>7554.4037838398417</v>
      </c>
      <c r="K17" s="408">
        <f t="shared" si="2"/>
        <v>7554.4037838398417</v>
      </c>
      <c r="L17" s="408">
        <f t="shared" si="2"/>
        <v>7554.4037838398417</v>
      </c>
      <c r="M17" s="408">
        <f t="shared" si="2"/>
        <v>7554.4037838398417</v>
      </c>
      <c r="N17" s="408">
        <f t="shared" si="2"/>
        <v>7554.4037838398417</v>
      </c>
      <c r="O17" s="408">
        <f t="shared" si="2"/>
        <v>5214.9490528734241</v>
      </c>
      <c r="P17" s="408">
        <f t="shared" si="2"/>
        <v>4795.2658361934245</v>
      </c>
      <c r="Q17" s="408">
        <f t="shared" si="2"/>
        <v>4795.2658361934245</v>
      </c>
      <c r="R17" s="408">
        <f t="shared" si="2"/>
        <v>0</v>
      </c>
      <c r="S17" s="408">
        <f t="shared" si="2"/>
        <v>0</v>
      </c>
      <c r="T17" s="408">
        <f t="shared" si="2"/>
        <v>0</v>
      </c>
      <c r="U17" s="408">
        <f t="shared" si="2"/>
        <v>0</v>
      </c>
      <c r="V17" s="408">
        <f t="shared" si="2"/>
        <v>0</v>
      </c>
      <c r="W17" s="408">
        <f t="shared" si="2"/>
        <v>0</v>
      </c>
      <c r="X17" s="408">
        <f t="shared" si="2"/>
        <v>0</v>
      </c>
      <c r="Y17" s="408">
        <f t="shared" si="2"/>
        <v>0</v>
      </c>
      <c r="Z17" s="408">
        <f t="shared" si="2"/>
        <v>0</v>
      </c>
      <c r="AA17" s="408">
        <f t="shared" si="2"/>
        <v>0</v>
      </c>
      <c r="AB17" s="408">
        <f t="shared" si="2"/>
        <v>0</v>
      </c>
      <c r="AC17" s="408">
        <f t="shared" si="2"/>
        <v>0</v>
      </c>
      <c r="AD17" s="408">
        <f t="shared" si="2"/>
        <v>0</v>
      </c>
      <c r="AE17" s="408">
        <f t="shared" si="2"/>
        <v>0</v>
      </c>
      <c r="AF17" s="408">
        <f t="shared" si="2"/>
        <v>0</v>
      </c>
      <c r="AG17" s="408">
        <f t="shared" si="2"/>
        <v>0</v>
      </c>
      <c r="AH17" s="408">
        <f t="shared" si="2"/>
        <v>0</v>
      </c>
      <c r="AI17" s="409">
        <f t="shared" si="2"/>
        <v>0</v>
      </c>
      <c r="AJ17" s="410">
        <f t="shared" si="2"/>
        <v>67693.492372191977</v>
      </c>
    </row>
    <row r="18" spans="1:36" s="389" customFormat="1" x14ac:dyDescent="0.4">
      <c r="A18" s="400" t="s">
        <v>244</v>
      </c>
      <c r="B18" s="411"/>
      <c r="C18" s="412"/>
      <c r="D18" s="412"/>
      <c r="E18" s="404"/>
      <c r="F18" s="404"/>
      <c r="G18" s="405"/>
      <c r="H18" s="406">
        <v>0</v>
      </c>
      <c r="I18" s="407">
        <f t="shared" ref="I18" si="3">H17-I17</f>
        <v>0</v>
      </c>
      <c r="J18" s="407">
        <f t="shared" ref="J18" si="4">I17-J17</f>
        <v>3.592580026412179</v>
      </c>
      <c r="K18" s="407">
        <f t="shared" ref="K18" si="5">J17-K17</f>
        <v>0</v>
      </c>
      <c r="L18" s="407">
        <f t="shared" ref="L18" si="6">K17-L17</f>
        <v>0</v>
      </c>
      <c r="M18" s="407">
        <f t="shared" ref="M18" si="7">L17-M17</f>
        <v>0</v>
      </c>
      <c r="N18" s="407">
        <f t="shared" ref="N18" si="8">M17-N17</f>
        <v>0</v>
      </c>
      <c r="O18" s="407">
        <f t="shared" ref="O18" si="9">N17-O17</f>
        <v>2339.4547309664176</v>
      </c>
      <c r="P18" s="407">
        <f t="shared" ref="P18" si="10">O17-P17</f>
        <v>419.68321667999953</v>
      </c>
      <c r="Q18" s="407">
        <f t="shared" ref="Q18" si="11">P17-Q17</f>
        <v>0</v>
      </c>
      <c r="R18" s="407">
        <f t="shared" ref="R18" si="12">Q17-R17</f>
        <v>4795.2658361934245</v>
      </c>
      <c r="S18" s="407">
        <f t="shared" ref="S18" si="13">R17-S17</f>
        <v>0</v>
      </c>
      <c r="T18" s="407">
        <f t="shared" ref="T18" si="14">S17-T17</f>
        <v>0</v>
      </c>
      <c r="U18" s="407">
        <f t="shared" ref="U18" si="15">T17-U17</f>
        <v>0</v>
      </c>
      <c r="V18" s="407">
        <f t="shared" ref="V18" si="16">U17-V17</f>
        <v>0</v>
      </c>
      <c r="W18" s="407">
        <f t="shared" ref="W18" si="17">V17-W17</f>
        <v>0</v>
      </c>
      <c r="X18" s="407">
        <f t="shared" ref="X18" si="18">W17-X17</f>
        <v>0</v>
      </c>
      <c r="Y18" s="407">
        <f t="shared" ref="Y18" si="19">X17-Y17</f>
        <v>0</v>
      </c>
      <c r="Z18" s="407">
        <f t="shared" ref="Z18" si="20">Y17-Z17</f>
        <v>0</v>
      </c>
      <c r="AA18" s="407">
        <f t="shared" ref="AA18" si="21">Z17-AA17</f>
        <v>0</v>
      </c>
      <c r="AB18" s="407">
        <f t="shared" ref="AB18" si="22">AA17-AB17</f>
        <v>0</v>
      </c>
      <c r="AC18" s="407">
        <f t="shared" ref="AC18" si="23">AB17-AC17</f>
        <v>0</v>
      </c>
      <c r="AD18" s="407">
        <f t="shared" ref="AD18" si="24">AC17-AD17</f>
        <v>0</v>
      </c>
      <c r="AE18" s="407">
        <f t="shared" ref="AE18" si="25">AD17-AE17</f>
        <v>0</v>
      </c>
      <c r="AF18" s="407">
        <f t="shared" ref="AF18" si="26">AE17-AF17</f>
        <v>0</v>
      </c>
      <c r="AG18" s="407">
        <f t="shared" ref="AG18" si="27">AF17-AG17</f>
        <v>0</v>
      </c>
      <c r="AH18" s="407">
        <f t="shared" ref="AH18" si="28">AG17-AH17</f>
        <v>0</v>
      </c>
      <c r="AI18" s="407">
        <f t="shared" ref="AI18" si="29">AH17-AI17</f>
        <v>0</v>
      </c>
      <c r="AJ18" s="414"/>
    </row>
    <row r="19" spans="1:36" s="389" customFormat="1" ht="14.5" x14ac:dyDescent="0.35">
      <c r="A19" s="400" t="s">
        <v>245</v>
      </c>
      <c r="B19" s="411"/>
      <c r="C19" s="412"/>
      <c r="D19" s="412"/>
      <c r="E19" s="404"/>
      <c r="F19" s="404"/>
      <c r="G19" s="405"/>
      <c r="H19" s="406">
        <v>0</v>
      </c>
      <c r="I19" s="415">
        <f t="shared" ref="I19" si="30">$H17-I17</f>
        <v>0</v>
      </c>
      <c r="J19" s="415">
        <f t="shared" ref="J19:AI19" si="31">$H17-J17</f>
        <v>3.592580026412179</v>
      </c>
      <c r="K19" s="415">
        <f t="shared" si="31"/>
        <v>3.592580026412179</v>
      </c>
      <c r="L19" s="415">
        <f t="shared" si="31"/>
        <v>3.592580026412179</v>
      </c>
      <c r="M19" s="415">
        <f t="shared" si="31"/>
        <v>3.592580026412179</v>
      </c>
      <c r="N19" s="415">
        <f t="shared" si="31"/>
        <v>3.592580026412179</v>
      </c>
      <c r="O19" s="415">
        <f t="shared" si="31"/>
        <v>2343.0473109928298</v>
      </c>
      <c r="P19" s="415">
        <f t="shared" si="31"/>
        <v>2762.7305276728293</v>
      </c>
      <c r="Q19" s="415">
        <f t="shared" si="31"/>
        <v>2762.7305276728293</v>
      </c>
      <c r="R19" s="415">
        <f t="shared" si="31"/>
        <v>7557.9963638662539</v>
      </c>
      <c r="S19" s="415">
        <f t="shared" si="31"/>
        <v>7557.9963638662539</v>
      </c>
      <c r="T19" s="415">
        <f t="shared" si="31"/>
        <v>7557.9963638662539</v>
      </c>
      <c r="U19" s="415">
        <f t="shared" si="31"/>
        <v>7557.9963638662539</v>
      </c>
      <c r="V19" s="415">
        <f t="shared" si="31"/>
        <v>7557.9963638662539</v>
      </c>
      <c r="W19" s="415">
        <f t="shared" si="31"/>
        <v>7557.9963638662539</v>
      </c>
      <c r="X19" s="415">
        <f t="shared" si="31"/>
        <v>7557.9963638662539</v>
      </c>
      <c r="Y19" s="415">
        <f t="shared" si="31"/>
        <v>7557.9963638662539</v>
      </c>
      <c r="Z19" s="415">
        <f t="shared" si="31"/>
        <v>7557.9963638662539</v>
      </c>
      <c r="AA19" s="415">
        <f t="shared" si="31"/>
        <v>7557.9963638662539</v>
      </c>
      <c r="AB19" s="415">
        <f t="shared" si="31"/>
        <v>7557.9963638662539</v>
      </c>
      <c r="AC19" s="415">
        <f t="shared" si="31"/>
        <v>7557.9963638662539</v>
      </c>
      <c r="AD19" s="415">
        <f t="shared" si="31"/>
        <v>7557.9963638662539</v>
      </c>
      <c r="AE19" s="415">
        <f t="shared" si="31"/>
        <v>7557.9963638662539</v>
      </c>
      <c r="AF19" s="415">
        <f t="shared" si="31"/>
        <v>7557.9963638662539</v>
      </c>
      <c r="AG19" s="415">
        <f t="shared" si="31"/>
        <v>7557.9963638662539</v>
      </c>
      <c r="AH19" s="415">
        <f t="shared" si="31"/>
        <v>7557.9963638662539</v>
      </c>
      <c r="AI19" s="415">
        <f t="shared" si="31"/>
        <v>7557.9963638662539</v>
      </c>
      <c r="AJ19" s="416"/>
    </row>
    <row r="20" spans="1:36" s="389" customFormat="1" x14ac:dyDescent="0.4">
      <c r="A20" s="417" t="s">
        <v>88</v>
      </c>
      <c r="B20" s="418">
        <f>SUMPRODUCT(B5:B16,C5:C16)/C17</f>
        <v>9.4566684944168635</v>
      </c>
      <c r="C20" s="419"/>
    </row>
    <row r="21" spans="1:36" s="389" customFormat="1" ht="14.5" x14ac:dyDescent="0.35"/>
    <row r="22" spans="1:36" s="389" customFormat="1" ht="14.5" x14ac:dyDescent="0.35">
      <c r="A22" s="676" t="s">
        <v>2</v>
      </c>
      <c r="B22" s="677"/>
      <c r="C22" s="677"/>
      <c r="D22" s="677"/>
      <c r="E22" s="677"/>
      <c r="F22" s="677"/>
      <c r="G22" s="677"/>
      <c r="H22" s="677"/>
      <c r="I22" s="677"/>
      <c r="J22" s="678"/>
    </row>
    <row r="23" spans="1:36" s="389" customFormat="1" ht="46.5" customHeight="1" x14ac:dyDescent="0.35">
      <c r="A23" s="679" t="s">
        <v>289</v>
      </c>
      <c r="B23" s="679"/>
      <c r="C23" s="679"/>
      <c r="D23" s="679"/>
      <c r="E23" s="679"/>
      <c r="F23" s="679"/>
      <c r="G23" s="679"/>
      <c r="H23" s="679"/>
      <c r="I23" s="679"/>
      <c r="J23" s="679"/>
    </row>
  </sheetData>
  <mergeCells count="8">
    <mergeCell ref="E3:AI3"/>
    <mergeCell ref="AJ3:AJ4"/>
    <mergeCell ref="A22:J22"/>
    <mergeCell ref="A23:J23"/>
    <mergeCell ref="A3:A4"/>
    <mergeCell ref="B3:B4"/>
    <mergeCell ref="C3:C4"/>
    <mergeCell ref="D3:D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EC4D-3E49-48E2-A276-BCEA28B59899}">
  <dimension ref="A1:AJ13"/>
  <sheetViews>
    <sheetView workbookViewId="0">
      <selection activeCell="B5" sqref="B5:D8"/>
    </sheetView>
  </sheetViews>
  <sheetFormatPr defaultColWidth="8.84375" defaultRowHeight="15" x14ac:dyDescent="0.4"/>
  <cols>
    <col min="1" max="1" width="20.765625" style="283" customWidth="1"/>
    <col min="2" max="2" width="8.69140625" style="283" bestFit="1" customWidth="1"/>
    <col min="3" max="3" width="12" style="283" customWidth="1"/>
    <col min="4" max="4" width="6.53515625" style="283" bestFit="1" customWidth="1"/>
    <col min="5" max="7" width="9.84375" style="283" hidden="1" customWidth="1"/>
    <col min="8" max="36" width="9.84375" style="283" customWidth="1"/>
    <col min="37" max="16384" width="8.84375" style="283"/>
  </cols>
  <sheetData>
    <row r="1" spans="1:36" x14ac:dyDescent="0.4">
      <c r="A1" s="111" t="s">
        <v>509</v>
      </c>
    </row>
    <row r="2" spans="1:36" x14ac:dyDescent="0.4">
      <c r="A2" s="165"/>
    </row>
    <row r="3" spans="1:36" x14ac:dyDescent="0.4">
      <c r="A3" s="616" t="s">
        <v>253</v>
      </c>
      <c r="B3" s="618" t="s">
        <v>0</v>
      </c>
      <c r="C3" s="618" t="s">
        <v>34</v>
      </c>
      <c r="D3" s="618" t="s">
        <v>74</v>
      </c>
      <c r="E3" s="635" t="s">
        <v>76</v>
      </c>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7" t="s">
        <v>1</v>
      </c>
    </row>
    <row r="4" spans="1:36" x14ac:dyDescent="0.4">
      <c r="A4" s="617"/>
      <c r="B4" s="619"/>
      <c r="C4" s="619"/>
      <c r="D4" s="624"/>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1">
        <v>2048</v>
      </c>
      <c r="AJ4" s="638"/>
    </row>
    <row r="5" spans="1:36" x14ac:dyDescent="0.4">
      <c r="A5" s="334" t="s">
        <v>393</v>
      </c>
      <c r="B5" s="250">
        <v>6.5</v>
      </c>
      <c r="C5" s="266">
        <v>3863.6696973615199</v>
      </c>
      <c r="D5" s="598">
        <v>0.47</v>
      </c>
      <c r="E5" s="234"/>
      <c r="F5" s="234"/>
      <c r="G5" s="234"/>
      <c r="H5" s="266">
        <f>D5*C5</f>
        <v>1815.9247577599142</v>
      </c>
      <c r="I5" s="266">
        <f t="shared" ref="I5:M6" si="0">H5</f>
        <v>1815.9247577599142</v>
      </c>
      <c r="J5" s="266">
        <f t="shared" si="0"/>
        <v>1815.9247577599142</v>
      </c>
      <c r="K5" s="266">
        <f t="shared" si="0"/>
        <v>1815.9247577599142</v>
      </c>
      <c r="L5" s="266">
        <f t="shared" si="0"/>
        <v>1815.9247577599142</v>
      </c>
      <c r="M5" s="266">
        <f t="shared" si="0"/>
        <v>1815.9247577599142</v>
      </c>
      <c r="N5" s="266">
        <f>M5*0.5</f>
        <v>907.9623788799571</v>
      </c>
      <c r="O5" s="266">
        <v>0</v>
      </c>
      <c r="P5" s="266">
        <v>0</v>
      </c>
      <c r="Q5" s="266">
        <v>0</v>
      </c>
      <c r="R5" s="266">
        <v>0</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423">
        <f>SUM(E5:AI5)</f>
        <v>11803.510925439441</v>
      </c>
    </row>
    <row r="6" spans="1:36" x14ac:dyDescent="0.4">
      <c r="A6" s="334" t="s">
        <v>394</v>
      </c>
      <c r="B6" s="250">
        <v>6.5</v>
      </c>
      <c r="C6" s="266">
        <v>1186.3888782834999</v>
      </c>
      <c r="D6" s="598">
        <v>0.54</v>
      </c>
      <c r="E6" s="234"/>
      <c r="F6" s="234"/>
      <c r="G6" s="234"/>
      <c r="H6" s="266">
        <f>D6*C6</f>
        <v>640.64999427308999</v>
      </c>
      <c r="I6" s="266">
        <f t="shared" si="0"/>
        <v>640.64999427308999</v>
      </c>
      <c r="J6" s="266">
        <f t="shared" si="0"/>
        <v>640.64999427308999</v>
      </c>
      <c r="K6" s="266">
        <f t="shared" si="0"/>
        <v>640.64999427308999</v>
      </c>
      <c r="L6" s="266">
        <f t="shared" si="0"/>
        <v>640.64999427308999</v>
      </c>
      <c r="M6" s="266">
        <f t="shared" si="0"/>
        <v>640.64999427308999</v>
      </c>
      <c r="N6" s="266">
        <f>M6*0.5</f>
        <v>320.32499713654499</v>
      </c>
      <c r="O6" s="266">
        <v>0</v>
      </c>
      <c r="P6" s="266">
        <v>0</v>
      </c>
      <c r="Q6" s="266">
        <v>0</v>
      </c>
      <c r="R6" s="266">
        <v>0</v>
      </c>
      <c r="S6" s="266">
        <v>0</v>
      </c>
      <c r="T6" s="266">
        <v>0</v>
      </c>
      <c r="U6" s="266">
        <v>0</v>
      </c>
      <c r="V6" s="266">
        <v>0</v>
      </c>
      <c r="W6" s="266">
        <v>0</v>
      </c>
      <c r="X6" s="266">
        <v>0</v>
      </c>
      <c r="Y6" s="266">
        <v>0</v>
      </c>
      <c r="Z6" s="266">
        <v>0</v>
      </c>
      <c r="AA6" s="266">
        <v>0</v>
      </c>
      <c r="AB6" s="266">
        <v>0</v>
      </c>
      <c r="AC6" s="266">
        <v>0</v>
      </c>
      <c r="AD6" s="266">
        <v>0</v>
      </c>
      <c r="AE6" s="266">
        <v>0</v>
      </c>
      <c r="AF6" s="266">
        <v>0</v>
      </c>
      <c r="AG6" s="266">
        <v>0</v>
      </c>
      <c r="AH6" s="266">
        <v>0</v>
      </c>
      <c r="AI6" s="266">
        <v>0</v>
      </c>
      <c r="AJ6" s="423">
        <f>SUM(E6:AI6)</f>
        <v>4164.2249627750844</v>
      </c>
    </row>
    <row r="7" spans="1:36" ht="27" x14ac:dyDescent="0.4">
      <c r="A7" s="334" t="s">
        <v>395</v>
      </c>
      <c r="B7" s="528">
        <v>4</v>
      </c>
      <c r="C7" s="266">
        <v>117.084897959184</v>
      </c>
      <c r="D7" s="599">
        <v>0.5</v>
      </c>
      <c r="E7" s="234"/>
      <c r="F7" s="234"/>
      <c r="G7" s="234"/>
      <c r="H7" s="266">
        <f>D7*C7</f>
        <v>58.542448979592002</v>
      </c>
      <c r="I7" s="266">
        <f>H7</f>
        <v>58.542448979592002</v>
      </c>
      <c r="J7" s="266">
        <f>I7</f>
        <v>58.542448979592002</v>
      </c>
      <c r="K7" s="266">
        <f>J7</f>
        <v>58.542448979592002</v>
      </c>
      <c r="L7" s="266">
        <v>0</v>
      </c>
      <c r="M7" s="266">
        <v>0</v>
      </c>
      <c r="N7" s="266">
        <v>0</v>
      </c>
      <c r="O7" s="266">
        <v>0</v>
      </c>
      <c r="P7" s="266">
        <v>0</v>
      </c>
      <c r="Q7" s="266">
        <v>0</v>
      </c>
      <c r="R7" s="266">
        <v>0</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423">
        <f>SUM(E7:AI7)</f>
        <v>234.16979591836801</v>
      </c>
    </row>
    <row r="8" spans="1:36" x14ac:dyDescent="0.4">
      <c r="A8" s="236" t="s">
        <v>243</v>
      </c>
      <c r="B8" s="582"/>
      <c r="C8" s="303">
        <f>SUM(C5:C7)</f>
        <v>5167.1434736042038</v>
      </c>
      <c r="D8" s="583">
        <f>H8/C8</f>
        <v>0.48675195760690632</v>
      </c>
      <c r="E8" s="435"/>
      <c r="F8" s="335"/>
      <c r="G8" s="346"/>
      <c r="H8" s="263">
        <f t="shared" ref="H8:AJ8" si="1">SUM(H5:H7)</f>
        <v>2515.1172010125961</v>
      </c>
      <c r="I8" s="301">
        <f t="shared" si="1"/>
        <v>2515.1172010125961</v>
      </c>
      <c r="J8" s="302">
        <f t="shared" si="1"/>
        <v>2515.1172010125961</v>
      </c>
      <c r="K8" s="302">
        <f t="shared" si="1"/>
        <v>2515.1172010125961</v>
      </c>
      <c r="L8" s="302">
        <f t="shared" si="1"/>
        <v>2456.5747520330042</v>
      </c>
      <c r="M8" s="302">
        <f t="shared" si="1"/>
        <v>2456.5747520330042</v>
      </c>
      <c r="N8" s="302">
        <f t="shared" si="1"/>
        <v>1228.2873760165021</v>
      </c>
      <c r="O8" s="302">
        <f t="shared" si="1"/>
        <v>0</v>
      </c>
      <c r="P8" s="302">
        <f t="shared" si="1"/>
        <v>0</v>
      </c>
      <c r="Q8" s="302">
        <f t="shared" si="1"/>
        <v>0</v>
      </c>
      <c r="R8" s="302">
        <f t="shared" si="1"/>
        <v>0</v>
      </c>
      <c r="S8" s="302">
        <f t="shared" si="1"/>
        <v>0</v>
      </c>
      <c r="T8" s="302">
        <f t="shared" si="1"/>
        <v>0</v>
      </c>
      <c r="U8" s="302">
        <f t="shared" si="1"/>
        <v>0</v>
      </c>
      <c r="V8" s="302">
        <f t="shared" si="1"/>
        <v>0</v>
      </c>
      <c r="W8" s="302">
        <f t="shared" si="1"/>
        <v>0</v>
      </c>
      <c r="X8" s="302">
        <f t="shared" si="1"/>
        <v>0</v>
      </c>
      <c r="Y8" s="302">
        <f t="shared" si="1"/>
        <v>0</v>
      </c>
      <c r="Z8" s="302">
        <f t="shared" si="1"/>
        <v>0</v>
      </c>
      <c r="AA8" s="302">
        <f t="shared" si="1"/>
        <v>0</v>
      </c>
      <c r="AB8" s="302">
        <f t="shared" si="1"/>
        <v>0</v>
      </c>
      <c r="AC8" s="302">
        <f t="shared" si="1"/>
        <v>0</v>
      </c>
      <c r="AD8" s="302">
        <f t="shared" si="1"/>
        <v>0</v>
      </c>
      <c r="AE8" s="302">
        <f t="shared" si="1"/>
        <v>0</v>
      </c>
      <c r="AF8" s="302">
        <f t="shared" si="1"/>
        <v>0</v>
      </c>
      <c r="AG8" s="302">
        <f t="shared" si="1"/>
        <v>0</v>
      </c>
      <c r="AH8" s="302">
        <f t="shared" si="1"/>
        <v>0</v>
      </c>
      <c r="AI8" s="303">
        <f t="shared" si="1"/>
        <v>0</v>
      </c>
      <c r="AJ8" s="304">
        <f t="shared" si="1"/>
        <v>16201.905684132893</v>
      </c>
    </row>
    <row r="9" spans="1:36" x14ac:dyDescent="0.4">
      <c r="A9" s="236" t="s">
        <v>244</v>
      </c>
      <c r="B9" s="243"/>
      <c r="C9" s="244"/>
      <c r="D9" s="343"/>
      <c r="E9" s="335"/>
      <c r="F9" s="335"/>
      <c r="G9" s="346"/>
      <c r="H9" s="263">
        <v>0</v>
      </c>
      <c r="I9" s="301">
        <f>H8-I8</f>
        <v>0</v>
      </c>
      <c r="J9" s="301">
        <f t="shared" ref="J9:AI9" si="2">I8-J8</f>
        <v>0</v>
      </c>
      <c r="K9" s="301">
        <f t="shared" si="2"/>
        <v>0</v>
      </c>
      <c r="L9" s="301">
        <f t="shared" si="2"/>
        <v>58.542448979591882</v>
      </c>
      <c r="M9" s="301">
        <f t="shared" si="2"/>
        <v>0</v>
      </c>
      <c r="N9" s="301">
        <f t="shared" si="2"/>
        <v>1228.2873760165021</v>
      </c>
      <c r="O9" s="301">
        <f t="shared" si="2"/>
        <v>1228.2873760165021</v>
      </c>
      <c r="P9" s="301">
        <f t="shared" si="2"/>
        <v>0</v>
      </c>
      <c r="Q9" s="301">
        <f t="shared" si="2"/>
        <v>0</v>
      </c>
      <c r="R9" s="301">
        <f t="shared" si="2"/>
        <v>0</v>
      </c>
      <c r="S9" s="301">
        <f t="shared" si="2"/>
        <v>0</v>
      </c>
      <c r="T9" s="301">
        <f t="shared" si="2"/>
        <v>0</v>
      </c>
      <c r="U9" s="301">
        <f t="shared" si="2"/>
        <v>0</v>
      </c>
      <c r="V9" s="301">
        <f t="shared" si="2"/>
        <v>0</v>
      </c>
      <c r="W9" s="301">
        <f t="shared" si="2"/>
        <v>0</v>
      </c>
      <c r="X9" s="301">
        <f t="shared" si="2"/>
        <v>0</v>
      </c>
      <c r="Y9" s="301">
        <f t="shared" si="2"/>
        <v>0</v>
      </c>
      <c r="Z9" s="301">
        <f t="shared" si="2"/>
        <v>0</v>
      </c>
      <c r="AA9" s="301">
        <f t="shared" si="2"/>
        <v>0</v>
      </c>
      <c r="AB9" s="301">
        <f t="shared" si="2"/>
        <v>0</v>
      </c>
      <c r="AC9" s="301">
        <f t="shared" si="2"/>
        <v>0</v>
      </c>
      <c r="AD9" s="301">
        <f t="shared" si="2"/>
        <v>0</v>
      </c>
      <c r="AE9" s="301">
        <f t="shared" si="2"/>
        <v>0</v>
      </c>
      <c r="AF9" s="301">
        <f t="shared" si="2"/>
        <v>0</v>
      </c>
      <c r="AG9" s="301">
        <f t="shared" si="2"/>
        <v>0</v>
      </c>
      <c r="AH9" s="301">
        <f t="shared" si="2"/>
        <v>0</v>
      </c>
      <c r="AI9" s="301">
        <f t="shared" si="2"/>
        <v>0</v>
      </c>
      <c r="AJ9" s="305"/>
    </row>
    <row r="10" spans="1:36" x14ac:dyDescent="0.4">
      <c r="A10" s="236" t="s">
        <v>245</v>
      </c>
      <c r="B10" s="243"/>
      <c r="C10" s="244"/>
      <c r="D10" s="244"/>
      <c r="E10" s="335"/>
      <c r="F10" s="335"/>
      <c r="G10" s="346"/>
      <c r="H10" s="263">
        <v>0</v>
      </c>
      <c r="I10" s="306">
        <f>$H$8-I8</f>
        <v>0</v>
      </c>
      <c r="J10" s="306">
        <f t="shared" ref="J10:AI10" si="3">$H$8-J8</f>
        <v>0</v>
      </c>
      <c r="K10" s="306">
        <f t="shared" si="3"/>
        <v>0</v>
      </c>
      <c r="L10" s="306">
        <f t="shared" si="3"/>
        <v>58.542448979591882</v>
      </c>
      <c r="M10" s="306">
        <f t="shared" si="3"/>
        <v>58.542448979591882</v>
      </c>
      <c r="N10" s="306">
        <f t="shared" si="3"/>
        <v>1286.829824996094</v>
      </c>
      <c r="O10" s="306">
        <f t="shared" si="3"/>
        <v>2515.1172010125961</v>
      </c>
      <c r="P10" s="306">
        <f t="shared" si="3"/>
        <v>2515.1172010125961</v>
      </c>
      <c r="Q10" s="306">
        <f t="shared" si="3"/>
        <v>2515.1172010125961</v>
      </c>
      <c r="R10" s="306">
        <f t="shared" si="3"/>
        <v>2515.1172010125961</v>
      </c>
      <c r="S10" s="306">
        <f t="shared" si="3"/>
        <v>2515.1172010125961</v>
      </c>
      <c r="T10" s="306">
        <f t="shared" si="3"/>
        <v>2515.1172010125961</v>
      </c>
      <c r="U10" s="306">
        <f t="shared" si="3"/>
        <v>2515.1172010125961</v>
      </c>
      <c r="V10" s="306">
        <f t="shared" si="3"/>
        <v>2515.1172010125961</v>
      </c>
      <c r="W10" s="306">
        <f t="shared" si="3"/>
        <v>2515.1172010125961</v>
      </c>
      <c r="X10" s="306">
        <f t="shared" si="3"/>
        <v>2515.1172010125961</v>
      </c>
      <c r="Y10" s="306">
        <f t="shared" si="3"/>
        <v>2515.1172010125961</v>
      </c>
      <c r="Z10" s="306">
        <f t="shared" si="3"/>
        <v>2515.1172010125961</v>
      </c>
      <c r="AA10" s="306">
        <f t="shared" si="3"/>
        <v>2515.1172010125961</v>
      </c>
      <c r="AB10" s="306">
        <f t="shared" si="3"/>
        <v>2515.1172010125961</v>
      </c>
      <c r="AC10" s="306">
        <f t="shared" si="3"/>
        <v>2515.1172010125961</v>
      </c>
      <c r="AD10" s="306">
        <f t="shared" si="3"/>
        <v>2515.1172010125961</v>
      </c>
      <c r="AE10" s="306">
        <f t="shared" si="3"/>
        <v>2515.1172010125961</v>
      </c>
      <c r="AF10" s="306">
        <f t="shared" si="3"/>
        <v>2515.1172010125961</v>
      </c>
      <c r="AG10" s="306">
        <f t="shared" si="3"/>
        <v>2515.1172010125961</v>
      </c>
      <c r="AH10" s="306">
        <f t="shared" si="3"/>
        <v>2515.1172010125961</v>
      </c>
      <c r="AI10" s="306">
        <f t="shared" si="3"/>
        <v>2515.1172010125961</v>
      </c>
      <c r="AJ10" s="307"/>
    </row>
    <row r="11" spans="1:36" x14ac:dyDescent="0.4">
      <c r="A11" s="247" t="s">
        <v>88</v>
      </c>
      <c r="B11" s="248">
        <f>SUMPRODUCT(B5:B7,C5:C7)/C8</f>
        <v>6.4433512449589898</v>
      </c>
      <c r="C11" s="245"/>
    </row>
    <row r="12" spans="1:36" x14ac:dyDescent="0.4">
      <c r="B12" s="336"/>
    </row>
    <row r="13" spans="1:36" x14ac:dyDescent="0.4">
      <c r="B13" s="579"/>
    </row>
  </sheetData>
  <mergeCells count="6">
    <mergeCell ref="E3:AI3"/>
    <mergeCell ref="AJ3:AJ4"/>
    <mergeCell ref="A3:A4"/>
    <mergeCell ref="B3:B4"/>
    <mergeCell ref="C3:C4"/>
    <mergeCell ref="D3:D4"/>
  </mergeCells>
  <pageMargins left="0.7" right="0.7" top="0.75" bottom="0.75" header="0.3" footer="0.3"/>
  <pageSetup orientation="portrait" horizontalDpi="1200" verticalDpi="120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82DD-A945-4E9E-8D2F-9C69AFE15E08}">
  <dimension ref="A1:AJ17"/>
  <sheetViews>
    <sheetView workbookViewId="0">
      <selection activeCell="AJ5" sqref="AJ5:AJ11"/>
    </sheetView>
  </sheetViews>
  <sheetFormatPr defaultRowHeight="15" x14ac:dyDescent="0.4"/>
  <cols>
    <col min="1" max="1" width="20" customWidth="1"/>
    <col min="2" max="2" width="6.765625" customWidth="1"/>
    <col min="3" max="3" width="12.23046875" customWidth="1"/>
    <col min="5" max="7" width="0" hidden="1" customWidth="1"/>
  </cols>
  <sheetData>
    <row r="1" spans="1:36" x14ac:dyDescent="0.4">
      <c r="A1" s="388" t="s">
        <v>527</v>
      </c>
    </row>
    <row r="2" spans="1:36" s="389" customFormat="1" x14ac:dyDescent="0.4">
      <c r="A2" s="388"/>
    </row>
    <row r="3" spans="1:36" s="389" customFormat="1" ht="14.5" x14ac:dyDescent="0.35">
      <c r="A3" s="641" t="s">
        <v>253</v>
      </c>
      <c r="B3" s="643" t="s">
        <v>0</v>
      </c>
      <c r="C3" s="643" t="s">
        <v>34</v>
      </c>
      <c r="D3" s="643" t="s">
        <v>74</v>
      </c>
      <c r="E3" s="674" t="s">
        <v>76</v>
      </c>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39" t="s">
        <v>1</v>
      </c>
    </row>
    <row r="4" spans="1:36" s="389" customFormat="1" ht="14.5" x14ac:dyDescent="0.35">
      <c r="A4" s="642"/>
      <c r="B4" s="644"/>
      <c r="C4" s="644"/>
      <c r="D4" s="645"/>
      <c r="E4" s="391">
        <v>2018</v>
      </c>
      <c r="F4" s="391">
        <v>2019</v>
      </c>
      <c r="G4" s="391">
        <v>2020</v>
      </c>
      <c r="H4" s="391">
        <v>2021</v>
      </c>
      <c r="I4" s="391">
        <v>2022</v>
      </c>
      <c r="J4" s="391">
        <v>2023</v>
      </c>
      <c r="K4" s="391">
        <v>2024</v>
      </c>
      <c r="L4" s="391">
        <v>2025</v>
      </c>
      <c r="M4" s="391">
        <v>2026</v>
      </c>
      <c r="N4" s="391">
        <v>2027</v>
      </c>
      <c r="O4" s="391">
        <v>2028</v>
      </c>
      <c r="P4" s="391">
        <v>2029</v>
      </c>
      <c r="Q4" s="391">
        <v>2030</v>
      </c>
      <c r="R4" s="391">
        <v>2031</v>
      </c>
      <c r="S4" s="391">
        <v>2032</v>
      </c>
      <c r="T4" s="391">
        <v>2033</v>
      </c>
      <c r="U4" s="391">
        <v>2034</v>
      </c>
      <c r="V4" s="391">
        <v>2035</v>
      </c>
      <c r="W4" s="391">
        <v>2036</v>
      </c>
      <c r="X4" s="391">
        <v>2037</v>
      </c>
      <c r="Y4" s="391">
        <v>2038</v>
      </c>
      <c r="Z4" s="391">
        <v>2039</v>
      </c>
      <c r="AA4" s="391">
        <v>2040</v>
      </c>
      <c r="AB4" s="391">
        <v>2041</v>
      </c>
      <c r="AC4" s="391">
        <v>2042</v>
      </c>
      <c r="AD4" s="391">
        <v>2043</v>
      </c>
      <c r="AE4" s="391">
        <v>2044</v>
      </c>
      <c r="AF4" s="391">
        <v>2045</v>
      </c>
      <c r="AG4" s="391">
        <v>2046</v>
      </c>
      <c r="AH4" s="391">
        <v>2047</v>
      </c>
      <c r="AI4" s="391">
        <v>2048</v>
      </c>
      <c r="AJ4" s="640"/>
    </row>
    <row r="5" spans="1:36" s="389" customFormat="1" ht="14.5" x14ac:dyDescent="0.35">
      <c r="A5" s="392" t="s">
        <v>152</v>
      </c>
      <c r="B5" s="393">
        <v>10</v>
      </c>
      <c r="C5" s="596">
        <v>170.23843119887999</v>
      </c>
      <c r="D5" s="565">
        <f t="shared" ref="D5:D11" si="0">H5/C5</f>
        <v>0.84000000000000008</v>
      </c>
      <c r="E5" s="396"/>
      <c r="F5" s="396"/>
      <c r="G5" s="396"/>
      <c r="H5" s="397">
        <v>143.0002822070592</v>
      </c>
      <c r="I5" s="397">
        <f t="shared" ref="I5:K10" si="1">H5</f>
        <v>143.0002822070592</v>
      </c>
      <c r="J5" s="397">
        <f t="shared" si="1"/>
        <v>143.0002822070592</v>
      </c>
      <c r="K5" s="397">
        <f t="shared" si="1"/>
        <v>143.0002822070592</v>
      </c>
      <c r="L5" s="397">
        <f>K5*0.38</f>
        <v>54.340107238682499</v>
      </c>
      <c r="M5" s="397">
        <f>L5</f>
        <v>54.340107238682499</v>
      </c>
      <c r="N5" s="397">
        <f>M5</f>
        <v>54.340107238682499</v>
      </c>
      <c r="O5" s="397">
        <f>N5</f>
        <v>54.340107238682499</v>
      </c>
      <c r="P5" s="397">
        <f>O5</f>
        <v>54.340107238682499</v>
      </c>
      <c r="Q5" s="397">
        <f>P5</f>
        <v>54.340107238682499</v>
      </c>
      <c r="R5" s="397">
        <v>0</v>
      </c>
      <c r="S5" s="397">
        <v>0</v>
      </c>
      <c r="T5" s="397">
        <v>0</v>
      </c>
      <c r="U5" s="397">
        <v>0</v>
      </c>
      <c r="V5" s="397">
        <v>0</v>
      </c>
      <c r="W5" s="397">
        <v>0</v>
      </c>
      <c r="X5" s="397">
        <v>0</v>
      </c>
      <c r="Y5" s="397">
        <v>0</v>
      </c>
      <c r="Z5" s="397">
        <v>0</v>
      </c>
      <c r="AA5" s="397">
        <v>0</v>
      </c>
      <c r="AB5" s="397">
        <v>0</v>
      </c>
      <c r="AC5" s="397">
        <v>0</v>
      </c>
      <c r="AD5" s="397">
        <v>0</v>
      </c>
      <c r="AE5" s="397">
        <v>0</v>
      </c>
      <c r="AF5" s="397">
        <v>0</v>
      </c>
      <c r="AG5" s="397">
        <v>0</v>
      </c>
      <c r="AH5" s="397">
        <v>0</v>
      </c>
      <c r="AI5" s="397">
        <v>0</v>
      </c>
      <c r="AJ5" s="398">
        <f t="shared" ref="AJ5:AJ10" si="2">SUM(E5:AI5)</f>
        <v>898.0417722603321</v>
      </c>
    </row>
    <row r="6" spans="1:36" s="389" customFormat="1" ht="14.5" x14ac:dyDescent="0.35">
      <c r="A6" s="392" t="s">
        <v>283</v>
      </c>
      <c r="B6" s="393">
        <v>10</v>
      </c>
      <c r="C6" s="596">
        <v>117.64711109184</v>
      </c>
      <c r="D6" s="565">
        <f t="shared" si="0"/>
        <v>1</v>
      </c>
      <c r="E6" s="396"/>
      <c r="F6" s="396"/>
      <c r="G6" s="396"/>
      <c r="H6" s="397">
        <v>117.64711109184</v>
      </c>
      <c r="I6" s="397">
        <f t="shared" si="1"/>
        <v>117.64711109184</v>
      </c>
      <c r="J6" s="397">
        <f t="shared" si="1"/>
        <v>117.64711109184</v>
      </c>
      <c r="K6" s="397">
        <f t="shared" si="1"/>
        <v>117.64711109184</v>
      </c>
      <c r="L6" s="397">
        <f t="shared" ref="L6:N10" si="3">K6</f>
        <v>117.64711109184</v>
      </c>
      <c r="M6" s="397">
        <f t="shared" si="3"/>
        <v>117.64711109184</v>
      </c>
      <c r="N6" s="397">
        <f t="shared" si="3"/>
        <v>117.64711109184</v>
      </c>
      <c r="O6" s="397">
        <f>N6*0.79</f>
        <v>92.941217762553606</v>
      </c>
      <c r="P6" s="397">
        <f>O6</f>
        <v>92.941217762553606</v>
      </c>
      <c r="Q6" s="397">
        <f>P6</f>
        <v>92.941217762553606</v>
      </c>
      <c r="R6" s="397">
        <v>0</v>
      </c>
      <c r="S6" s="397">
        <v>0</v>
      </c>
      <c r="T6" s="397">
        <v>0</v>
      </c>
      <c r="U6" s="397">
        <v>0</v>
      </c>
      <c r="V6" s="397">
        <v>0</v>
      </c>
      <c r="W6" s="397">
        <v>0</v>
      </c>
      <c r="X6" s="397">
        <v>0</v>
      </c>
      <c r="Y6" s="397">
        <v>0</v>
      </c>
      <c r="Z6" s="397">
        <v>0</v>
      </c>
      <c r="AA6" s="397">
        <v>0</v>
      </c>
      <c r="AB6" s="397">
        <v>0</v>
      </c>
      <c r="AC6" s="397">
        <v>0</v>
      </c>
      <c r="AD6" s="397">
        <v>0</v>
      </c>
      <c r="AE6" s="397">
        <v>0</v>
      </c>
      <c r="AF6" s="397">
        <v>0</v>
      </c>
      <c r="AG6" s="397">
        <v>0</v>
      </c>
      <c r="AH6" s="397">
        <v>0</v>
      </c>
      <c r="AI6" s="397">
        <v>0</v>
      </c>
      <c r="AJ6" s="398">
        <f t="shared" si="2"/>
        <v>1102.3534309305408</v>
      </c>
    </row>
    <row r="7" spans="1:36" s="389" customFormat="1" ht="14.5" x14ac:dyDescent="0.35">
      <c r="A7" s="392" t="s">
        <v>280</v>
      </c>
      <c r="B7" s="393">
        <v>7</v>
      </c>
      <c r="C7" s="596">
        <v>246.79109</v>
      </c>
      <c r="D7" s="565">
        <f t="shared" si="0"/>
        <v>1</v>
      </c>
      <c r="E7" s="396"/>
      <c r="F7" s="396"/>
      <c r="G7" s="396"/>
      <c r="H7" s="397">
        <v>246.79109</v>
      </c>
      <c r="I7" s="397">
        <f t="shared" si="1"/>
        <v>246.79109</v>
      </c>
      <c r="J7" s="397">
        <f t="shared" si="1"/>
        <v>246.79109</v>
      </c>
      <c r="K7" s="397">
        <f t="shared" si="1"/>
        <v>246.79109</v>
      </c>
      <c r="L7" s="397">
        <f t="shared" si="3"/>
        <v>246.79109</v>
      </c>
      <c r="M7" s="397">
        <f t="shared" si="3"/>
        <v>246.79109</v>
      </c>
      <c r="N7" s="397">
        <f t="shared" si="3"/>
        <v>246.79109</v>
      </c>
      <c r="O7" s="397">
        <v>0</v>
      </c>
      <c r="P7" s="397">
        <v>0</v>
      </c>
      <c r="Q7" s="397">
        <v>0</v>
      </c>
      <c r="R7" s="397">
        <v>0</v>
      </c>
      <c r="S7" s="397">
        <v>0</v>
      </c>
      <c r="T7" s="397">
        <v>0</v>
      </c>
      <c r="U7" s="397">
        <v>0</v>
      </c>
      <c r="V7" s="397">
        <v>0</v>
      </c>
      <c r="W7" s="397">
        <v>0</v>
      </c>
      <c r="X7" s="397">
        <v>0</v>
      </c>
      <c r="Y7" s="397">
        <v>0</v>
      </c>
      <c r="Z7" s="397">
        <v>0</v>
      </c>
      <c r="AA7" s="397">
        <v>0</v>
      </c>
      <c r="AB7" s="397">
        <v>0</v>
      </c>
      <c r="AC7" s="397">
        <v>0</v>
      </c>
      <c r="AD7" s="397">
        <v>0</v>
      </c>
      <c r="AE7" s="397">
        <v>0</v>
      </c>
      <c r="AF7" s="397">
        <v>0</v>
      </c>
      <c r="AG7" s="397">
        <v>0</v>
      </c>
      <c r="AH7" s="397">
        <v>0</v>
      </c>
      <c r="AI7" s="397">
        <v>0</v>
      </c>
      <c r="AJ7" s="398">
        <f t="shared" si="2"/>
        <v>1727.5376299999998</v>
      </c>
    </row>
    <row r="8" spans="1:36" s="389" customFormat="1" ht="14.5" x14ac:dyDescent="0.35">
      <c r="A8" s="392" t="s">
        <v>57</v>
      </c>
      <c r="B8" s="393">
        <v>10</v>
      </c>
      <c r="C8" s="596">
        <v>83.055196133679331</v>
      </c>
      <c r="D8" s="565">
        <f t="shared" si="0"/>
        <v>1</v>
      </c>
      <c r="E8" s="396"/>
      <c r="F8" s="396"/>
      <c r="G8" s="396"/>
      <c r="H8" s="397">
        <v>83.055196133679331</v>
      </c>
      <c r="I8" s="397">
        <f t="shared" si="1"/>
        <v>83.055196133679331</v>
      </c>
      <c r="J8" s="397">
        <f t="shared" si="1"/>
        <v>83.055196133679331</v>
      </c>
      <c r="K8" s="397">
        <f t="shared" si="1"/>
        <v>83.055196133679331</v>
      </c>
      <c r="L8" s="397">
        <f t="shared" si="3"/>
        <v>83.055196133679331</v>
      </c>
      <c r="M8" s="397">
        <f t="shared" si="3"/>
        <v>83.055196133679331</v>
      </c>
      <c r="N8" s="397">
        <f t="shared" si="3"/>
        <v>83.055196133679331</v>
      </c>
      <c r="O8" s="397">
        <f t="shared" ref="O8:Q10" si="4">N8</f>
        <v>83.055196133679331</v>
      </c>
      <c r="P8" s="397">
        <f t="shared" si="4"/>
        <v>83.055196133679331</v>
      </c>
      <c r="Q8" s="397">
        <f t="shared" si="4"/>
        <v>83.055196133679331</v>
      </c>
      <c r="R8" s="397">
        <v>0</v>
      </c>
      <c r="S8" s="397">
        <v>0</v>
      </c>
      <c r="T8" s="397">
        <v>0</v>
      </c>
      <c r="U8" s="397">
        <v>0</v>
      </c>
      <c r="V8" s="397">
        <v>0</v>
      </c>
      <c r="W8" s="397">
        <v>0</v>
      </c>
      <c r="X8" s="397">
        <v>0</v>
      </c>
      <c r="Y8" s="397">
        <v>0</v>
      </c>
      <c r="Z8" s="397">
        <v>0</v>
      </c>
      <c r="AA8" s="397">
        <v>0</v>
      </c>
      <c r="AB8" s="397">
        <v>0</v>
      </c>
      <c r="AC8" s="397">
        <v>0</v>
      </c>
      <c r="AD8" s="397">
        <v>0</v>
      </c>
      <c r="AE8" s="397">
        <v>0</v>
      </c>
      <c r="AF8" s="397">
        <v>0</v>
      </c>
      <c r="AG8" s="397">
        <v>0</v>
      </c>
      <c r="AH8" s="397">
        <v>0</v>
      </c>
      <c r="AI8" s="397">
        <v>0</v>
      </c>
      <c r="AJ8" s="398">
        <f t="shared" si="2"/>
        <v>830.5519613367934</v>
      </c>
    </row>
    <row r="9" spans="1:36" s="389" customFormat="1" ht="14.5" x14ac:dyDescent="0.35">
      <c r="A9" s="392" t="s">
        <v>153</v>
      </c>
      <c r="B9" s="393">
        <v>10</v>
      </c>
      <c r="C9" s="596">
        <v>64.484845306622049</v>
      </c>
      <c r="D9" s="565">
        <f t="shared" si="0"/>
        <v>1</v>
      </c>
      <c r="E9" s="396"/>
      <c r="F9" s="396"/>
      <c r="G9" s="396"/>
      <c r="H9" s="397">
        <v>64.484845306622049</v>
      </c>
      <c r="I9" s="397">
        <f t="shared" si="1"/>
        <v>64.484845306622049</v>
      </c>
      <c r="J9" s="397">
        <f t="shared" si="1"/>
        <v>64.484845306622049</v>
      </c>
      <c r="K9" s="397">
        <f t="shared" si="1"/>
        <v>64.484845306622049</v>
      </c>
      <c r="L9" s="397">
        <f t="shared" si="3"/>
        <v>64.484845306622049</v>
      </c>
      <c r="M9" s="397">
        <f t="shared" si="3"/>
        <v>64.484845306622049</v>
      </c>
      <c r="N9" s="397">
        <f t="shared" si="3"/>
        <v>64.484845306622049</v>
      </c>
      <c r="O9" s="397">
        <f t="shared" si="4"/>
        <v>64.484845306622049</v>
      </c>
      <c r="P9" s="397">
        <f t="shared" si="4"/>
        <v>64.484845306622049</v>
      </c>
      <c r="Q9" s="397">
        <f t="shared" si="4"/>
        <v>64.484845306622049</v>
      </c>
      <c r="R9" s="397">
        <v>0</v>
      </c>
      <c r="S9" s="397">
        <v>0</v>
      </c>
      <c r="T9" s="397">
        <v>0</v>
      </c>
      <c r="U9" s="397">
        <v>0</v>
      </c>
      <c r="V9" s="397">
        <v>0</v>
      </c>
      <c r="W9" s="397">
        <v>0</v>
      </c>
      <c r="X9" s="397">
        <v>0</v>
      </c>
      <c r="Y9" s="397">
        <v>0</v>
      </c>
      <c r="Z9" s="397">
        <v>0</v>
      </c>
      <c r="AA9" s="397">
        <v>0</v>
      </c>
      <c r="AB9" s="397">
        <v>0</v>
      </c>
      <c r="AC9" s="397">
        <v>0</v>
      </c>
      <c r="AD9" s="397">
        <v>0</v>
      </c>
      <c r="AE9" s="397">
        <v>0</v>
      </c>
      <c r="AF9" s="397">
        <v>0</v>
      </c>
      <c r="AG9" s="397">
        <v>0</v>
      </c>
      <c r="AH9" s="397">
        <v>0</v>
      </c>
      <c r="AI9" s="397">
        <v>0</v>
      </c>
      <c r="AJ9" s="398">
        <f t="shared" si="2"/>
        <v>644.84845306622037</v>
      </c>
    </row>
    <row r="10" spans="1:36" s="389" customFormat="1" ht="14.5" x14ac:dyDescent="0.35">
      <c r="A10" s="392" t="s">
        <v>154</v>
      </c>
      <c r="B10" s="393">
        <v>10</v>
      </c>
      <c r="C10" s="596">
        <v>8.3862797128971458</v>
      </c>
      <c r="D10" s="565">
        <f t="shared" si="0"/>
        <v>1</v>
      </c>
      <c r="E10" s="396"/>
      <c r="F10" s="396"/>
      <c r="G10" s="396"/>
      <c r="H10" s="397">
        <v>8.3862797128971458</v>
      </c>
      <c r="I10" s="397">
        <f t="shared" si="1"/>
        <v>8.3862797128971458</v>
      </c>
      <c r="J10" s="397">
        <f t="shared" si="1"/>
        <v>8.3862797128971458</v>
      </c>
      <c r="K10" s="397">
        <f t="shared" si="1"/>
        <v>8.3862797128971458</v>
      </c>
      <c r="L10" s="397">
        <f t="shared" si="3"/>
        <v>8.3862797128971458</v>
      </c>
      <c r="M10" s="397">
        <f t="shared" si="3"/>
        <v>8.3862797128971458</v>
      </c>
      <c r="N10" s="397">
        <f t="shared" si="3"/>
        <v>8.3862797128971458</v>
      </c>
      <c r="O10" s="397">
        <f t="shared" si="4"/>
        <v>8.3862797128971458</v>
      </c>
      <c r="P10" s="397">
        <f t="shared" si="4"/>
        <v>8.3862797128971458</v>
      </c>
      <c r="Q10" s="397">
        <f t="shared" si="4"/>
        <v>8.3862797128971458</v>
      </c>
      <c r="R10" s="397">
        <v>0</v>
      </c>
      <c r="S10" s="397">
        <v>0</v>
      </c>
      <c r="T10" s="397">
        <v>0</v>
      </c>
      <c r="U10" s="397">
        <v>0</v>
      </c>
      <c r="V10" s="397">
        <v>0</v>
      </c>
      <c r="W10" s="397">
        <v>0</v>
      </c>
      <c r="X10" s="397">
        <v>0</v>
      </c>
      <c r="Y10" s="397">
        <v>0</v>
      </c>
      <c r="Z10" s="397">
        <v>0</v>
      </c>
      <c r="AA10" s="397">
        <v>0</v>
      </c>
      <c r="AB10" s="397">
        <v>0</v>
      </c>
      <c r="AC10" s="397">
        <v>0</v>
      </c>
      <c r="AD10" s="397">
        <v>0</v>
      </c>
      <c r="AE10" s="397">
        <v>0</v>
      </c>
      <c r="AF10" s="397">
        <v>0</v>
      </c>
      <c r="AG10" s="397">
        <v>0</v>
      </c>
      <c r="AH10" s="397">
        <v>0</v>
      </c>
      <c r="AI10" s="397">
        <v>0</v>
      </c>
      <c r="AJ10" s="398">
        <f t="shared" si="2"/>
        <v>83.862797128971479</v>
      </c>
    </row>
    <row r="11" spans="1:36" s="389" customFormat="1" ht="14.5" x14ac:dyDescent="0.35">
      <c r="A11" s="400" t="s">
        <v>243</v>
      </c>
      <c r="B11" s="401"/>
      <c r="C11" s="597">
        <f>SUM(C5:C10)</f>
        <v>690.60295344391841</v>
      </c>
      <c r="D11" s="567">
        <f t="shared" si="0"/>
        <v>0.96055888719272231</v>
      </c>
      <c r="E11" s="404"/>
      <c r="F11" s="404"/>
      <c r="G11" s="405"/>
      <c r="H11" s="406">
        <f t="shared" ref="H11:AJ11" si="5">SUM(H5:H10)</f>
        <v>663.3648044520977</v>
      </c>
      <c r="I11" s="407">
        <f t="shared" si="5"/>
        <v>663.3648044520977</v>
      </c>
      <c r="J11" s="408">
        <f t="shared" si="5"/>
        <v>663.3648044520977</v>
      </c>
      <c r="K11" s="408">
        <f t="shared" si="5"/>
        <v>663.3648044520977</v>
      </c>
      <c r="L11" s="408">
        <f t="shared" si="5"/>
        <v>574.70462948372096</v>
      </c>
      <c r="M11" s="408">
        <f t="shared" si="5"/>
        <v>574.70462948372096</v>
      </c>
      <c r="N11" s="408">
        <f t="shared" si="5"/>
        <v>574.70462948372096</v>
      </c>
      <c r="O11" s="408">
        <f t="shared" si="5"/>
        <v>303.2076461544346</v>
      </c>
      <c r="P11" s="408">
        <f t="shared" si="5"/>
        <v>303.2076461544346</v>
      </c>
      <c r="Q11" s="408">
        <f t="shared" si="5"/>
        <v>303.2076461544346</v>
      </c>
      <c r="R11" s="408">
        <f t="shared" si="5"/>
        <v>0</v>
      </c>
      <c r="S11" s="408">
        <f t="shared" si="5"/>
        <v>0</v>
      </c>
      <c r="T11" s="408">
        <f t="shared" si="5"/>
        <v>0</v>
      </c>
      <c r="U11" s="408">
        <f t="shared" si="5"/>
        <v>0</v>
      </c>
      <c r="V11" s="408">
        <f t="shared" si="5"/>
        <v>0</v>
      </c>
      <c r="W11" s="408">
        <f t="shared" si="5"/>
        <v>0</v>
      </c>
      <c r="X11" s="408">
        <f t="shared" si="5"/>
        <v>0</v>
      </c>
      <c r="Y11" s="408">
        <f t="shared" si="5"/>
        <v>0</v>
      </c>
      <c r="Z11" s="408">
        <f t="shared" si="5"/>
        <v>0</v>
      </c>
      <c r="AA11" s="408">
        <f t="shared" si="5"/>
        <v>0</v>
      </c>
      <c r="AB11" s="408">
        <f t="shared" si="5"/>
        <v>0</v>
      </c>
      <c r="AC11" s="408">
        <f t="shared" si="5"/>
        <v>0</v>
      </c>
      <c r="AD11" s="408">
        <f t="shared" si="5"/>
        <v>0</v>
      </c>
      <c r="AE11" s="408">
        <f t="shared" si="5"/>
        <v>0</v>
      </c>
      <c r="AF11" s="408">
        <f t="shared" si="5"/>
        <v>0</v>
      </c>
      <c r="AG11" s="408">
        <f t="shared" si="5"/>
        <v>0</v>
      </c>
      <c r="AH11" s="408">
        <f t="shared" si="5"/>
        <v>0</v>
      </c>
      <c r="AI11" s="409">
        <f t="shared" si="5"/>
        <v>0</v>
      </c>
      <c r="AJ11" s="410">
        <f t="shared" si="5"/>
        <v>5287.1960447228576</v>
      </c>
    </row>
    <row r="12" spans="1:36" s="389" customFormat="1" x14ac:dyDescent="0.4">
      <c r="A12" s="400" t="s">
        <v>244</v>
      </c>
      <c r="B12" s="411"/>
      <c r="C12" s="412"/>
      <c r="D12" s="412"/>
      <c r="E12" s="404"/>
      <c r="F12" s="404"/>
      <c r="G12" s="405"/>
      <c r="H12" s="406">
        <v>0</v>
      </c>
      <c r="I12" s="407">
        <f t="shared" ref="I12:AI12" si="6">H11-I11</f>
        <v>0</v>
      </c>
      <c r="J12" s="407">
        <f t="shared" si="6"/>
        <v>0</v>
      </c>
      <c r="K12" s="407">
        <f t="shared" si="6"/>
        <v>0</v>
      </c>
      <c r="L12" s="407">
        <f t="shared" si="6"/>
        <v>88.660174968376737</v>
      </c>
      <c r="M12" s="407">
        <f t="shared" si="6"/>
        <v>0</v>
      </c>
      <c r="N12" s="407">
        <f t="shared" si="6"/>
        <v>0</v>
      </c>
      <c r="O12" s="407">
        <f t="shared" si="6"/>
        <v>271.49698332928637</v>
      </c>
      <c r="P12" s="407">
        <f t="shared" si="6"/>
        <v>0</v>
      </c>
      <c r="Q12" s="407">
        <f t="shared" si="6"/>
        <v>0</v>
      </c>
      <c r="R12" s="407">
        <f t="shared" si="6"/>
        <v>303.2076461544346</v>
      </c>
      <c r="S12" s="407">
        <f t="shared" si="6"/>
        <v>0</v>
      </c>
      <c r="T12" s="407">
        <f t="shared" si="6"/>
        <v>0</v>
      </c>
      <c r="U12" s="407">
        <f t="shared" si="6"/>
        <v>0</v>
      </c>
      <c r="V12" s="407">
        <f t="shared" si="6"/>
        <v>0</v>
      </c>
      <c r="W12" s="407">
        <f t="shared" si="6"/>
        <v>0</v>
      </c>
      <c r="X12" s="407">
        <f t="shared" si="6"/>
        <v>0</v>
      </c>
      <c r="Y12" s="407">
        <f t="shared" si="6"/>
        <v>0</v>
      </c>
      <c r="Z12" s="407">
        <f t="shared" si="6"/>
        <v>0</v>
      </c>
      <c r="AA12" s="407">
        <f t="shared" si="6"/>
        <v>0</v>
      </c>
      <c r="AB12" s="407">
        <f t="shared" si="6"/>
        <v>0</v>
      </c>
      <c r="AC12" s="407">
        <f t="shared" si="6"/>
        <v>0</v>
      </c>
      <c r="AD12" s="407">
        <f t="shared" si="6"/>
        <v>0</v>
      </c>
      <c r="AE12" s="407">
        <f t="shared" si="6"/>
        <v>0</v>
      </c>
      <c r="AF12" s="407">
        <f t="shared" si="6"/>
        <v>0</v>
      </c>
      <c r="AG12" s="407">
        <f t="shared" si="6"/>
        <v>0</v>
      </c>
      <c r="AH12" s="407">
        <f t="shared" si="6"/>
        <v>0</v>
      </c>
      <c r="AI12" s="407">
        <f t="shared" si="6"/>
        <v>0</v>
      </c>
      <c r="AJ12" s="414"/>
    </row>
    <row r="13" spans="1:36" s="389" customFormat="1" ht="14.5" x14ac:dyDescent="0.35">
      <c r="A13" s="400" t="s">
        <v>245</v>
      </c>
      <c r="B13" s="411"/>
      <c r="C13" s="412"/>
      <c r="D13" s="412"/>
      <c r="E13" s="404"/>
      <c r="F13" s="404"/>
      <c r="G13" s="405"/>
      <c r="H13" s="406">
        <v>0</v>
      </c>
      <c r="I13" s="415">
        <f t="shared" ref="I13:AB13" si="7">$H11-I11</f>
        <v>0</v>
      </c>
      <c r="J13" s="415">
        <f t="shared" si="7"/>
        <v>0</v>
      </c>
      <c r="K13" s="415">
        <f t="shared" si="7"/>
        <v>0</v>
      </c>
      <c r="L13" s="415">
        <f t="shared" si="7"/>
        <v>88.660174968376737</v>
      </c>
      <c r="M13" s="415">
        <f t="shared" si="7"/>
        <v>88.660174968376737</v>
      </c>
      <c r="N13" s="415">
        <f t="shared" si="7"/>
        <v>88.660174968376737</v>
      </c>
      <c r="O13" s="415">
        <f t="shared" si="7"/>
        <v>360.1571582976631</v>
      </c>
      <c r="P13" s="415">
        <f t="shared" si="7"/>
        <v>360.1571582976631</v>
      </c>
      <c r="Q13" s="415">
        <f t="shared" si="7"/>
        <v>360.1571582976631</v>
      </c>
      <c r="R13" s="415">
        <f t="shared" si="7"/>
        <v>663.3648044520977</v>
      </c>
      <c r="S13" s="415">
        <f t="shared" si="7"/>
        <v>663.3648044520977</v>
      </c>
      <c r="T13" s="415">
        <f t="shared" si="7"/>
        <v>663.3648044520977</v>
      </c>
      <c r="U13" s="415">
        <f t="shared" si="7"/>
        <v>663.3648044520977</v>
      </c>
      <c r="V13" s="415">
        <f t="shared" si="7"/>
        <v>663.3648044520977</v>
      </c>
      <c r="W13" s="415">
        <f t="shared" si="7"/>
        <v>663.3648044520977</v>
      </c>
      <c r="X13" s="415">
        <f t="shared" si="7"/>
        <v>663.3648044520977</v>
      </c>
      <c r="Y13" s="415">
        <f t="shared" si="7"/>
        <v>663.3648044520977</v>
      </c>
      <c r="Z13" s="415">
        <f t="shared" si="7"/>
        <v>663.3648044520977</v>
      </c>
      <c r="AA13" s="415">
        <f t="shared" si="7"/>
        <v>663.3648044520977</v>
      </c>
      <c r="AB13" s="415">
        <f t="shared" si="7"/>
        <v>663.3648044520977</v>
      </c>
      <c r="AC13" s="415">
        <f>DD!$H$7-AC11</f>
        <v>9946.9097650396452</v>
      </c>
      <c r="AD13" s="415">
        <f>DD!$H$7-AD11</f>
        <v>9946.9097650396452</v>
      </c>
      <c r="AE13" s="415">
        <f>DD!$H$7-AE11</f>
        <v>9946.9097650396452</v>
      </c>
      <c r="AF13" s="415">
        <f>DD!$H$7-AF11</f>
        <v>9946.9097650396452</v>
      </c>
      <c r="AG13" s="415">
        <f>DD!$H$7-AG11</f>
        <v>9946.9097650396452</v>
      </c>
      <c r="AH13" s="415">
        <f>DD!$H$7-AH11</f>
        <v>9946.9097650396452</v>
      </c>
      <c r="AI13" s="415">
        <f>DD!$H$7-AI11</f>
        <v>9946.9097650396452</v>
      </c>
      <c r="AJ13" s="416"/>
    </row>
    <row r="14" spans="1:36" s="389" customFormat="1" x14ac:dyDescent="0.4">
      <c r="A14" s="417" t="s">
        <v>88</v>
      </c>
      <c r="B14" s="418">
        <f>SUMPRODUCT(B5:B10,C5:C10)/C11</f>
        <v>8.9279320826708251</v>
      </c>
      <c r="C14" s="419"/>
    </row>
    <row r="15" spans="1:36" s="389" customFormat="1" ht="14.5" x14ac:dyDescent="0.35"/>
    <row r="16" spans="1:36" s="389" customFormat="1" ht="14.5" x14ac:dyDescent="0.35">
      <c r="A16" s="676" t="s">
        <v>2</v>
      </c>
      <c r="B16" s="677"/>
      <c r="C16" s="677"/>
      <c r="D16" s="677"/>
      <c r="E16" s="677"/>
      <c r="F16" s="677"/>
      <c r="G16" s="677"/>
      <c r="H16" s="677"/>
      <c r="I16" s="677"/>
      <c r="J16" s="678"/>
    </row>
    <row r="17" spans="1:10" s="389" customFormat="1" ht="32.25" customHeight="1" x14ac:dyDescent="0.35">
      <c r="A17" s="679" t="s">
        <v>284</v>
      </c>
      <c r="B17" s="679"/>
      <c r="C17" s="679"/>
      <c r="D17" s="679"/>
      <c r="E17" s="679"/>
      <c r="F17" s="679"/>
      <c r="G17" s="679"/>
      <c r="H17" s="679"/>
      <c r="I17" s="679"/>
      <c r="J17" s="679"/>
    </row>
  </sheetData>
  <mergeCells count="8">
    <mergeCell ref="E3:AI3"/>
    <mergeCell ref="AJ3:AJ4"/>
    <mergeCell ref="A16:J16"/>
    <mergeCell ref="A17:J17"/>
    <mergeCell ref="A3:A4"/>
    <mergeCell ref="B3:B4"/>
    <mergeCell ref="C3:C4"/>
    <mergeCell ref="D3:D4"/>
  </mergeCells>
  <pageMargins left="0.7" right="0.7" top="0.75" bottom="0.75" header="0.3" footer="0.3"/>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E03CF-BC35-4F6A-9CF7-E556B18AFFC3}">
  <sheetPr>
    <pageSetUpPr autoPageBreaks="0"/>
  </sheetPr>
  <dimension ref="A1:CY155"/>
  <sheetViews>
    <sheetView workbookViewId="0">
      <selection activeCell="G161" sqref="G161"/>
    </sheetView>
  </sheetViews>
  <sheetFormatPr defaultColWidth="7.07421875" defaultRowHeight="15" x14ac:dyDescent="0.4"/>
  <cols>
    <col min="1" max="1" width="15.07421875" style="113" bestFit="1" customWidth="1"/>
    <col min="2" max="2" width="22.07421875" style="113" bestFit="1" customWidth="1"/>
    <col min="3" max="3" width="9" style="113" bestFit="1" customWidth="1"/>
    <col min="4" max="7" width="15.23046875" style="113" customWidth="1"/>
    <col min="8" max="10" width="4.3046875" style="113" hidden="1" customWidth="1"/>
    <col min="11" max="38" width="7.53515625" style="113" bestFit="1" customWidth="1"/>
    <col min="39" max="39" width="12.07421875" style="113" bestFit="1" customWidth="1"/>
    <col min="40" max="40" width="7.07421875" style="113"/>
    <col min="41" max="42" width="4.3046875" style="113" hidden="1" customWidth="1"/>
    <col min="43" max="43" width="5.53515625" style="113" hidden="1" customWidth="1"/>
    <col min="44" max="71" width="5.53515625" style="113" bestFit="1" customWidth="1"/>
    <col min="72" max="72" width="7.07421875" style="113"/>
    <col min="73" max="73" width="4.3046875" style="113" bestFit="1" customWidth="1"/>
    <col min="74" max="75" width="4.53515625" style="113" bestFit="1" customWidth="1"/>
    <col min="76" max="103" width="10.69140625" style="113" customWidth="1"/>
    <col min="104" max="16384" width="7.07421875" style="113"/>
  </cols>
  <sheetData>
    <row r="1" spans="1:103" x14ac:dyDescent="0.4">
      <c r="A1" s="699" t="s">
        <v>516</v>
      </c>
      <c r="B1" s="699"/>
      <c r="C1" s="699"/>
    </row>
    <row r="2" spans="1:103" x14ac:dyDescent="0.4">
      <c r="A2" s="563"/>
      <c r="B2" s="563"/>
      <c r="C2" s="563"/>
    </row>
    <row r="3" spans="1:103" s="114" customFormat="1" x14ac:dyDescent="0.4">
      <c r="A3" s="198" t="s">
        <v>145</v>
      </c>
      <c r="B3" s="199"/>
      <c r="H3" s="114">
        <v>0</v>
      </c>
      <c r="I3" s="114">
        <v>0</v>
      </c>
      <c r="J3" s="114">
        <v>1</v>
      </c>
      <c r="K3" s="114">
        <v>2</v>
      </c>
      <c r="L3" s="114">
        <v>3</v>
      </c>
      <c r="M3" s="114">
        <v>4</v>
      </c>
      <c r="N3" s="114">
        <v>5</v>
      </c>
      <c r="O3" s="114">
        <v>6</v>
      </c>
      <c r="P3" s="114">
        <v>7</v>
      </c>
      <c r="Q3" s="114">
        <v>8</v>
      </c>
      <c r="R3" s="114">
        <v>9</v>
      </c>
      <c r="S3" s="114">
        <v>10</v>
      </c>
      <c r="T3" s="114">
        <v>11</v>
      </c>
      <c r="U3" s="114">
        <v>12</v>
      </c>
      <c r="V3" s="114">
        <v>13</v>
      </c>
      <c r="W3" s="114">
        <v>14</v>
      </c>
      <c r="X3" s="114">
        <v>15</v>
      </c>
      <c r="Y3" s="114">
        <v>16</v>
      </c>
      <c r="Z3" s="114">
        <v>17</v>
      </c>
      <c r="AA3" s="114">
        <v>18</v>
      </c>
      <c r="AB3" s="114">
        <v>19</v>
      </c>
      <c r="AC3" s="114">
        <v>20</v>
      </c>
      <c r="AD3" s="114">
        <v>21</v>
      </c>
      <c r="AE3" s="114">
        <v>22</v>
      </c>
      <c r="AF3" s="114">
        <v>23</v>
      </c>
      <c r="AG3" s="114">
        <v>24</v>
      </c>
      <c r="AH3" s="114">
        <v>25</v>
      </c>
      <c r="AI3" s="114">
        <v>26</v>
      </c>
      <c r="AJ3" s="114">
        <v>27</v>
      </c>
      <c r="AK3" s="114">
        <v>28</v>
      </c>
      <c r="AL3" s="114">
        <v>29</v>
      </c>
      <c r="AO3" s="114">
        <v>0</v>
      </c>
      <c r="AP3" s="114">
        <v>0</v>
      </c>
      <c r="AQ3" s="114">
        <v>1</v>
      </c>
      <c r="AR3" s="114">
        <v>2</v>
      </c>
      <c r="AS3" s="114">
        <v>3</v>
      </c>
      <c r="AT3" s="114">
        <v>4</v>
      </c>
      <c r="AU3" s="114">
        <v>5</v>
      </c>
      <c r="AV3" s="114">
        <v>6</v>
      </c>
      <c r="AW3" s="114">
        <v>7</v>
      </c>
      <c r="AX3" s="114">
        <v>8</v>
      </c>
      <c r="AY3" s="114">
        <v>9</v>
      </c>
      <c r="AZ3" s="114">
        <v>10</v>
      </c>
      <c r="BA3" s="114">
        <v>11</v>
      </c>
      <c r="BB3" s="114">
        <v>12</v>
      </c>
      <c r="BC3" s="114">
        <v>13</v>
      </c>
      <c r="BD3" s="114">
        <v>14</v>
      </c>
      <c r="BE3" s="114">
        <v>15</v>
      </c>
      <c r="BF3" s="114">
        <v>16</v>
      </c>
      <c r="BG3" s="114">
        <v>17</v>
      </c>
      <c r="BH3" s="114">
        <v>18</v>
      </c>
      <c r="BI3" s="114">
        <v>19</v>
      </c>
      <c r="BJ3" s="114">
        <v>20</v>
      </c>
      <c r="BK3" s="114">
        <v>21</v>
      </c>
      <c r="BL3" s="114">
        <v>22</v>
      </c>
      <c r="BM3" s="114">
        <v>23</v>
      </c>
      <c r="BN3" s="114">
        <v>24</v>
      </c>
      <c r="BO3" s="114">
        <v>25</v>
      </c>
      <c r="BP3" s="114">
        <v>26</v>
      </c>
      <c r="BQ3" s="114">
        <v>27</v>
      </c>
      <c r="BR3" s="114">
        <v>28</v>
      </c>
      <c r="BS3" s="114">
        <v>29</v>
      </c>
      <c r="BU3" s="114">
        <v>0</v>
      </c>
      <c r="BV3" s="114">
        <v>0</v>
      </c>
      <c r="BW3" s="114">
        <v>0</v>
      </c>
      <c r="BX3" s="114">
        <v>2</v>
      </c>
      <c r="BY3" s="114">
        <v>3</v>
      </c>
      <c r="BZ3" s="114">
        <v>4</v>
      </c>
      <c r="CA3" s="114">
        <v>5</v>
      </c>
      <c r="CB3" s="114">
        <v>6</v>
      </c>
      <c r="CC3" s="114">
        <v>7</v>
      </c>
      <c r="CD3" s="114">
        <v>8</v>
      </c>
      <c r="CE3" s="114">
        <v>9</v>
      </c>
      <c r="CF3" s="114">
        <v>10</v>
      </c>
      <c r="CG3" s="114">
        <v>11</v>
      </c>
      <c r="CH3" s="114">
        <v>12</v>
      </c>
      <c r="CI3" s="114">
        <v>13</v>
      </c>
      <c r="CJ3" s="114">
        <v>14</v>
      </c>
      <c r="CK3" s="114">
        <v>15</v>
      </c>
      <c r="CL3" s="114">
        <v>16</v>
      </c>
      <c r="CM3" s="114">
        <v>17</v>
      </c>
      <c r="CN3" s="114">
        <v>18</v>
      </c>
      <c r="CO3" s="114">
        <v>19</v>
      </c>
      <c r="CP3" s="114">
        <v>20</v>
      </c>
      <c r="CQ3" s="114">
        <v>21</v>
      </c>
      <c r="CR3" s="114">
        <v>22</v>
      </c>
      <c r="CS3" s="114">
        <v>23</v>
      </c>
      <c r="CT3" s="114">
        <v>24</v>
      </c>
      <c r="CU3" s="114">
        <v>25</v>
      </c>
      <c r="CV3" s="114">
        <v>26</v>
      </c>
      <c r="CW3" s="114">
        <v>27</v>
      </c>
      <c r="CX3" s="114">
        <v>28</v>
      </c>
      <c r="CY3" s="114">
        <v>29</v>
      </c>
    </row>
    <row r="4" spans="1:103" x14ac:dyDescent="0.4">
      <c r="A4" s="687" t="s">
        <v>97</v>
      </c>
      <c r="B4" s="687" t="s">
        <v>98</v>
      </c>
      <c r="C4" s="687" t="s">
        <v>99</v>
      </c>
      <c r="D4" s="689" t="s">
        <v>85</v>
      </c>
      <c r="E4" s="689" t="s">
        <v>100</v>
      </c>
      <c r="F4" s="689" t="s">
        <v>101</v>
      </c>
      <c r="G4" s="689" t="s">
        <v>102</v>
      </c>
      <c r="H4" s="701" t="s">
        <v>39</v>
      </c>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3" t="s">
        <v>89</v>
      </c>
      <c r="AO4" s="705" t="s">
        <v>103</v>
      </c>
      <c r="AP4" s="706"/>
      <c r="AQ4" s="706"/>
      <c r="AR4" s="706"/>
      <c r="AS4" s="706"/>
      <c r="AT4" s="706"/>
      <c r="AU4" s="706"/>
      <c r="AV4" s="706"/>
      <c r="AW4" s="706"/>
      <c r="AX4" s="706"/>
      <c r="AY4" s="706"/>
      <c r="AZ4" s="706"/>
      <c r="BA4" s="706"/>
      <c r="BB4" s="706"/>
      <c r="BC4" s="706"/>
      <c r="BD4" s="706"/>
      <c r="BE4" s="706"/>
      <c r="BF4" s="706"/>
      <c r="BG4" s="706"/>
      <c r="BH4" s="706"/>
      <c r="BI4" s="706"/>
      <c r="BJ4" s="706"/>
      <c r="BK4" s="706"/>
      <c r="BL4" s="706"/>
      <c r="BM4" s="706"/>
      <c r="BN4" s="706"/>
      <c r="BO4" s="706"/>
      <c r="BP4" s="706"/>
      <c r="BQ4" s="706"/>
      <c r="BR4" s="706"/>
      <c r="BS4" s="706"/>
      <c r="BU4" s="697" t="s">
        <v>104</v>
      </c>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8"/>
      <c r="CY4" s="698"/>
    </row>
    <row r="5" spans="1:103" x14ac:dyDescent="0.4">
      <c r="A5" s="700"/>
      <c r="B5" s="700"/>
      <c r="C5" s="700"/>
      <c r="D5" s="690"/>
      <c r="E5" s="690"/>
      <c r="F5" s="690"/>
      <c r="G5" s="691"/>
      <c r="H5" s="115">
        <v>2018</v>
      </c>
      <c r="I5" s="115">
        <v>2019</v>
      </c>
      <c r="J5" s="115">
        <f>I5+1</f>
        <v>2020</v>
      </c>
      <c r="K5" s="115">
        <f t="shared" ref="K5:AL5" si="0">J5+1</f>
        <v>2021</v>
      </c>
      <c r="L5" s="115">
        <f t="shared" si="0"/>
        <v>2022</v>
      </c>
      <c r="M5" s="115">
        <f t="shared" si="0"/>
        <v>2023</v>
      </c>
      <c r="N5" s="115">
        <f t="shared" si="0"/>
        <v>2024</v>
      </c>
      <c r="O5" s="115">
        <f t="shared" si="0"/>
        <v>2025</v>
      </c>
      <c r="P5" s="115">
        <f t="shared" si="0"/>
        <v>2026</v>
      </c>
      <c r="Q5" s="115">
        <f t="shared" si="0"/>
        <v>2027</v>
      </c>
      <c r="R5" s="115">
        <f t="shared" si="0"/>
        <v>2028</v>
      </c>
      <c r="S5" s="115">
        <f t="shared" si="0"/>
        <v>2029</v>
      </c>
      <c r="T5" s="115">
        <f t="shared" si="0"/>
        <v>2030</v>
      </c>
      <c r="U5" s="115">
        <f t="shared" si="0"/>
        <v>2031</v>
      </c>
      <c r="V5" s="115">
        <f t="shared" si="0"/>
        <v>2032</v>
      </c>
      <c r="W5" s="115">
        <f t="shared" si="0"/>
        <v>2033</v>
      </c>
      <c r="X5" s="115">
        <f t="shared" si="0"/>
        <v>2034</v>
      </c>
      <c r="Y5" s="115">
        <f t="shared" si="0"/>
        <v>2035</v>
      </c>
      <c r="Z5" s="115">
        <f t="shared" si="0"/>
        <v>2036</v>
      </c>
      <c r="AA5" s="115">
        <f t="shared" si="0"/>
        <v>2037</v>
      </c>
      <c r="AB5" s="115">
        <f t="shared" si="0"/>
        <v>2038</v>
      </c>
      <c r="AC5" s="115">
        <f t="shared" si="0"/>
        <v>2039</v>
      </c>
      <c r="AD5" s="115">
        <f t="shared" si="0"/>
        <v>2040</v>
      </c>
      <c r="AE5" s="115">
        <f t="shared" si="0"/>
        <v>2041</v>
      </c>
      <c r="AF5" s="115">
        <f t="shared" si="0"/>
        <v>2042</v>
      </c>
      <c r="AG5" s="115">
        <f t="shared" si="0"/>
        <v>2043</v>
      </c>
      <c r="AH5" s="115">
        <f t="shared" si="0"/>
        <v>2044</v>
      </c>
      <c r="AI5" s="115">
        <f t="shared" si="0"/>
        <v>2045</v>
      </c>
      <c r="AJ5" s="115">
        <f t="shared" si="0"/>
        <v>2046</v>
      </c>
      <c r="AK5" s="115">
        <f t="shared" si="0"/>
        <v>2047</v>
      </c>
      <c r="AL5" s="115">
        <f t="shared" si="0"/>
        <v>2048</v>
      </c>
      <c r="AM5" s="704"/>
      <c r="AO5" s="116">
        <v>2018</v>
      </c>
      <c r="AP5" s="116">
        <f t="shared" ref="AP5:BS5" si="1">AO5+1</f>
        <v>2019</v>
      </c>
      <c r="AQ5" s="116">
        <f t="shared" si="1"/>
        <v>2020</v>
      </c>
      <c r="AR5" s="116">
        <f t="shared" si="1"/>
        <v>2021</v>
      </c>
      <c r="AS5" s="116">
        <f t="shared" si="1"/>
        <v>2022</v>
      </c>
      <c r="AT5" s="116">
        <f t="shared" si="1"/>
        <v>2023</v>
      </c>
      <c r="AU5" s="116">
        <f t="shared" si="1"/>
        <v>2024</v>
      </c>
      <c r="AV5" s="116">
        <f t="shared" si="1"/>
        <v>2025</v>
      </c>
      <c r="AW5" s="116">
        <f t="shared" si="1"/>
        <v>2026</v>
      </c>
      <c r="AX5" s="116">
        <f t="shared" si="1"/>
        <v>2027</v>
      </c>
      <c r="AY5" s="116">
        <f t="shared" si="1"/>
        <v>2028</v>
      </c>
      <c r="AZ5" s="116">
        <f t="shared" si="1"/>
        <v>2029</v>
      </c>
      <c r="BA5" s="116">
        <f t="shared" si="1"/>
        <v>2030</v>
      </c>
      <c r="BB5" s="116">
        <f t="shared" si="1"/>
        <v>2031</v>
      </c>
      <c r="BC5" s="116">
        <f t="shared" si="1"/>
        <v>2032</v>
      </c>
      <c r="BD5" s="116">
        <f t="shared" si="1"/>
        <v>2033</v>
      </c>
      <c r="BE5" s="116">
        <f t="shared" si="1"/>
        <v>2034</v>
      </c>
      <c r="BF5" s="116">
        <f t="shared" si="1"/>
        <v>2035</v>
      </c>
      <c r="BG5" s="116">
        <f t="shared" si="1"/>
        <v>2036</v>
      </c>
      <c r="BH5" s="116">
        <f t="shared" si="1"/>
        <v>2037</v>
      </c>
      <c r="BI5" s="116">
        <f t="shared" si="1"/>
        <v>2038</v>
      </c>
      <c r="BJ5" s="116">
        <f t="shared" si="1"/>
        <v>2039</v>
      </c>
      <c r="BK5" s="116">
        <f t="shared" si="1"/>
        <v>2040</v>
      </c>
      <c r="BL5" s="116">
        <f t="shared" si="1"/>
        <v>2041</v>
      </c>
      <c r="BM5" s="116">
        <f t="shared" si="1"/>
        <v>2042</v>
      </c>
      <c r="BN5" s="116">
        <f t="shared" si="1"/>
        <v>2043</v>
      </c>
      <c r="BO5" s="116">
        <f t="shared" si="1"/>
        <v>2044</v>
      </c>
      <c r="BP5" s="116">
        <f t="shared" si="1"/>
        <v>2045</v>
      </c>
      <c r="BQ5" s="116">
        <f t="shared" si="1"/>
        <v>2046</v>
      </c>
      <c r="BR5" s="116">
        <f t="shared" si="1"/>
        <v>2047</v>
      </c>
      <c r="BS5" s="116">
        <f t="shared" si="1"/>
        <v>2048</v>
      </c>
      <c r="BU5" s="117">
        <v>2018</v>
      </c>
      <c r="BV5" s="117">
        <f>BU5+1</f>
        <v>2019</v>
      </c>
      <c r="BW5" s="117">
        <f>BV5+1</f>
        <v>2020</v>
      </c>
      <c r="BX5" s="117">
        <f t="shared" ref="BX5:CY5" si="2">BW5+1</f>
        <v>2021</v>
      </c>
      <c r="BY5" s="117">
        <f t="shared" si="2"/>
        <v>2022</v>
      </c>
      <c r="BZ5" s="117">
        <f t="shared" si="2"/>
        <v>2023</v>
      </c>
      <c r="CA5" s="117">
        <f t="shared" si="2"/>
        <v>2024</v>
      </c>
      <c r="CB5" s="117">
        <f t="shared" si="2"/>
        <v>2025</v>
      </c>
      <c r="CC5" s="117">
        <f t="shared" si="2"/>
        <v>2026</v>
      </c>
      <c r="CD5" s="117">
        <f t="shared" si="2"/>
        <v>2027</v>
      </c>
      <c r="CE5" s="117">
        <f t="shared" si="2"/>
        <v>2028</v>
      </c>
      <c r="CF5" s="117">
        <f t="shared" si="2"/>
        <v>2029</v>
      </c>
      <c r="CG5" s="117">
        <f t="shared" si="2"/>
        <v>2030</v>
      </c>
      <c r="CH5" s="117">
        <f t="shared" si="2"/>
        <v>2031</v>
      </c>
      <c r="CI5" s="117">
        <f t="shared" si="2"/>
        <v>2032</v>
      </c>
      <c r="CJ5" s="117">
        <f t="shared" si="2"/>
        <v>2033</v>
      </c>
      <c r="CK5" s="117">
        <f t="shared" si="2"/>
        <v>2034</v>
      </c>
      <c r="CL5" s="117">
        <f t="shared" si="2"/>
        <v>2035</v>
      </c>
      <c r="CM5" s="117">
        <f t="shared" si="2"/>
        <v>2036</v>
      </c>
      <c r="CN5" s="117">
        <f t="shared" si="2"/>
        <v>2037</v>
      </c>
      <c r="CO5" s="117">
        <f t="shared" si="2"/>
        <v>2038</v>
      </c>
      <c r="CP5" s="117">
        <f t="shared" si="2"/>
        <v>2039</v>
      </c>
      <c r="CQ5" s="117">
        <f t="shared" si="2"/>
        <v>2040</v>
      </c>
      <c r="CR5" s="117">
        <f t="shared" si="2"/>
        <v>2041</v>
      </c>
      <c r="CS5" s="117">
        <f t="shared" si="2"/>
        <v>2042</v>
      </c>
      <c r="CT5" s="117">
        <f t="shared" si="2"/>
        <v>2043</v>
      </c>
      <c r="CU5" s="117">
        <f t="shared" si="2"/>
        <v>2044</v>
      </c>
      <c r="CV5" s="117">
        <f t="shared" si="2"/>
        <v>2045</v>
      </c>
      <c r="CW5" s="117">
        <f t="shared" si="2"/>
        <v>2046</v>
      </c>
      <c r="CX5" s="117">
        <f t="shared" si="2"/>
        <v>2047</v>
      </c>
      <c r="CY5" s="117">
        <f t="shared" si="2"/>
        <v>2048</v>
      </c>
    </row>
    <row r="6" spans="1:103" x14ac:dyDescent="0.4">
      <c r="A6" s="589">
        <v>2100023</v>
      </c>
      <c r="B6" s="200" t="s">
        <v>106</v>
      </c>
      <c r="C6" s="201">
        <v>15.5446233772076</v>
      </c>
      <c r="D6" s="367">
        <v>138.14869265741197</v>
      </c>
      <c r="E6" s="367">
        <v>113.58585510292413</v>
      </c>
      <c r="F6" s="368">
        <v>4.6089835783020207E-2</v>
      </c>
      <c r="G6" s="371">
        <v>11894.483047521262</v>
      </c>
      <c r="H6" s="509"/>
      <c r="I6" s="369"/>
      <c r="J6" s="508"/>
      <c r="K6" s="371">
        <v>113.58585510292413</v>
      </c>
      <c r="L6" s="370">
        <v>113.58585510292413</v>
      </c>
      <c r="M6" s="371">
        <v>113.58585510292413</v>
      </c>
      <c r="N6" s="371">
        <v>113.58585510292413</v>
      </c>
      <c r="O6" s="371">
        <v>113.58585510292413</v>
      </c>
      <c r="P6" s="371">
        <v>113.58585510292413</v>
      </c>
      <c r="Q6" s="371">
        <v>113.58585510292413</v>
      </c>
      <c r="R6" s="371">
        <v>113.58585510292413</v>
      </c>
      <c r="S6" s="371">
        <v>113.58585510292413</v>
      </c>
      <c r="T6" s="371">
        <v>113.58585510292413</v>
      </c>
      <c r="U6" s="371">
        <v>113.58585510292413</v>
      </c>
      <c r="V6" s="371">
        <v>113.58585510292413</v>
      </c>
      <c r="W6" s="371">
        <v>113.58585510292413</v>
      </c>
      <c r="X6" s="371">
        <v>113.58585510292413</v>
      </c>
      <c r="Y6" s="371">
        <v>61.861512009167633</v>
      </c>
      <c r="Z6" s="371">
        <v>0</v>
      </c>
      <c r="AA6" s="371">
        <v>0</v>
      </c>
      <c r="AB6" s="371">
        <v>0</v>
      </c>
      <c r="AC6" s="371">
        <v>0</v>
      </c>
      <c r="AD6" s="371">
        <v>0</v>
      </c>
      <c r="AE6" s="371">
        <v>0</v>
      </c>
      <c r="AF6" s="371">
        <v>0</v>
      </c>
      <c r="AG6" s="371">
        <v>0</v>
      </c>
      <c r="AH6" s="371">
        <v>0</v>
      </c>
      <c r="AI6" s="371">
        <v>0</v>
      </c>
      <c r="AJ6" s="371">
        <v>0</v>
      </c>
      <c r="AK6" s="371">
        <v>0</v>
      </c>
      <c r="AL6" s="371">
        <v>0</v>
      </c>
      <c r="AM6" s="372">
        <f>SUM(H6:AL6)</f>
        <v>1652.0634834501054</v>
      </c>
      <c r="AO6" s="118"/>
      <c r="AP6" s="118"/>
      <c r="AQ6" s="118"/>
      <c r="AR6" s="119">
        <v>4.6089835783020207E-2</v>
      </c>
      <c r="AS6" s="119">
        <v>4.6089835783020207E-2</v>
      </c>
      <c r="AT6" s="119">
        <v>4.6089835783020207E-2</v>
      </c>
      <c r="AU6" s="119">
        <v>4.6089835783020207E-2</v>
      </c>
      <c r="AV6" s="119">
        <v>4.6089835783020207E-2</v>
      </c>
      <c r="AW6" s="119">
        <v>4.6089835783020207E-2</v>
      </c>
      <c r="AX6" s="119">
        <v>4.6089835783020207E-2</v>
      </c>
      <c r="AY6" s="119">
        <v>4.6089835783020207E-2</v>
      </c>
      <c r="AZ6" s="119">
        <v>4.6089835783020207E-2</v>
      </c>
      <c r="BA6" s="119">
        <v>4.6089835783020207E-2</v>
      </c>
      <c r="BB6" s="119">
        <v>4.6089835783020207E-2</v>
      </c>
      <c r="BC6" s="119">
        <v>4.6089835783020207E-2</v>
      </c>
      <c r="BD6" s="119">
        <v>4.6089835783020207E-2</v>
      </c>
      <c r="BE6" s="119">
        <v>4.6089835783020207E-2</v>
      </c>
      <c r="BF6" s="119">
        <v>2.5101602019092149E-2</v>
      </c>
      <c r="BG6" s="119">
        <v>0</v>
      </c>
      <c r="BH6" s="119">
        <v>0</v>
      </c>
      <c r="BI6" s="119">
        <v>0</v>
      </c>
      <c r="BJ6" s="119">
        <v>0</v>
      </c>
      <c r="BK6" s="119">
        <v>0</v>
      </c>
      <c r="BL6" s="119">
        <v>0</v>
      </c>
      <c r="BM6" s="119">
        <v>0</v>
      </c>
      <c r="BN6" s="119">
        <v>0</v>
      </c>
      <c r="BO6" s="119">
        <v>0</v>
      </c>
      <c r="BP6" s="119">
        <v>0</v>
      </c>
      <c r="BQ6" s="119">
        <v>0</v>
      </c>
      <c r="BR6" s="119">
        <v>0</v>
      </c>
      <c r="BS6" s="119">
        <v>0</v>
      </c>
      <c r="BU6" s="118"/>
      <c r="BV6" s="118"/>
      <c r="BW6" s="118"/>
      <c r="BX6" s="120">
        <v>11894.483047521262</v>
      </c>
      <c r="BY6" s="120">
        <v>11894.483047521262</v>
      </c>
      <c r="BZ6" s="120">
        <v>11894.483047521262</v>
      </c>
      <c r="CA6" s="120">
        <v>11894.483047521262</v>
      </c>
      <c r="CB6" s="120">
        <v>11894.483047521262</v>
      </c>
      <c r="CC6" s="120">
        <v>11894.483047521262</v>
      </c>
      <c r="CD6" s="120">
        <v>11894.483047521262</v>
      </c>
      <c r="CE6" s="120">
        <v>11894.483047521262</v>
      </c>
      <c r="CF6" s="120">
        <v>11894.483047521262</v>
      </c>
      <c r="CG6" s="120">
        <v>11894.483047521262</v>
      </c>
      <c r="CH6" s="120">
        <v>11894.483047521262</v>
      </c>
      <c r="CI6" s="120">
        <v>11894.483047521262</v>
      </c>
      <c r="CJ6" s="120">
        <v>11894.483047521262</v>
      </c>
      <c r="CK6" s="120">
        <v>11894.483047521262</v>
      </c>
      <c r="CL6" s="120">
        <v>11894.483047521262</v>
      </c>
      <c r="CM6" s="120">
        <v>6478.0135274795748</v>
      </c>
      <c r="CN6" s="120">
        <v>0</v>
      </c>
      <c r="CO6" s="120">
        <v>0</v>
      </c>
      <c r="CP6" s="120">
        <v>0</v>
      </c>
      <c r="CQ6" s="120">
        <v>0</v>
      </c>
      <c r="CR6" s="120">
        <v>0</v>
      </c>
      <c r="CS6" s="120">
        <v>0</v>
      </c>
      <c r="CT6" s="120">
        <v>0</v>
      </c>
      <c r="CU6" s="120">
        <v>0</v>
      </c>
      <c r="CV6" s="120">
        <v>0</v>
      </c>
      <c r="CW6" s="120">
        <v>0</v>
      </c>
      <c r="CX6" s="120">
        <v>0</v>
      </c>
      <c r="CY6" s="120">
        <v>0</v>
      </c>
    </row>
    <row r="7" spans="1:103" x14ac:dyDescent="0.4">
      <c r="A7" s="200">
        <v>2100837</v>
      </c>
      <c r="B7" s="200" t="s">
        <v>106</v>
      </c>
      <c r="C7" s="201">
        <v>12.988771294848341</v>
      </c>
      <c r="D7" s="367">
        <v>84.154770954642103</v>
      </c>
      <c r="E7" s="367">
        <v>69.192052678906748</v>
      </c>
      <c r="F7" s="368">
        <v>8.3361602263559344E-3</v>
      </c>
      <c r="G7" s="371">
        <v>0</v>
      </c>
      <c r="H7" s="509"/>
      <c r="I7" s="369"/>
      <c r="J7" s="508"/>
      <c r="K7" s="371">
        <v>69.192052678906748</v>
      </c>
      <c r="L7" s="370">
        <v>69.192052678906748</v>
      </c>
      <c r="M7" s="371">
        <v>69.192052678906748</v>
      </c>
      <c r="N7" s="371">
        <v>69.192052678906748</v>
      </c>
      <c r="O7" s="371">
        <v>69.192052678906748</v>
      </c>
      <c r="P7" s="371">
        <v>69.192052678906748</v>
      </c>
      <c r="Q7" s="371">
        <v>69.192052678906748</v>
      </c>
      <c r="R7" s="371">
        <v>69.192052678906748</v>
      </c>
      <c r="S7" s="371">
        <v>69.192052678906748</v>
      </c>
      <c r="T7" s="371">
        <v>69.192052678906748</v>
      </c>
      <c r="U7" s="371">
        <v>69.192052678906748</v>
      </c>
      <c r="V7" s="371">
        <v>68.415115520537256</v>
      </c>
      <c r="W7" s="371">
        <v>0</v>
      </c>
      <c r="X7" s="371">
        <v>0</v>
      </c>
      <c r="Y7" s="371">
        <v>0</v>
      </c>
      <c r="Z7" s="371">
        <v>0</v>
      </c>
      <c r="AA7" s="371">
        <v>0</v>
      </c>
      <c r="AB7" s="371">
        <v>0</v>
      </c>
      <c r="AC7" s="371">
        <v>0</v>
      </c>
      <c r="AD7" s="371">
        <v>0</v>
      </c>
      <c r="AE7" s="371">
        <v>0</v>
      </c>
      <c r="AF7" s="371">
        <v>0</v>
      </c>
      <c r="AG7" s="371">
        <v>0</v>
      </c>
      <c r="AH7" s="371">
        <v>0</v>
      </c>
      <c r="AI7" s="371">
        <v>0</v>
      </c>
      <c r="AJ7" s="371">
        <v>0</v>
      </c>
      <c r="AK7" s="371">
        <v>0</v>
      </c>
      <c r="AL7" s="371">
        <v>0</v>
      </c>
      <c r="AM7" s="372">
        <f t="shared" ref="AM7:AM37" si="3">SUM(H7:AL7)</f>
        <v>829.52769498851148</v>
      </c>
      <c r="AO7" s="118"/>
      <c r="AP7" s="118"/>
      <c r="AQ7" s="207"/>
      <c r="AR7" s="119">
        <v>8.3361602263559344E-3</v>
      </c>
      <c r="AS7" s="119">
        <v>8.3361602263559344E-3</v>
      </c>
      <c r="AT7" s="119">
        <v>8.3361602263559344E-3</v>
      </c>
      <c r="AU7" s="119">
        <v>8.3361602263559344E-3</v>
      </c>
      <c r="AV7" s="119">
        <v>8.3361602263559344E-3</v>
      </c>
      <c r="AW7" s="119">
        <v>8.3361602263559344E-3</v>
      </c>
      <c r="AX7" s="119">
        <v>8.3361602263559344E-3</v>
      </c>
      <c r="AY7" s="119">
        <v>8.3361602263559344E-3</v>
      </c>
      <c r="AZ7" s="119">
        <v>8.3361602263559344E-3</v>
      </c>
      <c r="BA7" s="119">
        <v>8.3361602263559344E-3</v>
      </c>
      <c r="BB7" s="119">
        <v>8.3361602263559344E-3</v>
      </c>
      <c r="BC7" s="119">
        <v>8.2425559410771974E-3</v>
      </c>
      <c r="BD7" s="119">
        <v>0</v>
      </c>
      <c r="BE7" s="119">
        <v>0</v>
      </c>
      <c r="BF7" s="119">
        <v>0</v>
      </c>
      <c r="BG7" s="119">
        <v>0</v>
      </c>
      <c r="BH7" s="119">
        <v>0</v>
      </c>
      <c r="BI7" s="119">
        <v>0</v>
      </c>
      <c r="BJ7" s="119">
        <v>0</v>
      </c>
      <c r="BK7" s="119">
        <v>0</v>
      </c>
      <c r="BL7" s="119">
        <v>0</v>
      </c>
      <c r="BM7" s="119">
        <v>0</v>
      </c>
      <c r="BN7" s="119">
        <v>0</v>
      </c>
      <c r="BO7" s="119">
        <v>0</v>
      </c>
      <c r="BP7" s="119">
        <v>0</v>
      </c>
      <c r="BQ7" s="119">
        <v>0</v>
      </c>
      <c r="BR7" s="119">
        <v>0</v>
      </c>
      <c r="BS7" s="119">
        <v>0</v>
      </c>
      <c r="BU7" s="118"/>
      <c r="BV7" s="118"/>
      <c r="BW7" s="118"/>
      <c r="BX7" s="120">
        <v>0</v>
      </c>
      <c r="BY7" s="120">
        <v>0</v>
      </c>
      <c r="BZ7" s="120">
        <v>0</v>
      </c>
      <c r="CA7" s="120">
        <v>0</v>
      </c>
      <c r="CB7" s="120">
        <v>0</v>
      </c>
      <c r="CC7" s="120">
        <v>0</v>
      </c>
      <c r="CD7" s="120">
        <v>0</v>
      </c>
      <c r="CE7" s="120">
        <v>0</v>
      </c>
      <c r="CF7" s="120">
        <v>0</v>
      </c>
      <c r="CG7" s="120">
        <v>0</v>
      </c>
      <c r="CH7" s="120">
        <v>0</v>
      </c>
      <c r="CI7" s="120">
        <v>0</v>
      </c>
      <c r="CJ7" s="120">
        <v>0</v>
      </c>
      <c r="CK7" s="120">
        <v>0</v>
      </c>
      <c r="CL7" s="120">
        <v>0</v>
      </c>
      <c r="CM7" s="120">
        <v>0</v>
      </c>
      <c r="CN7" s="120">
        <v>0</v>
      </c>
      <c r="CO7" s="120">
        <v>0</v>
      </c>
      <c r="CP7" s="120">
        <v>0</v>
      </c>
      <c r="CQ7" s="120">
        <v>0</v>
      </c>
      <c r="CR7" s="120">
        <v>0</v>
      </c>
      <c r="CS7" s="120">
        <v>0</v>
      </c>
      <c r="CT7" s="120">
        <v>0</v>
      </c>
      <c r="CU7" s="120">
        <v>0</v>
      </c>
      <c r="CV7" s="120">
        <v>0</v>
      </c>
      <c r="CW7" s="120">
        <v>0</v>
      </c>
      <c r="CX7" s="120">
        <v>0</v>
      </c>
      <c r="CY7" s="120">
        <v>0</v>
      </c>
    </row>
    <row r="8" spans="1:103" x14ac:dyDescent="0.4">
      <c r="A8" s="200">
        <v>2000261</v>
      </c>
      <c r="B8" s="200" t="s">
        <v>106</v>
      </c>
      <c r="C8" s="201">
        <v>15.242660017324864</v>
      </c>
      <c r="D8" s="367">
        <v>559.11834405760499</v>
      </c>
      <c r="E8" s="367">
        <v>459.70710248416287</v>
      </c>
      <c r="F8" s="368">
        <v>3.690589281904838E-2</v>
      </c>
      <c r="G8" s="371">
        <v>35424.67766549642</v>
      </c>
      <c r="H8" s="509"/>
      <c r="I8" s="369"/>
      <c r="J8" s="508"/>
      <c r="K8" s="371">
        <v>459.70710248416287</v>
      </c>
      <c r="L8" s="370">
        <v>459.70710248416287</v>
      </c>
      <c r="M8" s="371">
        <v>459.70710248416287</v>
      </c>
      <c r="N8" s="371">
        <v>459.70710248416287</v>
      </c>
      <c r="O8" s="371">
        <v>459.70710248416287</v>
      </c>
      <c r="P8" s="371">
        <v>459.70710248416287</v>
      </c>
      <c r="Q8" s="371">
        <v>459.70710248416287</v>
      </c>
      <c r="R8" s="371">
        <v>459.70710248416287</v>
      </c>
      <c r="S8" s="371">
        <v>459.70710248416287</v>
      </c>
      <c r="T8" s="371">
        <v>459.70710248416287</v>
      </c>
      <c r="U8" s="371">
        <v>459.70710248416287</v>
      </c>
      <c r="V8" s="371">
        <v>459.70710248416287</v>
      </c>
      <c r="W8" s="371">
        <v>459.70710248416287</v>
      </c>
      <c r="X8" s="371">
        <v>459.70710248416287</v>
      </c>
      <c r="Y8" s="371">
        <v>111.55253345317003</v>
      </c>
      <c r="Z8" s="371">
        <v>0</v>
      </c>
      <c r="AA8" s="371">
        <v>0</v>
      </c>
      <c r="AB8" s="371">
        <v>0</v>
      </c>
      <c r="AC8" s="371">
        <v>0</v>
      </c>
      <c r="AD8" s="371">
        <v>0</v>
      </c>
      <c r="AE8" s="371">
        <v>0</v>
      </c>
      <c r="AF8" s="371">
        <v>0</v>
      </c>
      <c r="AG8" s="371">
        <v>0</v>
      </c>
      <c r="AH8" s="371">
        <v>0</v>
      </c>
      <c r="AI8" s="371">
        <v>0</v>
      </c>
      <c r="AJ8" s="371">
        <v>0</v>
      </c>
      <c r="AK8" s="371">
        <v>0</v>
      </c>
      <c r="AL8" s="371">
        <v>0</v>
      </c>
      <c r="AM8" s="372">
        <f t="shared" si="3"/>
        <v>6547.4519682314494</v>
      </c>
      <c r="AO8" s="118"/>
      <c r="AP8" s="118"/>
      <c r="AQ8" s="207"/>
      <c r="AR8" s="119">
        <v>3.690589281904838E-2</v>
      </c>
      <c r="AS8" s="119">
        <v>3.690589281904838E-2</v>
      </c>
      <c r="AT8" s="119">
        <v>3.690589281904838E-2</v>
      </c>
      <c r="AU8" s="119">
        <v>3.690589281904838E-2</v>
      </c>
      <c r="AV8" s="119">
        <v>3.690589281904838E-2</v>
      </c>
      <c r="AW8" s="119">
        <v>3.690589281904838E-2</v>
      </c>
      <c r="AX8" s="119">
        <v>3.690589281904838E-2</v>
      </c>
      <c r="AY8" s="119">
        <v>3.690589281904838E-2</v>
      </c>
      <c r="AZ8" s="119">
        <v>3.690589281904838E-2</v>
      </c>
      <c r="BA8" s="119">
        <v>3.690589281904838E-2</v>
      </c>
      <c r="BB8" s="119">
        <v>3.690589281904838E-2</v>
      </c>
      <c r="BC8" s="119">
        <v>3.690589281904838E-2</v>
      </c>
      <c r="BD8" s="119">
        <v>3.690589281904838E-2</v>
      </c>
      <c r="BE8" s="119">
        <v>3.690589281904838E-2</v>
      </c>
      <c r="BF8" s="119">
        <v>8.9555845908598566E-3</v>
      </c>
      <c r="BG8" s="119">
        <v>0</v>
      </c>
      <c r="BH8" s="119">
        <v>0</v>
      </c>
      <c r="BI8" s="119">
        <v>0</v>
      </c>
      <c r="BJ8" s="119">
        <v>0</v>
      </c>
      <c r="BK8" s="119">
        <v>0</v>
      </c>
      <c r="BL8" s="119">
        <v>0</v>
      </c>
      <c r="BM8" s="119">
        <v>0</v>
      </c>
      <c r="BN8" s="119">
        <v>0</v>
      </c>
      <c r="BO8" s="119">
        <v>0</v>
      </c>
      <c r="BP8" s="119">
        <v>0</v>
      </c>
      <c r="BQ8" s="119">
        <v>0</v>
      </c>
      <c r="BR8" s="119">
        <v>0</v>
      </c>
      <c r="BS8" s="119">
        <v>0</v>
      </c>
      <c r="BU8" s="118"/>
      <c r="BV8" s="118"/>
      <c r="BW8" s="118"/>
      <c r="BX8" s="120">
        <v>35424.67766549642</v>
      </c>
      <c r="BY8" s="120">
        <v>35424.67766549642</v>
      </c>
      <c r="BZ8" s="120">
        <v>35424.67766549642</v>
      </c>
      <c r="CA8" s="120">
        <v>35424.67766549642</v>
      </c>
      <c r="CB8" s="120">
        <v>35424.67766549642</v>
      </c>
      <c r="CC8" s="120">
        <v>35424.67766549642</v>
      </c>
      <c r="CD8" s="120">
        <v>35424.67766549642</v>
      </c>
      <c r="CE8" s="120">
        <v>35424.67766549642</v>
      </c>
      <c r="CF8" s="120">
        <v>35424.67766549642</v>
      </c>
      <c r="CG8" s="120">
        <v>35424.67766549642</v>
      </c>
      <c r="CH8" s="120">
        <v>35424.67766549642</v>
      </c>
      <c r="CI8" s="120">
        <v>35424.67766549642</v>
      </c>
      <c r="CJ8" s="120">
        <v>35424.67766549642</v>
      </c>
      <c r="CK8" s="120">
        <v>35424.67766549642</v>
      </c>
      <c r="CL8" s="120">
        <v>35424.67766549642</v>
      </c>
      <c r="CM8" s="120">
        <v>8596.152896037087</v>
      </c>
      <c r="CN8" s="120">
        <v>0</v>
      </c>
      <c r="CO8" s="120">
        <v>0</v>
      </c>
      <c r="CP8" s="120">
        <v>0</v>
      </c>
      <c r="CQ8" s="120">
        <v>0</v>
      </c>
      <c r="CR8" s="120">
        <v>0</v>
      </c>
      <c r="CS8" s="120">
        <v>0</v>
      </c>
      <c r="CT8" s="120">
        <v>0</v>
      </c>
      <c r="CU8" s="120">
        <v>0</v>
      </c>
      <c r="CV8" s="120">
        <v>0</v>
      </c>
      <c r="CW8" s="120">
        <v>0</v>
      </c>
      <c r="CX8" s="120">
        <v>0</v>
      </c>
      <c r="CY8" s="120">
        <v>0</v>
      </c>
    </row>
    <row r="9" spans="1:103" x14ac:dyDescent="0.4">
      <c r="A9" s="200">
        <v>2100496</v>
      </c>
      <c r="B9" s="200" t="s">
        <v>106</v>
      </c>
      <c r="C9" s="201">
        <v>15.5446233772076</v>
      </c>
      <c r="D9" s="367">
        <v>269.19238339554306</v>
      </c>
      <c r="E9" s="367">
        <v>221.32997762781554</v>
      </c>
      <c r="F9" s="368">
        <v>0</v>
      </c>
      <c r="G9" s="371">
        <v>14347.787685440313</v>
      </c>
      <c r="H9" s="509"/>
      <c r="I9" s="369"/>
      <c r="J9" s="508"/>
      <c r="K9" s="371">
        <v>221.32997762781554</v>
      </c>
      <c r="L9" s="370">
        <v>221.32997762781554</v>
      </c>
      <c r="M9" s="371">
        <v>221.32997762781554</v>
      </c>
      <c r="N9" s="371">
        <v>221.32997762781554</v>
      </c>
      <c r="O9" s="371">
        <v>221.32997762781554</v>
      </c>
      <c r="P9" s="371">
        <v>221.32997762781554</v>
      </c>
      <c r="Q9" s="371">
        <v>221.32997762781554</v>
      </c>
      <c r="R9" s="371">
        <v>221.32997762781554</v>
      </c>
      <c r="S9" s="371">
        <v>221.32997762781554</v>
      </c>
      <c r="T9" s="371">
        <v>221.32997762781554</v>
      </c>
      <c r="U9" s="371">
        <v>221.32997762781554</v>
      </c>
      <c r="V9" s="371">
        <v>221.32997762781554</v>
      </c>
      <c r="W9" s="371">
        <v>221.32997762781554</v>
      </c>
      <c r="X9" s="371">
        <v>221.32997762781554</v>
      </c>
      <c r="Y9" s="371">
        <v>120.54147989294343</v>
      </c>
      <c r="Z9" s="371">
        <v>0</v>
      </c>
      <c r="AA9" s="371">
        <v>0</v>
      </c>
      <c r="AB9" s="371">
        <v>0</v>
      </c>
      <c r="AC9" s="371">
        <v>0</v>
      </c>
      <c r="AD9" s="371">
        <v>0</v>
      </c>
      <c r="AE9" s="371">
        <v>0</v>
      </c>
      <c r="AF9" s="371">
        <v>0</v>
      </c>
      <c r="AG9" s="371">
        <v>0</v>
      </c>
      <c r="AH9" s="371">
        <v>0</v>
      </c>
      <c r="AI9" s="371">
        <v>0</v>
      </c>
      <c r="AJ9" s="371">
        <v>0</v>
      </c>
      <c r="AK9" s="371">
        <v>0</v>
      </c>
      <c r="AL9" s="371">
        <v>0</v>
      </c>
      <c r="AM9" s="372">
        <f t="shared" si="3"/>
        <v>3219.1611666823596</v>
      </c>
      <c r="AO9" s="118"/>
      <c r="AP9" s="118"/>
      <c r="AQ9" s="118"/>
      <c r="AR9" s="119">
        <v>0</v>
      </c>
      <c r="AS9" s="119">
        <v>0</v>
      </c>
      <c r="AT9" s="119">
        <v>0</v>
      </c>
      <c r="AU9" s="119">
        <v>0</v>
      </c>
      <c r="AV9" s="119">
        <v>0</v>
      </c>
      <c r="AW9" s="119">
        <v>0</v>
      </c>
      <c r="AX9" s="119">
        <v>0</v>
      </c>
      <c r="AY9" s="119">
        <v>0</v>
      </c>
      <c r="AZ9" s="119">
        <v>0</v>
      </c>
      <c r="BA9" s="119">
        <v>0</v>
      </c>
      <c r="BB9" s="119">
        <v>0</v>
      </c>
      <c r="BC9" s="119">
        <v>0</v>
      </c>
      <c r="BD9" s="119">
        <v>0</v>
      </c>
      <c r="BE9" s="119">
        <v>0</v>
      </c>
      <c r="BF9" s="119">
        <v>0</v>
      </c>
      <c r="BG9" s="119">
        <v>0</v>
      </c>
      <c r="BH9" s="119">
        <v>0</v>
      </c>
      <c r="BI9" s="119">
        <v>0</v>
      </c>
      <c r="BJ9" s="119">
        <v>0</v>
      </c>
      <c r="BK9" s="119">
        <v>0</v>
      </c>
      <c r="BL9" s="119">
        <v>0</v>
      </c>
      <c r="BM9" s="119">
        <v>0</v>
      </c>
      <c r="BN9" s="119">
        <v>0</v>
      </c>
      <c r="BO9" s="119">
        <v>0</v>
      </c>
      <c r="BP9" s="119">
        <v>0</v>
      </c>
      <c r="BQ9" s="119">
        <v>0</v>
      </c>
      <c r="BR9" s="119">
        <v>0</v>
      </c>
      <c r="BS9" s="119">
        <v>0</v>
      </c>
      <c r="BU9" s="118"/>
      <c r="BV9" s="118"/>
      <c r="BW9" s="118"/>
      <c r="BX9" s="120">
        <v>14347.787685440313</v>
      </c>
      <c r="BY9" s="120">
        <v>14347.787685440313</v>
      </c>
      <c r="BZ9" s="120">
        <v>14347.787685440313</v>
      </c>
      <c r="CA9" s="120">
        <v>14347.787685440313</v>
      </c>
      <c r="CB9" s="120">
        <v>14347.787685440313</v>
      </c>
      <c r="CC9" s="120">
        <v>14347.787685440313</v>
      </c>
      <c r="CD9" s="120">
        <v>14347.787685440313</v>
      </c>
      <c r="CE9" s="120">
        <v>14347.787685440313</v>
      </c>
      <c r="CF9" s="120">
        <v>14347.787685440313</v>
      </c>
      <c r="CG9" s="120">
        <v>14347.787685440313</v>
      </c>
      <c r="CH9" s="120">
        <v>14347.787685440313</v>
      </c>
      <c r="CI9" s="120">
        <v>14347.787685440313</v>
      </c>
      <c r="CJ9" s="120">
        <v>14347.787685440313</v>
      </c>
      <c r="CK9" s="120">
        <v>14347.787685440313</v>
      </c>
      <c r="CL9" s="120">
        <v>14347.787685440313</v>
      </c>
      <c r="CM9" s="120">
        <v>7814.140584702116</v>
      </c>
      <c r="CN9" s="120">
        <v>0</v>
      </c>
      <c r="CO9" s="120">
        <v>0</v>
      </c>
      <c r="CP9" s="120">
        <v>0</v>
      </c>
      <c r="CQ9" s="120">
        <v>0</v>
      </c>
      <c r="CR9" s="120">
        <v>0</v>
      </c>
      <c r="CS9" s="120">
        <v>0</v>
      </c>
      <c r="CT9" s="120">
        <v>0</v>
      </c>
      <c r="CU9" s="120">
        <v>0</v>
      </c>
      <c r="CV9" s="120">
        <v>0</v>
      </c>
      <c r="CW9" s="120">
        <v>0</v>
      </c>
      <c r="CX9" s="120">
        <v>0</v>
      </c>
      <c r="CY9" s="120">
        <v>0</v>
      </c>
    </row>
    <row r="10" spans="1:103" x14ac:dyDescent="0.4">
      <c r="A10" s="200">
        <v>2100332</v>
      </c>
      <c r="B10" s="200" t="s">
        <v>106</v>
      </c>
      <c r="C10" s="201">
        <v>15.5446233772076</v>
      </c>
      <c r="D10" s="367">
        <v>68.014140441966717</v>
      </c>
      <c r="E10" s="367">
        <v>55.921226271385045</v>
      </c>
      <c r="F10" s="368">
        <v>5.6619413428390386E-3</v>
      </c>
      <c r="G10" s="371">
        <v>1755.4589033774112</v>
      </c>
      <c r="H10" s="509"/>
      <c r="I10" s="369"/>
      <c r="J10" s="508"/>
      <c r="K10" s="371">
        <v>55.921226271385045</v>
      </c>
      <c r="L10" s="370">
        <v>55.921226271385045</v>
      </c>
      <c r="M10" s="371">
        <v>55.921226271385045</v>
      </c>
      <c r="N10" s="371">
        <v>55.921226271385045</v>
      </c>
      <c r="O10" s="371">
        <v>55.921226271385045</v>
      </c>
      <c r="P10" s="371">
        <v>55.921226271385045</v>
      </c>
      <c r="Q10" s="371">
        <v>55.921226271385045</v>
      </c>
      <c r="R10" s="371">
        <v>55.921226271385045</v>
      </c>
      <c r="S10" s="371">
        <v>55.921226271385045</v>
      </c>
      <c r="T10" s="371">
        <v>55.921226271385045</v>
      </c>
      <c r="U10" s="371">
        <v>55.921226271385045</v>
      </c>
      <c r="V10" s="371">
        <v>55.921226271385045</v>
      </c>
      <c r="W10" s="371">
        <v>55.921226271385045</v>
      </c>
      <c r="X10" s="371">
        <v>55.921226271385045</v>
      </c>
      <c r="Y10" s="371">
        <v>30.456007109512083</v>
      </c>
      <c r="Z10" s="371">
        <v>0</v>
      </c>
      <c r="AA10" s="371">
        <v>0</v>
      </c>
      <c r="AB10" s="371">
        <v>0</v>
      </c>
      <c r="AC10" s="371">
        <v>0</v>
      </c>
      <c r="AD10" s="371">
        <v>0</v>
      </c>
      <c r="AE10" s="371">
        <v>0</v>
      </c>
      <c r="AF10" s="371">
        <v>0</v>
      </c>
      <c r="AG10" s="371">
        <v>0</v>
      </c>
      <c r="AH10" s="371">
        <v>0</v>
      </c>
      <c r="AI10" s="371">
        <v>0</v>
      </c>
      <c r="AJ10" s="371">
        <v>0</v>
      </c>
      <c r="AK10" s="371">
        <v>0</v>
      </c>
      <c r="AL10" s="371">
        <v>0</v>
      </c>
      <c r="AM10" s="372">
        <f t="shared" si="3"/>
        <v>813.3531749089027</v>
      </c>
      <c r="AO10" s="118"/>
      <c r="AP10" s="118"/>
      <c r="AQ10" s="207"/>
      <c r="AR10" s="119">
        <v>5.6619413428390386E-3</v>
      </c>
      <c r="AS10" s="119">
        <v>5.6619413428390386E-3</v>
      </c>
      <c r="AT10" s="119">
        <v>5.6619413428390386E-3</v>
      </c>
      <c r="AU10" s="119">
        <v>5.6619413428390386E-3</v>
      </c>
      <c r="AV10" s="119">
        <v>5.6619413428390386E-3</v>
      </c>
      <c r="AW10" s="119">
        <v>5.6619413428390386E-3</v>
      </c>
      <c r="AX10" s="119">
        <v>5.6619413428390386E-3</v>
      </c>
      <c r="AY10" s="119">
        <v>5.6619413428390386E-3</v>
      </c>
      <c r="AZ10" s="119">
        <v>5.6619413428390386E-3</v>
      </c>
      <c r="BA10" s="119">
        <v>5.6619413428390386E-3</v>
      </c>
      <c r="BB10" s="119">
        <v>5.6619413428390386E-3</v>
      </c>
      <c r="BC10" s="119">
        <v>5.6619413428390386E-3</v>
      </c>
      <c r="BD10" s="119">
        <v>5.6619413428390386E-3</v>
      </c>
      <c r="BE10" s="119">
        <v>5.6619413428390386E-3</v>
      </c>
      <c r="BF10" s="119">
        <v>3.0836256156883306E-3</v>
      </c>
      <c r="BG10" s="119">
        <v>0</v>
      </c>
      <c r="BH10" s="119">
        <v>0</v>
      </c>
      <c r="BI10" s="119">
        <v>0</v>
      </c>
      <c r="BJ10" s="119">
        <v>0</v>
      </c>
      <c r="BK10" s="119">
        <v>0</v>
      </c>
      <c r="BL10" s="119">
        <v>0</v>
      </c>
      <c r="BM10" s="119">
        <v>0</v>
      </c>
      <c r="BN10" s="119">
        <v>0</v>
      </c>
      <c r="BO10" s="119">
        <v>0</v>
      </c>
      <c r="BP10" s="119">
        <v>0</v>
      </c>
      <c r="BQ10" s="119">
        <v>0</v>
      </c>
      <c r="BR10" s="119">
        <v>0</v>
      </c>
      <c r="BS10" s="119">
        <v>0</v>
      </c>
      <c r="BU10" s="118"/>
      <c r="BV10" s="118"/>
      <c r="BW10" s="118"/>
      <c r="BX10" s="120">
        <v>1755.4589033774112</v>
      </c>
      <c r="BY10" s="120">
        <v>1755.4589033774112</v>
      </c>
      <c r="BZ10" s="120">
        <v>1755.4589033774112</v>
      </c>
      <c r="CA10" s="120">
        <v>1755.4589033774112</v>
      </c>
      <c r="CB10" s="120">
        <v>1755.4589033774112</v>
      </c>
      <c r="CC10" s="120">
        <v>1755.4589033774112</v>
      </c>
      <c r="CD10" s="120">
        <v>1755.4589033774112</v>
      </c>
      <c r="CE10" s="120">
        <v>1755.4589033774112</v>
      </c>
      <c r="CF10" s="120">
        <v>1755.4589033774112</v>
      </c>
      <c r="CG10" s="120">
        <v>1755.4589033774112</v>
      </c>
      <c r="CH10" s="120">
        <v>1755.4589033774112</v>
      </c>
      <c r="CI10" s="120">
        <v>1755.4589033774112</v>
      </c>
      <c r="CJ10" s="120">
        <v>1755.4589033774112</v>
      </c>
      <c r="CK10" s="120">
        <v>1755.4589033774112</v>
      </c>
      <c r="CL10" s="120">
        <v>1755.4589033774112</v>
      </c>
      <c r="CM10" s="120">
        <v>956.06395650655543</v>
      </c>
      <c r="CN10" s="120">
        <v>0</v>
      </c>
      <c r="CO10" s="120">
        <v>0</v>
      </c>
      <c r="CP10" s="120">
        <v>0</v>
      </c>
      <c r="CQ10" s="120">
        <v>0</v>
      </c>
      <c r="CR10" s="120">
        <v>0</v>
      </c>
      <c r="CS10" s="120">
        <v>0</v>
      </c>
      <c r="CT10" s="120">
        <v>0</v>
      </c>
      <c r="CU10" s="120">
        <v>0</v>
      </c>
      <c r="CV10" s="120">
        <v>0</v>
      </c>
      <c r="CW10" s="120">
        <v>0</v>
      </c>
      <c r="CX10" s="120">
        <v>0</v>
      </c>
      <c r="CY10" s="120">
        <v>0</v>
      </c>
    </row>
    <row r="11" spans="1:103" x14ac:dyDescent="0.4">
      <c r="A11" s="200">
        <v>2100712</v>
      </c>
      <c r="B11" s="200" t="s">
        <v>106</v>
      </c>
      <c r="C11" s="201">
        <v>25.907705628679334</v>
      </c>
      <c r="D11" s="367">
        <v>0</v>
      </c>
      <c r="E11" s="367">
        <v>0</v>
      </c>
      <c r="F11" s="368">
        <v>0</v>
      </c>
      <c r="G11" s="371">
        <v>45441.068400179523</v>
      </c>
      <c r="H11" s="509"/>
      <c r="I11" s="369"/>
      <c r="J11" s="508"/>
      <c r="K11" s="371">
        <v>0</v>
      </c>
      <c r="L11" s="370">
        <v>0</v>
      </c>
      <c r="M11" s="371">
        <v>0</v>
      </c>
      <c r="N11" s="371">
        <v>0</v>
      </c>
      <c r="O11" s="371">
        <v>0</v>
      </c>
      <c r="P11" s="371">
        <v>0</v>
      </c>
      <c r="Q11" s="371">
        <v>0</v>
      </c>
      <c r="R11" s="371">
        <v>0</v>
      </c>
      <c r="S11" s="371">
        <v>0</v>
      </c>
      <c r="T11" s="371">
        <v>0</v>
      </c>
      <c r="U11" s="371">
        <v>0</v>
      </c>
      <c r="V11" s="371">
        <v>0</v>
      </c>
      <c r="W11" s="371">
        <v>0</v>
      </c>
      <c r="X11" s="371">
        <v>0</v>
      </c>
      <c r="Y11" s="371">
        <v>0</v>
      </c>
      <c r="Z11" s="371">
        <v>0</v>
      </c>
      <c r="AA11" s="371">
        <v>0</v>
      </c>
      <c r="AB11" s="371">
        <v>0</v>
      </c>
      <c r="AC11" s="371">
        <v>0</v>
      </c>
      <c r="AD11" s="371">
        <v>0</v>
      </c>
      <c r="AE11" s="371">
        <v>0</v>
      </c>
      <c r="AF11" s="371">
        <v>0</v>
      </c>
      <c r="AG11" s="371">
        <v>0</v>
      </c>
      <c r="AH11" s="371">
        <v>0</v>
      </c>
      <c r="AI11" s="371">
        <v>0</v>
      </c>
      <c r="AJ11" s="371">
        <v>0</v>
      </c>
      <c r="AK11" s="371">
        <v>0</v>
      </c>
      <c r="AL11" s="371">
        <v>0</v>
      </c>
      <c r="AM11" s="372">
        <f t="shared" si="3"/>
        <v>0</v>
      </c>
      <c r="AO11" s="118"/>
      <c r="AP11" s="118"/>
      <c r="AQ11" s="207"/>
      <c r="AR11" s="119">
        <v>0</v>
      </c>
      <c r="AS11" s="119">
        <v>0</v>
      </c>
      <c r="AT11" s="119">
        <v>0</v>
      </c>
      <c r="AU11" s="119">
        <v>0</v>
      </c>
      <c r="AV11" s="119">
        <v>0</v>
      </c>
      <c r="AW11" s="119">
        <v>0</v>
      </c>
      <c r="AX11" s="119">
        <v>0</v>
      </c>
      <c r="AY11" s="119">
        <v>0</v>
      </c>
      <c r="AZ11" s="119">
        <v>0</v>
      </c>
      <c r="BA11" s="119">
        <v>0</v>
      </c>
      <c r="BB11" s="119">
        <v>0</v>
      </c>
      <c r="BC11" s="119">
        <v>0</v>
      </c>
      <c r="BD11" s="119">
        <v>0</v>
      </c>
      <c r="BE11" s="119">
        <v>0</v>
      </c>
      <c r="BF11" s="119">
        <v>0</v>
      </c>
      <c r="BG11" s="119">
        <v>0</v>
      </c>
      <c r="BH11" s="119">
        <v>0</v>
      </c>
      <c r="BI11" s="119">
        <v>0</v>
      </c>
      <c r="BJ11" s="119">
        <v>0</v>
      </c>
      <c r="BK11" s="119">
        <v>0</v>
      </c>
      <c r="BL11" s="119">
        <v>0</v>
      </c>
      <c r="BM11" s="119">
        <v>0</v>
      </c>
      <c r="BN11" s="119">
        <v>0</v>
      </c>
      <c r="BO11" s="119">
        <v>0</v>
      </c>
      <c r="BP11" s="119">
        <v>0</v>
      </c>
      <c r="BQ11" s="119">
        <v>0</v>
      </c>
      <c r="BR11" s="119">
        <v>0</v>
      </c>
      <c r="BS11" s="119">
        <v>0</v>
      </c>
      <c r="BU11" s="118"/>
      <c r="BV11" s="118"/>
      <c r="BW11" s="118"/>
      <c r="BX11" s="120">
        <v>45441.068400179523</v>
      </c>
      <c r="BY11" s="120">
        <v>45441.068400179523</v>
      </c>
      <c r="BZ11" s="120">
        <v>45441.068400179523</v>
      </c>
      <c r="CA11" s="120">
        <v>45441.068400179523</v>
      </c>
      <c r="CB11" s="120">
        <v>45441.068400179523</v>
      </c>
      <c r="CC11" s="120">
        <v>45441.068400179523</v>
      </c>
      <c r="CD11" s="120">
        <v>45441.068400179523</v>
      </c>
      <c r="CE11" s="120">
        <v>45441.068400179523</v>
      </c>
      <c r="CF11" s="120">
        <v>45441.068400179523</v>
      </c>
      <c r="CG11" s="120">
        <v>45441.068400179523</v>
      </c>
      <c r="CH11" s="120">
        <v>45441.068400179523</v>
      </c>
      <c r="CI11" s="120">
        <v>45441.068400179523</v>
      </c>
      <c r="CJ11" s="120">
        <v>45441.068400179523</v>
      </c>
      <c r="CK11" s="120">
        <v>45441.068400179523</v>
      </c>
      <c r="CL11" s="120">
        <v>45441.068400179523</v>
      </c>
      <c r="CM11" s="120">
        <v>45441.068400179523</v>
      </c>
      <c r="CN11" s="120">
        <v>45441.068400179523</v>
      </c>
      <c r="CO11" s="120">
        <v>45441.068400179523</v>
      </c>
      <c r="CP11" s="120">
        <v>45441.068400179523</v>
      </c>
      <c r="CQ11" s="120">
        <v>45441.068400179523</v>
      </c>
      <c r="CR11" s="120">
        <v>45441.068400179523</v>
      </c>
      <c r="CS11" s="120">
        <v>45441.068400179523</v>
      </c>
      <c r="CT11" s="120">
        <v>45441.068400179523</v>
      </c>
      <c r="CU11" s="120">
        <v>45441.068400179523</v>
      </c>
      <c r="CV11" s="120">
        <v>45441.068400179523</v>
      </c>
      <c r="CW11" s="120">
        <v>41247.113560045589</v>
      </c>
      <c r="CX11" s="120">
        <v>0</v>
      </c>
      <c r="CY11" s="120">
        <v>0</v>
      </c>
    </row>
    <row r="12" spans="1:103" x14ac:dyDescent="0.4">
      <c r="A12" s="200">
        <v>2100015</v>
      </c>
      <c r="B12" s="200" t="s">
        <v>106</v>
      </c>
      <c r="C12" s="201">
        <v>20.312440032635905</v>
      </c>
      <c r="D12" s="367">
        <v>10931.412937852243</v>
      </c>
      <c r="E12" s="367">
        <v>8987.8077175021153</v>
      </c>
      <c r="F12" s="368">
        <v>1.7978883438744835</v>
      </c>
      <c r="G12" s="371">
        <v>-1366.3261084041665</v>
      </c>
      <c r="H12" s="509"/>
      <c r="I12" s="369"/>
      <c r="J12" s="508"/>
      <c r="K12" s="371">
        <v>8987.8077175021153</v>
      </c>
      <c r="L12" s="370">
        <v>8987.8077175021153</v>
      </c>
      <c r="M12" s="371">
        <v>8987.8077175021153</v>
      </c>
      <c r="N12" s="371">
        <v>8987.8077175021153</v>
      </c>
      <c r="O12" s="371">
        <v>8987.8077175021153</v>
      </c>
      <c r="P12" s="371">
        <v>8987.8077175021153</v>
      </c>
      <c r="Q12" s="371">
        <v>8987.8077175021153</v>
      </c>
      <c r="R12" s="371">
        <v>8987.8077175021153</v>
      </c>
      <c r="S12" s="371">
        <v>8987.8077175021153</v>
      </c>
      <c r="T12" s="371">
        <v>8987.8077175021153</v>
      </c>
      <c r="U12" s="371">
        <v>8987.8077175021153</v>
      </c>
      <c r="V12" s="371">
        <v>8987.8077175021153</v>
      </c>
      <c r="W12" s="371">
        <v>8987.8077175021153</v>
      </c>
      <c r="X12" s="371">
        <v>8987.8077175021153</v>
      </c>
      <c r="Y12" s="371">
        <v>8987.8077175021153</v>
      </c>
      <c r="Z12" s="371">
        <v>8987.8077175021153</v>
      </c>
      <c r="AA12" s="371">
        <v>8987.8077175021153</v>
      </c>
      <c r="AB12" s="371">
        <v>8987.8077175021153</v>
      </c>
      <c r="AC12" s="371">
        <v>8987.8077175021153</v>
      </c>
      <c r="AD12" s="371">
        <v>2808.1509365816009</v>
      </c>
      <c r="AE12" s="371">
        <v>0</v>
      </c>
      <c r="AF12" s="371">
        <v>0</v>
      </c>
      <c r="AG12" s="371">
        <v>0</v>
      </c>
      <c r="AH12" s="371">
        <v>0</v>
      </c>
      <c r="AI12" s="371">
        <v>0</v>
      </c>
      <c r="AJ12" s="371">
        <v>0</v>
      </c>
      <c r="AK12" s="371">
        <v>0</v>
      </c>
      <c r="AL12" s="371">
        <v>0</v>
      </c>
      <c r="AM12" s="372">
        <f t="shared" si="3"/>
        <v>173576.4975691218</v>
      </c>
      <c r="AO12" s="118"/>
      <c r="AP12" s="118"/>
      <c r="AQ12" s="118"/>
      <c r="AR12" s="119">
        <v>1.7978883438744835</v>
      </c>
      <c r="AS12" s="119">
        <v>1.7978883438744835</v>
      </c>
      <c r="AT12" s="119">
        <v>1.7978883438744835</v>
      </c>
      <c r="AU12" s="119">
        <v>1.7978883438744835</v>
      </c>
      <c r="AV12" s="119">
        <v>1.7978883438744835</v>
      </c>
      <c r="AW12" s="119">
        <v>1.7978883438744835</v>
      </c>
      <c r="AX12" s="119">
        <v>1.7978883438744835</v>
      </c>
      <c r="AY12" s="119">
        <v>1.7978883438744835</v>
      </c>
      <c r="AZ12" s="119">
        <v>1.7978883438744835</v>
      </c>
      <c r="BA12" s="119">
        <v>1.7978883438744835</v>
      </c>
      <c r="BB12" s="119">
        <v>1.7978883438744835</v>
      </c>
      <c r="BC12" s="119">
        <v>1.7978883438744835</v>
      </c>
      <c r="BD12" s="119">
        <v>1.7978883438744835</v>
      </c>
      <c r="BE12" s="119">
        <v>1.7978883438744835</v>
      </c>
      <c r="BF12" s="119">
        <v>1.7978883438744835</v>
      </c>
      <c r="BG12" s="119">
        <v>1.7978883438744835</v>
      </c>
      <c r="BH12" s="119">
        <v>1.7978883438744835</v>
      </c>
      <c r="BI12" s="119">
        <v>1.7978883438744835</v>
      </c>
      <c r="BJ12" s="119">
        <v>1.7978883438744835</v>
      </c>
      <c r="BK12" s="119">
        <v>0.56173229283585702</v>
      </c>
      <c r="BL12" s="119">
        <v>0</v>
      </c>
      <c r="BM12" s="119">
        <v>0</v>
      </c>
      <c r="BN12" s="119">
        <v>0</v>
      </c>
      <c r="BO12" s="119">
        <v>0</v>
      </c>
      <c r="BP12" s="119">
        <v>0</v>
      </c>
      <c r="BQ12" s="119">
        <v>0</v>
      </c>
      <c r="BR12" s="119">
        <v>0</v>
      </c>
      <c r="BS12" s="119">
        <v>0</v>
      </c>
      <c r="BU12" s="118"/>
      <c r="BV12" s="118"/>
      <c r="BW12" s="118"/>
      <c r="BX12" s="120">
        <v>-1366.3261084041665</v>
      </c>
      <c r="BY12" s="120">
        <v>-1366.3261084041665</v>
      </c>
      <c r="BZ12" s="120">
        <v>-1366.3261084041665</v>
      </c>
      <c r="CA12" s="120">
        <v>-1366.3261084041665</v>
      </c>
      <c r="CB12" s="120">
        <v>-1366.3261084041665</v>
      </c>
      <c r="CC12" s="120">
        <v>-1366.3261084041665</v>
      </c>
      <c r="CD12" s="120">
        <v>-1366.3261084041665</v>
      </c>
      <c r="CE12" s="120">
        <v>-1366.3261084041665</v>
      </c>
      <c r="CF12" s="120">
        <v>-1366.3261084041665</v>
      </c>
      <c r="CG12" s="120">
        <v>-1366.3261084041665</v>
      </c>
      <c r="CH12" s="120">
        <v>-1366.3261084041665</v>
      </c>
      <c r="CI12" s="120">
        <v>-1366.3261084041665</v>
      </c>
      <c r="CJ12" s="120">
        <v>-1366.3261084041665</v>
      </c>
      <c r="CK12" s="120">
        <v>-1366.3261084041665</v>
      </c>
      <c r="CL12" s="120">
        <v>-1366.3261084041665</v>
      </c>
      <c r="CM12" s="120">
        <v>-1366.3261084041665</v>
      </c>
      <c r="CN12" s="120">
        <v>-1366.3261084041665</v>
      </c>
      <c r="CO12" s="120">
        <v>-1366.3261084041665</v>
      </c>
      <c r="CP12" s="120">
        <v>-1366.3261084041665</v>
      </c>
      <c r="CQ12" s="120">
        <v>-1366.3261084041665</v>
      </c>
      <c r="CR12" s="120">
        <v>-426.89497390108704</v>
      </c>
      <c r="CS12" s="120">
        <v>0</v>
      </c>
      <c r="CT12" s="120">
        <v>0</v>
      </c>
      <c r="CU12" s="120">
        <v>0</v>
      </c>
      <c r="CV12" s="120">
        <v>0</v>
      </c>
      <c r="CW12" s="120">
        <v>0</v>
      </c>
      <c r="CX12" s="120">
        <v>0</v>
      </c>
      <c r="CY12" s="120">
        <v>0</v>
      </c>
    </row>
    <row r="13" spans="1:103" x14ac:dyDescent="0.4">
      <c r="A13" s="200">
        <v>2100106</v>
      </c>
      <c r="B13" s="200" t="s">
        <v>106</v>
      </c>
      <c r="C13" s="201">
        <v>10.365008811780907</v>
      </c>
      <c r="D13" s="367">
        <v>294.91301693144118</v>
      </c>
      <c r="E13" s="367">
        <v>242.47748252103096</v>
      </c>
      <c r="F13" s="368">
        <v>2.9477012139066082E-2</v>
      </c>
      <c r="G13" s="371">
        <v>0</v>
      </c>
      <c r="H13" s="509"/>
      <c r="I13" s="369"/>
      <c r="J13" s="508"/>
      <c r="K13" s="371">
        <v>242.47748252103096</v>
      </c>
      <c r="L13" s="370">
        <v>242.47748252103096</v>
      </c>
      <c r="M13" s="371">
        <v>242.47748252103096</v>
      </c>
      <c r="N13" s="371">
        <v>242.47748252103096</v>
      </c>
      <c r="O13" s="371">
        <v>242.47748252103096</v>
      </c>
      <c r="P13" s="371">
        <v>242.47748252103096</v>
      </c>
      <c r="Q13" s="371">
        <v>242.47748252103096</v>
      </c>
      <c r="R13" s="371">
        <v>242.47748252103096</v>
      </c>
      <c r="S13" s="371">
        <v>242.47748252103096</v>
      </c>
      <c r="T13" s="371">
        <v>88.506417778627139</v>
      </c>
      <c r="U13" s="371">
        <v>0</v>
      </c>
      <c r="V13" s="371">
        <v>0</v>
      </c>
      <c r="W13" s="371">
        <v>0</v>
      </c>
      <c r="X13" s="371">
        <v>0</v>
      </c>
      <c r="Y13" s="371">
        <v>0</v>
      </c>
      <c r="Z13" s="371">
        <v>0</v>
      </c>
      <c r="AA13" s="371">
        <v>0</v>
      </c>
      <c r="AB13" s="371">
        <v>0</v>
      </c>
      <c r="AC13" s="371">
        <v>0</v>
      </c>
      <c r="AD13" s="371">
        <v>0</v>
      </c>
      <c r="AE13" s="371">
        <v>0</v>
      </c>
      <c r="AF13" s="371">
        <v>0</v>
      </c>
      <c r="AG13" s="371">
        <v>0</v>
      </c>
      <c r="AH13" s="371">
        <v>0</v>
      </c>
      <c r="AI13" s="371">
        <v>0</v>
      </c>
      <c r="AJ13" s="371">
        <v>0</v>
      </c>
      <c r="AK13" s="371">
        <v>0</v>
      </c>
      <c r="AL13" s="371">
        <v>0</v>
      </c>
      <c r="AM13" s="372">
        <f t="shared" si="3"/>
        <v>2270.8037604679057</v>
      </c>
      <c r="AO13" s="118"/>
      <c r="AP13" s="118"/>
      <c r="AQ13" s="207"/>
      <c r="AR13" s="119">
        <v>2.9477012139066082E-2</v>
      </c>
      <c r="AS13" s="119">
        <v>2.9477012139066082E-2</v>
      </c>
      <c r="AT13" s="119">
        <v>2.9477012139066082E-2</v>
      </c>
      <c r="AU13" s="119">
        <v>2.9477012139066082E-2</v>
      </c>
      <c r="AV13" s="119">
        <v>2.9477012139066082E-2</v>
      </c>
      <c r="AW13" s="119">
        <v>2.9477012139066082E-2</v>
      </c>
      <c r="AX13" s="119">
        <v>2.9477012139066082E-2</v>
      </c>
      <c r="AY13" s="119">
        <v>2.9477012139066082E-2</v>
      </c>
      <c r="AZ13" s="119">
        <v>2.9477012139066082E-2</v>
      </c>
      <c r="BA13" s="119">
        <v>1.075936917573188E-2</v>
      </c>
      <c r="BB13" s="119">
        <v>0</v>
      </c>
      <c r="BC13" s="119">
        <v>0</v>
      </c>
      <c r="BD13" s="119">
        <v>0</v>
      </c>
      <c r="BE13" s="119">
        <v>0</v>
      </c>
      <c r="BF13" s="119">
        <v>0</v>
      </c>
      <c r="BG13" s="119">
        <v>0</v>
      </c>
      <c r="BH13" s="119">
        <v>0</v>
      </c>
      <c r="BI13" s="119">
        <v>0</v>
      </c>
      <c r="BJ13" s="119">
        <v>0</v>
      </c>
      <c r="BK13" s="119">
        <v>0</v>
      </c>
      <c r="BL13" s="119">
        <v>0</v>
      </c>
      <c r="BM13" s="119">
        <v>0</v>
      </c>
      <c r="BN13" s="119">
        <v>0</v>
      </c>
      <c r="BO13" s="119">
        <v>0</v>
      </c>
      <c r="BP13" s="119">
        <v>0</v>
      </c>
      <c r="BQ13" s="119">
        <v>0</v>
      </c>
      <c r="BR13" s="119">
        <v>0</v>
      </c>
      <c r="BS13" s="119">
        <v>0</v>
      </c>
      <c r="BU13" s="118"/>
      <c r="BV13" s="118"/>
      <c r="BW13" s="118"/>
      <c r="BX13" s="120">
        <v>0</v>
      </c>
      <c r="BY13" s="120">
        <v>0</v>
      </c>
      <c r="BZ13" s="120">
        <v>0</v>
      </c>
      <c r="CA13" s="120">
        <v>0</v>
      </c>
      <c r="CB13" s="120">
        <v>0</v>
      </c>
      <c r="CC13" s="120">
        <v>0</v>
      </c>
      <c r="CD13" s="120">
        <v>0</v>
      </c>
      <c r="CE13" s="120">
        <v>0</v>
      </c>
      <c r="CF13" s="120">
        <v>0</v>
      </c>
      <c r="CG13" s="120">
        <v>0</v>
      </c>
      <c r="CH13" s="120">
        <v>0</v>
      </c>
      <c r="CI13" s="120">
        <v>0</v>
      </c>
      <c r="CJ13" s="120">
        <v>0</v>
      </c>
      <c r="CK13" s="120">
        <v>0</v>
      </c>
      <c r="CL13" s="120">
        <v>0</v>
      </c>
      <c r="CM13" s="120">
        <v>0</v>
      </c>
      <c r="CN13" s="120">
        <v>0</v>
      </c>
      <c r="CO13" s="120">
        <v>0</v>
      </c>
      <c r="CP13" s="120">
        <v>0</v>
      </c>
      <c r="CQ13" s="120">
        <v>0</v>
      </c>
      <c r="CR13" s="120">
        <v>0</v>
      </c>
      <c r="CS13" s="120">
        <v>0</v>
      </c>
      <c r="CT13" s="120">
        <v>0</v>
      </c>
      <c r="CU13" s="120">
        <v>0</v>
      </c>
      <c r="CV13" s="120">
        <v>0</v>
      </c>
      <c r="CW13" s="120">
        <v>0</v>
      </c>
      <c r="CX13" s="120">
        <v>0</v>
      </c>
      <c r="CY13" s="120">
        <v>0</v>
      </c>
    </row>
    <row r="14" spans="1:103" x14ac:dyDescent="0.4">
      <c r="A14" s="200">
        <v>2000306</v>
      </c>
      <c r="B14" s="200" t="s">
        <v>106</v>
      </c>
      <c r="C14" s="201">
        <v>23.835089178384987</v>
      </c>
      <c r="D14" s="367">
        <v>302.82924935775429</v>
      </c>
      <c r="E14" s="367">
        <v>248.98620882194558</v>
      </c>
      <c r="F14" s="368">
        <v>0.11765522251241008</v>
      </c>
      <c r="G14" s="371">
        <v>0</v>
      </c>
      <c r="H14" s="509"/>
      <c r="I14" s="369"/>
      <c r="J14" s="508"/>
      <c r="K14" s="371">
        <v>248.98620882194558</v>
      </c>
      <c r="L14" s="370">
        <v>248.98620882194558</v>
      </c>
      <c r="M14" s="371">
        <v>248.98620882194558</v>
      </c>
      <c r="N14" s="371">
        <v>248.98620882194558</v>
      </c>
      <c r="O14" s="371">
        <v>248.98620882194558</v>
      </c>
      <c r="P14" s="371">
        <v>248.98620882194558</v>
      </c>
      <c r="Q14" s="371">
        <v>248.98620882194558</v>
      </c>
      <c r="R14" s="371">
        <v>248.98620882194558</v>
      </c>
      <c r="S14" s="371">
        <v>248.98620882194558</v>
      </c>
      <c r="T14" s="371">
        <v>248.98620882194558</v>
      </c>
      <c r="U14" s="371">
        <v>248.98620882194558</v>
      </c>
      <c r="V14" s="371">
        <v>248.98620882194558</v>
      </c>
      <c r="W14" s="371">
        <v>248.98620882194558</v>
      </c>
      <c r="X14" s="371">
        <v>248.98620882194558</v>
      </c>
      <c r="Y14" s="371">
        <v>248.98620882194558</v>
      </c>
      <c r="Z14" s="371">
        <v>248.98620882194558</v>
      </c>
      <c r="AA14" s="371">
        <v>248.98620882194558</v>
      </c>
      <c r="AB14" s="371">
        <v>248.98620882194558</v>
      </c>
      <c r="AC14" s="371">
        <v>248.98620882194558</v>
      </c>
      <c r="AD14" s="371">
        <v>248.98620882194558</v>
      </c>
      <c r="AE14" s="371">
        <v>248.98620882194558</v>
      </c>
      <c r="AF14" s="371">
        <v>248.98620882194558</v>
      </c>
      <c r="AG14" s="371">
        <v>207.92568855431128</v>
      </c>
      <c r="AH14" s="371">
        <v>0</v>
      </c>
      <c r="AI14" s="371">
        <v>0</v>
      </c>
      <c r="AJ14" s="371">
        <v>0</v>
      </c>
      <c r="AK14" s="371">
        <v>0</v>
      </c>
      <c r="AL14" s="371">
        <v>0</v>
      </c>
      <c r="AM14" s="372">
        <f t="shared" si="3"/>
        <v>5685.6222826371122</v>
      </c>
      <c r="AO14" s="118"/>
      <c r="AP14" s="118"/>
      <c r="AQ14" s="207"/>
      <c r="AR14" s="119">
        <v>0.11765522251241008</v>
      </c>
      <c r="AS14" s="119">
        <v>0.11765522251241008</v>
      </c>
      <c r="AT14" s="119">
        <v>0.11765522251241008</v>
      </c>
      <c r="AU14" s="119">
        <v>0.11765522251241008</v>
      </c>
      <c r="AV14" s="119">
        <v>0.11765522251241008</v>
      </c>
      <c r="AW14" s="119">
        <v>0.11765522251241008</v>
      </c>
      <c r="AX14" s="119">
        <v>0.11765522251241008</v>
      </c>
      <c r="AY14" s="119">
        <v>0.11765522251241008</v>
      </c>
      <c r="AZ14" s="119">
        <v>0.11765522251241008</v>
      </c>
      <c r="BA14" s="119">
        <v>0.11765522251241008</v>
      </c>
      <c r="BB14" s="119">
        <v>0.11765522251241008</v>
      </c>
      <c r="BC14" s="119">
        <v>0.11765522251241008</v>
      </c>
      <c r="BD14" s="119">
        <v>0.11765522251241008</v>
      </c>
      <c r="BE14" s="119">
        <v>0.11765522251241008</v>
      </c>
      <c r="BF14" s="119">
        <v>0.11765522251241008</v>
      </c>
      <c r="BG14" s="119">
        <v>0.11765522251241008</v>
      </c>
      <c r="BH14" s="119">
        <v>0.11765522251241008</v>
      </c>
      <c r="BI14" s="119">
        <v>0.11765522251241008</v>
      </c>
      <c r="BJ14" s="119">
        <v>0.11765522251241008</v>
      </c>
      <c r="BK14" s="119">
        <v>0.11765522251241008</v>
      </c>
      <c r="BL14" s="119">
        <v>0.11765522251241008</v>
      </c>
      <c r="BM14" s="119">
        <v>0.11765522251241008</v>
      </c>
      <c r="BN14" s="119">
        <v>9.8252603100591321E-2</v>
      </c>
      <c r="BO14" s="119">
        <v>0</v>
      </c>
      <c r="BP14" s="119">
        <v>0</v>
      </c>
      <c r="BQ14" s="119">
        <v>0</v>
      </c>
      <c r="BR14" s="119">
        <v>0</v>
      </c>
      <c r="BS14" s="119">
        <v>0</v>
      </c>
      <c r="BU14" s="118"/>
      <c r="BV14" s="118"/>
      <c r="BW14" s="118"/>
      <c r="BX14" s="120">
        <v>0</v>
      </c>
      <c r="BY14" s="120">
        <v>0</v>
      </c>
      <c r="BZ14" s="120">
        <v>0</v>
      </c>
      <c r="CA14" s="120">
        <v>0</v>
      </c>
      <c r="CB14" s="120">
        <v>0</v>
      </c>
      <c r="CC14" s="120">
        <v>0</v>
      </c>
      <c r="CD14" s="120">
        <v>0</v>
      </c>
      <c r="CE14" s="120">
        <v>0</v>
      </c>
      <c r="CF14" s="120">
        <v>0</v>
      </c>
      <c r="CG14" s="120">
        <v>0</v>
      </c>
      <c r="CH14" s="120">
        <v>0</v>
      </c>
      <c r="CI14" s="120">
        <v>0</v>
      </c>
      <c r="CJ14" s="120">
        <v>0</v>
      </c>
      <c r="CK14" s="120">
        <v>0</v>
      </c>
      <c r="CL14" s="120">
        <v>0</v>
      </c>
      <c r="CM14" s="120">
        <v>0</v>
      </c>
      <c r="CN14" s="120">
        <v>0</v>
      </c>
      <c r="CO14" s="120">
        <v>0</v>
      </c>
      <c r="CP14" s="120">
        <v>0</v>
      </c>
      <c r="CQ14" s="120">
        <v>0</v>
      </c>
      <c r="CR14" s="120">
        <v>0</v>
      </c>
      <c r="CS14" s="120">
        <v>0</v>
      </c>
      <c r="CT14" s="120">
        <v>0</v>
      </c>
      <c r="CU14" s="120">
        <v>0</v>
      </c>
      <c r="CV14" s="120">
        <v>0</v>
      </c>
      <c r="CW14" s="120">
        <v>0</v>
      </c>
      <c r="CX14" s="120">
        <v>0</v>
      </c>
      <c r="CY14" s="120">
        <v>0</v>
      </c>
    </row>
    <row r="15" spans="1:103" x14ac:dyDescent="0.4">
      <c r="A15" s="200">
        <v>2000262</v>
      </c>
      <c r="B15" s="200" t="s">
        <v>106</v>
      </c>
      <c r="C15" s="201">
        <v>15.242660017324864</v>
      </c>
      <c r="D15" s="367">
        <v>132.07996730267786</v>
      </c>
      <c r="E15" s="367">
        <v>108.59614911626174</v>
      </c>
      <c r="F15" s="368">
        <v>3.4725006932689852E-2</v>
      </c>
      <c r="G15" s="371">
        <v>0</v>
      </c>
      <c r="H15" s="509"/>
      <c r="I15" s="369"/>
      <c r="J15" s="508"/>
      <c r="K15" s="371">
        <v>108.59614911626174</v>
      </c>
      <c r="L15" s="370">
        <v>108.59614911626174</v>
      </c>
      <c r="M15" s="371">
        <v>108.59614911626174</v>
      </c>
      <c r="N15" s="371">
        <v>108.59614911626174</v>
      </c>
      <c r="O15" s="371">
        <v>108.59614911626174</v>
      </c>
      <c r="P15" s="371">
        <v>108.59614911626174</v>
      </c>
      <c r="Q15" s="371">
        <v>108.59614911626174</v>
      </c>
      <c r="R15" s="371">
        <v>108.59614911626174</v>
      </c>
      <c r="S15" s="371">
        <v>108.59614911626174</v>
      </c>
      <c r="T15" s="371">
        <v>108.59614911626174</v>
      </c>
      <c r="U15" s="371">
        <v>108.59614911626174</v>
      </c>
      <c r="V15" s="371">
        <v>108.59614911626174</v>
      </c>
      <c r="W15" s="371">
        <v>108.59614911626174</v>
      </c>
      <c r="X15" s="371">
        <v>108.59614911626174</v>
      </c>
      <c r="Y15" s="371">
        <v>26.351943425965597</v>
      </c>
      <c r="Z15" s="371">
        <v>0</v>
      </c>
      <c r="AA15" s="371">
        <v>0</v>
      </c>
      <c r="AB15" s="371">
        <v>0</v>
      </c>
      <c r="AC15" s="371">
        <v>0</v>
      </c>
      <c r="AD15" s="371">
        <v>0</v>
      </c>
      <c r="AE15" s="371">
        <v>0</v>
      </c>
      <c r="AF15" s="371">
        <v>0</v>
      </c>
      <c r="AG15" s="371">
        <v>0</v>
      </c>
      <c r="AH15" s="371">
        <v>0</v>
      </c>
      <c r="AI15" s="371">
        <v>0</v>
      </c>
      <c r="AJ15" s="371">
        <v>0</v>
      </c>
      <c r="AK15" s="371">
        <v>0</v>
      </c>
      <c r="AL15" s="371">
        <v>0</v>
      </c>
      <c r="AM15" s="372">
        <f t="shared" si="3"/>
        <v>1546.6980310536301</v>
      </c>
      <c r="AO15" s="118"/>
      <c r="AP15" s="118"/>
      <c r="AQ15" s="118"/>
      <c r="AR15" s="119">
        <v>3.4725006932689852E-2</v>
      </c>
      <c r="AS15" s="119">
        <v>3.4725006932689852E-2</v>
      </c>
      <c r="AT15" s="119">
        <v>3.4725006932689852E-2</v>
      </c>
      <c r="AU15" s="119">
        <v>3.4725006932689852E-2</v>
      </c>
      <c r="AV15" s="119">
        <v>3.4725006932689852E-2</v>
      </c>
      <c r="AW15" s="119">
        <v>3.4725006932689852E-2</v>
      </c>
      <c r="AX15" s="119">
        <v>3.4725006932689852E-2</v>
      </c>
      <c r="AY15" s="119">
        <v>3.4725006932689852E-2</v>
      </c>
      <c r="AZ15" s="119">
        <v>3.4725006932689852E-2</v>
      </c>
      <c r="BA15" s="119">
        <v>3.4725006932689852E-2</v>
      </c>
      <c r="BB15" s="119">
        <v>3.4725006932689852E-2</v>
      </c>
      <c r="BC15" s="119">
        <v>3.4725006932689852E-2</v>
      </c>
      <c r="BD15" s="119">
        <v>3.4725006932689852E-2</v>
      </c>
      <c r="BE15" s="119">
        <v>3.4725006932689852E-2</v>
      </c>
      <c r="BF15" s="119">
        <v>8.4263707838925454E-3</v>
      </c>
      <c r="BG15" s="119">
        <v>0</v>
      </c>
      <c r="BH15" s="119">
        <v>0</v>
      </c>
      <c r="BI15" s="119">
        <v>0</v>
      </c>
      <c r="BJ15" s="119">
        <v>0</v>
      </c>
      <c r="BK15" s="119">
        <v>0</v>
      </c>
      <c r="BL15" s="119">
        <v>0</v>
      </c>
      <c r="BM15" s="119">
        <v>0</v>
      </c>
      <c r="BN15" s="119">
        <v>0</v>
      </c>
      <c r="BO15" s="119">
        <v>0</v>
      </c>
      <c r="BP15" s="119">
        <v>0</v>
      </c>
      <c r="BQ15" s="119">
        <v>0</v>
      </c>
      <c r="BR15" s="119">
        <v>0</v>
      </c>
      <c r="BS15" s="119">
        <v>0</v>
      </c>
      <c r="BU15" s="118"/>
      <c r="BV15" s="118"/>
      <c r="BW15" s="118"/>
      <c r="BX15" s="120">
        <v>0</v>
      </c>
      <c r="BY15" s="120">
        <v>0</v>
      </c>
      <c r="BZ15" s="120">
        <v>0</v>
      </c>
      <c r="CA15" s="120">
        <v>0</v>
      </c>
      <c r="CB15" s="120">
        <v>0</v>
      </c>
      <c r="CC15" s="120">
        <v>0</v>
      </c>
      <c r="CD15" s="120">
        <v>0</v>
      </c>
      <c r="CE15" s="120">
        <v>0</v>
      </c>
      <c r="CF15" s="120">
        <v>0</v>
      </c>
      <c r="CG15" s="120">
        <v>0</v>
      </c>
      <c r="CH15" s="120">
        <v>0</v>
      </c>
      <c r="CI15" s="120">
        <v>0</v>
      </c>
      <c r="CJ15" s="120">
        <v>0</v>
      </c>
      <c r="CK15" s="120">
        <v>0</v>
      </c>
      <c r="CL15" s="120">
        <v>0</v>
      </c>
      <c r="CM15" s="120">
        <v>0</v>
      </c>
      <c r="CN15" s="120">
        <v>0</v>
      </c>
      <c r="CO15" s="120">
        <v>0</v>
      </c>
      <c r="CP15" s="120">
        <v>0</v>
      </c>
      <c r="CQ15" s="120">
        <v>0</v>
      </c>
      <c r="CR15" s="120">
        <v>0</v>
      </c>
      <c r="CS15" s="120">
        <v>0</v>
      </c>
      <c r="CT15" s="120">
        <v>0</v>
      </c>
      <c r="CU15" s="120">
        <v>0</v>
      </c>
      <c r="CV15" s="120">
        <v>0</v>
      </c>
      <c r="CW15" s="120">
        <v>0</v>
      </c>
      <c r="CX15" s="120">
        <v>0</v>
      </c>
      <c r="CY15" s="120">
        <v>0</v>
      </c>
    </row>
    <row r="16" spans="1:103" x14ac:dyDescent="0.4">
      <c r="A16" s="200">
        <v>2100313</v>
      </c>
      <c r="B16" s="200" t="s">
        <v>106</v>
      </c>
      <c r="C16" s="201">
        <v>15.5446233772076</v>
      </c>
      <c r="D16" s="367">
        <v>417.36517294878257</v>
      </c>
      <c r="E16" s="367">
        <v>343.15764519848904</v>
      </c>
      <c r="F16" s="368">
        <v>0</v>
      </c>
      <c r="G16" s="371">
        <v>-6449.2838201285958</v>
      </c>
      <c r="H16" s="509"/>
      <c r="I16" s="369"/>
      <c r="J16" s="508"/>
      <c r="K16" s="371">
        <v>343.15764519848904</v>
      </c>
      <c r="L16" s="370">
        <v>343.15764519848904</v>
      </c>
      <c r="M16" s="371">
        <v>343.15764519848904</v>
      </c>
      <c r="N16" s="371">
        <v>343.15764519848904</v>
      </c>
      <c r="O16" s="371">
        <v>343.15764519848904</v>
      </c>
      <c r="P16" s="371">
        <v>343.15764519848904</v>
      </c>
      <c r="Q16" s="371">
        <v>343.15764519848904</v>
      </c>
      <c r="R16" s="371">
        <v>343.15764519848904</v>
      </c>
      <c r="S16" s="371">
        <v>343.15764519848904</v>
      </c>
      <c r="T16" s="371">
        <v>343.15764519848904</v>
      </c>
      <c r="U16" s="371">
        <v>343.15764519848904</v>
      </c>
      <c r="V16" s="371">
        <v>343.15764519848904</v>
      </c>
      <c r="W16" s="371">
        <v>343.15764519848904</v>
      </c>
      <c r="X16" s="371">
        <v>343.15764519848904</v>
      </c>
      <c r="Y16" s="371">
        <v>186.89167564260842</v>
      </c>
      <c r="Z16" s="371">
        <v>0</v>
      </c>
      <c r="AA16" s="371">
        <v>0</v>
      </c>
      <c r="AB16" s="371">
        <v>0</v>
      </c>
      <c r="AC16" s="371">
        <v>0</v>
      </c>
      <c r="AD16" s="371">
        <v>0</v>
      </c>
      <c r="AE16" s="371">
        <v>0</v>
      </c>
      <c r="AF16" s="371">
        <v>0</v>
      </c>
      <c r="AG16" s="371">
        <v>0</v>
      </c>
      <c r="AH16" s="371">
        <v>0</v>
      </c>
      <c r="AI16" s="371">
        <v>0</v>
      </c>
      <c r="AJ16" s="371">
        <v>0</v>
      </c>
      <c r="AK16" s="371">
        <v>0</v>
      </c>
      <c r="AL16" s="371">
        <v>0</v>
      </c>
      <c r="AM16" s="372">
        <f t="shared" si="3"/>
        <v>4991.0987084214566</v>
      </c>
      <c r="AO16" s="118"/>
      <c r="AP16" s="118"/>
      <c r="AQ16" s="207"/>
      <c r="AR16" s="119">
        <v>0</v>
      </c>
      <c r="AS16" s="119">
        <v>0</v>
      </c>
      <c r="AT16" s="119">
        <v>0</v>
      </c>
      <c r="AU16" s="119">
        <v>0</v>
      </c>
      <c r="AV16" s="119">
        <v>0</v>
      </c>
      <c r="AW16" s="119">
        <v>0</v>
      </c>
      <c r="AX16" s="119">
        <v>0</v>
      </c>
      <c r="AY16" s="119">
        <v>0</v>
      </c>
      <c r="AZ16" s="119">
        <v>0</v>
      </c>
      <c r="BA16" s="119">
        <v>0</v>
      </c>
      <c r="BB16" s="119">
        <v>0</v>
      </c>
      <c r="BC16" s="119">
        <v>0</v>
      </c>
      <c r="BD16" s="119">
        <v>0</v>
      </c>
      <c r="BE16" s="119">
        <v>0</v>
      </c>
      <c r="BF16" s="119">
        <v>0</v>
      </c>
      <c r="BG16" s="119">
        <v>0</v>
      </c>
      <c r="BH16" s="119">
        <v>0</v>
      </c>
      <c r="BI16" s="119">
        <v>0</v>
      </c>
      <c r="BJ16" s="119">
        <v>0</v>
      </c>
      <c r="BK16" s="119">
        <v>0</v>
      </c>
      <c r="BL16" s="119">
        <v>0</v>
      </c>
      <c r="BM16" s="119">
        <v>0</v>
      </c>
      <c r="BN16" s="119">
        <v>0</v>
      </c>
      <c r="BO16" s="119">
        <v>0</v>
      </c>
      <c r="BP16" s="119">
        <v>0</v>
      </c>
      <c r="BQ16" s="119">
        <v>0</v>
      </c>
      <c r="BR16" s="119">
        <v>0</v>
      </c>
      <c r="BS16" s="119">
        <v>0</v>
      </c>
      <c r="BU16" s="118"/>
      <c r="BV16" s="118"/>
      <c r="BW16" s="118"/>
      <c r="BX16" s="120">
        <v>-6449.2838201285958</v>
      </c>
      <c r="BY16" s="120">
        <v>-6449.2838201285958</v>
      </c>
      <c r="BZ16" s="120">
        <v>-6449.2838201285958</v>
      </c>
      <c r="CA16" s="120">
        <v>-6449.2838201285958</v>
      </c>
      <c r="CB16" s="120">
        <v>-6449.2838201285958</v>
      </c>
      <c r="CC16" s="120">
        <v>-6449.2838201285958</v>
      </c>
      <c r="CD16" s="120">
        <v>-6449.2838201285958</v>
      </c>
      <c r="CE16" s="120">
        <v>-6449.2838201285958</v>
      </c>
      <c r="CF16" s="120">
        <v>-6449.2838201285958</v>
      </c>
      <c r="CG16" s="120">
        <v>-6449.2838201285958</v>
      </c>
      <c r="CH16" s="120">
        <v>-6449.2838201285958</v>
      </c>
      <c r="CI16" s="120">
        <v>-6449.2838201285958</v>
      </c>
      <c r="CJ16" s="120">
        <v>-6449.2838201285958</v>
      </c>
      <c r="CK16" s="120">
        <v>-6449.2838201285958</v>
      </c>
      <c r="CL16" s="120">
        <v>-6449.2838201285958</v>
      </c>
      <c r="CM16" s="120">
        <v>-3512.4307346887672</v>
      </c>
      <c r="CN16" s="120">
        <v>0</v>
      </c>
      <c r="CO16" s="120">
        <v>0</v>
      </c>
      <c r="CP16" s="120">
        <v>0</v>
      </c>
      <c r="CQ16" s="120">
        <v>0</v>
      </c>
      <c r="CR16" s="120">
        <v>0</v>
      </c>
      <c r="CS16" s="120">
        <v>0</v>
      </c>
      <c r="CT16" s="120">
        <v>0</v>
      </c>
      <c r="CU16" s="120">
        <v>0</v>
      </c>
      <c r="CV16" s="120">
        <v>0</v>
      </c>
      <c r="CW16" s="120">
        <v>0</v>
      </c>
      <c r="CX16" s="120">
        <v>0</v>
      </c>
      <c r="CY16" s="120">
        <v>0</v>
      </c>
    </row>
    <row r="17" spans="1:103" x14ac:dyDescent="0.4">
      <c r="A17" s="200">
        <v>2001645</v>
      </c>
      <c r="B17" s="200" t="s">
        <v>106</v>
      </c>
      <c r="C17" s="201">
        <v>11.400144651863044</v>
      </c>
      <c r="D17" s="367">
        <v>5728.3542295661728</v>
      </c>
      <c r="E17" s="367">
        <v>4709.8528475493067</v>
      </c>
      <c r="F17" s="368">
        <v>1.134846006691127</v>
      </c>
      <c r="G17" s="371">
        <v>0</v>
      </c>
      <c r="H17" s="509"/>
      <c r="I17" s="369"/>
      <c r="J17" s="508"/>
      <c r="K17" s="371">
        <v>4709.8528475493067</v>
      </c>
      <c r="L17" s="370">
        <v>4709.8528475493067</v>
      </c>
      <c r="M17" s="371">
        <v>4709.8528475493067</v>
      </c>
      <c r="N17" s="371">
        <v>4709.8528475493067</v>
      </c>
      <c r="O17" s="371">
        <v>4709.8528475493067</v>
      </c>
      <c r="P17" s="371">
        <v>4709.8528475493067</v>
      </c>
      <c r="Q17" s="371">
        <v>4709.8528475493067</v>
      </c>
      <c r="R17" s="371">
        <v>4709.8528475493067</v>
      </c>
      <c r="S17" s="371">
        <v>4709.8528475493067</v>
      </c>
      <c r="T17" s="371">
        <v>4709.8528475493067</v>
      </c>
      <c r="U17" s="371">
        <v>1884.6224280087861</v>
      </c>
      <c r="V17" s="371">
        <v>0</v>
      </c>
      <c r="W17" s="371">
        <v>0</v>
      </c>
      <c r="X17" s="371">
        <v>0</v>
      </c>
      <c r="Y17" s="371">
        <v>0</v>
      </c>
      <c r="Z17" s="371">
        <v>0</v>
      </c>
      <c r="AA17" s="371">
        <v>0</v>
      </c>
      <c r="AB17" s="371">
        <v>0</v>
      </c>
      <c r="AC17" s="371">
        <v>0</v>
      </c>
      <c r="AD17" s="371">
        <v>0</v>
      </c>
      <c r="AE17" s="371">
        <v>0</v>
      </c>
      <c r="AF17" s="371">
        <v>0</v>
      </c>
      <c r="AG17" s="371">
        <v>0</v>
      </c>
      <c r="AH17" s="371">
        <v>0</v>
      </c>
      <c r="AI17" s="371">
        <v>0</v>
      </c>
      <c r="AJ17" s="371">
        <v>0</v>
      </c>
      <c r="AK17" s="371">
        <v>0</v>
      </c>
      <c r="AL17" s="371">
        <v>0</v>
      </c>
      <c r="AM17" s="372">
        <f t="shared" si="3"/>
        <v>48983.150903501853</v>
      </c>
      <c r="AO17" s="118"/>
      <c r="AP17" s="118"/>
      <c r="AQ17" s="207"/>
      <c r="AR17" s="119">
        <v>1.134846006691127</v>
      </c>
      <c r="AS17" s="119">
        <v>1.134846006691127</v>
      </c>
      <c r="AT17" s="119">
        <v>1.134846006691127</v>
      </c>
      <c r="AU17" s="119">
        <v>1.134846006691127</v>
      </c>
      <c r="AV17" s="119">
        <v>1.134846006691127</v>
      </c>
      <c r="AW17" s="119">
        <v>1.134846006691127</v>
      </c>
      <c r="AX17" s="119">
        <v>1.134846006691127</v>
      </c>
      <c r="AY17" s="119">
        <v>1.134846006691127</v>
      </c>
      <c r="AZ17" s="119">
        <v>1.134846006691127</v>
      </c>
      <c r="BA17" s="119">
        <v>1.134846006691127</v>
      </c>
      <c r="BB17" s="119">
        <v>0.45410256026558726</v>
      </c>
      <c r="BC17" s="119">
        <v>0</v>
      </c>
      <c r="BD17" s="119">
        <v>0</v>
      </c>
      <c r="BE17" s="119">
        <v>0</v>
      </c>
      <c r="BF17" s="119">
        <v>0</v>
      </c>
      <c r="BG17" s="119">
        <v>0</v>
      </c>
      <c r="BH17" s="119">
        <v>0</v>
      </c>
      <c r="BI17" s="119">
        <v>0</v>
      </c>
      <c r="BJ17" s="119">
        <v>0</v>
      </c>
      <c r="BK17" s="119">
        <v>0</v>
      </c>
      <c r="BL17" s="119">
        <v>0</v>
      </c>
      <c r="BM17" s="119">
        <v>0</v>
      </c>
      <c r="BN17" s="119">
        <v>0</v>
      </c>
      <c r="BO17" s="119">
        <v>0</v>
      </c>
      <c r="BP17" s="119">
        <v>0</v>
      </c>
      <c r="BQ17" s="119">
        <v>0</v>
      </c>
      <c r="BR17" s="119">
        <v>0</v>
      </c>
      <c r="BS17" s="119">
        <v>0</v>
      </c>
      <c r="BU17" s="118"/>
      <c r="BV17" s="118"/>
      <c r="BW17" s="118"/>
      <c r="BX17" s="120">
        <v>0</v>
      </c>
      <c r="BY17" s="120">
        <v>0</v>
      </c>
      <c r="BZ17" s="120">
        <v>0</v>
      </c>
      <c r="CA17" s="120">
        <v>0</v>
      </c>
      <c r="CB17" s="120">
        <v>0</v>
      </c>
      <c r="CC17" s="120">
        <v>0</v>
      </c>
      <c r="CD17" s="120">
        <v>0</v>
      </c>
      <c r="CE17" s="120">
        <v>0</v>
      </c>
      <c r="CF17" s="120">
        <v>0</v>
      </c>
      <c r="CG17" s="120">
        <v>0</v>
      </c>
      <c r="CH17" s="120">
        <v>0</v>
      </c>
      <c r="CI17" s="120">
        <v>0</v>
      </c>
      <c r="CJ17" s="120">
        <v>0</v>
      </c>
      <c r="CK17" s="120">
        <v>0</v>
      </c>
      <c r="CL17" s="120">
        <v>0</v>
      </c>
      <c r="CM17" s="120">
        <v>0</v>
      </c>
      <c r="CN17" s="120">
        <v>0</v>
      </c>
      <c r="CO17" s="120">
        <v>0</v>
      </c>
      <c r="CP17" s="120">
        <v>0</v>
      </c>
      <c r="CQ17" s="120">
        <v>0</v>
      </c>
      <c r="CR17" s="120">
        <v>0</v>
      </c>
      <c r="CS17" s="120">
        <v>0</v>
      </c>
      <c r="CT17" s="120">
        <v>0</v>
      </c>
      <c r="CU17" s="120">
        <v>0</v>
      </c>
      <c r="CV17" s="120">
        <v>0</v>
      </c>
      <c r="CW17" s="120">
        <v>0</v>
      </c>
      <c r="CX17" s="120">
        <v>0</v>
      </c>
      <c r="CY17" s="120">
        <v>0</v>
      </c>
    </row>
    <row r="18" spans="1:103" x14ac:dyDescent="0.4">
      <c r="A18" s="200">
        <v>2000349</v>
      </c>
      <c r="B18" s="200" t="s">
        <v>106</v>
      </c>
      <c r="C18" s="201">
        <v>20.726164502943469</v>
      </c>
      <c r="D18" s="367">
        <v>28.301644228771604</v>
      </c>
      <c r="E18" s="367">
        <v>23.269611884896015</v>
      </c>
      <c r="F18" s="368">
        <v>1.60689640087655E-2</v>
      </c>
      <c r="G18" s="371">
        <v>16242.651732107208</v>
      </c>
      <c r="H18" s="509"/>
      <c r="I18" s="369"/>
      <c r="J18" s="508"/>
      <c r="K18" s="371">
        <v>23.269611884896015</v>
      </c>
      <c r="L18" s="370">
        <v>23.269611884896015</v>
      </c>
      <c r="M18" s="371">
        <v>23.269611884896015</v>
      </c>
      <c r="N18" s="371">
        <v>23.269611884896015</v>
      </c>
      <c r="O18" s="371">
        <v>23.269611884896015</v>
      </c>
      <c r="P18" s="371">
        <v>23.269611884896015</v>
      </c>
      <c r="Q18" s="371">
        <v>23.269611884896015</v>
      </c>
      <c r="R18" s="371">
        <v>23.269611884896015</v>
      </c>
      <c r="S18" s="371">
        <v>23.269611884896015</v>
      </c>
      <c r="T18" s="371">
        <v>23.269611884896015</v>
      </c>
      <c r="U18" s="371">
        <v>23.269611884896015</v>
      </c>
      <c r="V18" s="371">
        <v>23.269611884896015</v>
      </c>
      <c r="W18" s="371">
        <v>23.269611884896015</v>
      </c>
      <c r="X18" s="371">
        <v>23.269611884896015</v>
      </c>
      <c r="Y18" s="371">
        <v>23.269611884896015</v>
      </c>
      <c r="Z18" s="371">
        <v>23.269611884896015</v>
      </c>
      <c r="AA18" s="371">
        <v>23.269611884896015</v>
      </c>
      <c r="AB18" s="371">
        <v>23.269611884896015</v>
      </c>
      <c r="AC18" s="371">
        <v>23.269611884896015</v>
      </c>
      <c r="AD18" s="371">
        <v>16.897566148082952</v>
      </c>
      <c r="AE18" s="371">
        <v>0</v>
      </c>
      <c r="AF18" s="371">
        <v>0</v>
      </c>
      <c r="AG18" s="371">
        <v>0</v>
      </c>
      <c r="AH18" s="371">
        <v>0</v>
      </c>
      <c r="AI18" s="371">
        <v>0</v>
      </c>
      <c r="AJ18" s="371">
        <v>0</v>
      </c>
      <c r="AK18" s="371">
        <v>0</v>
      </c>
      <c r="AL18" s="371">
        <v>0</v>
      </c>
      <c r="AM18" s="372">
        <f t="shared" si="3"/>
        <v>459.02019196110712</v>
      </c>
      <c r="AO18" s="118"/>
      <c r="AP18" s="118"/>
      <c r="AQ18" s="118"/>
      <c r="AR18" s="119">
        <v>1.60689640087655E-2</v>
      </c>
      <c r="AS18" s="119">
        <v>1.60689640087655E-2</v>
      </c>
      <c r="AT18" s="119">
        <v>1.60689640087655E-2</v>
      </c>
      <c r="AU18" s="119">
        <v>1.60689640087655E-2</v>
      </c>
      <c r="AV18" s="119">
        <v>1.60689640087655E-2</v>
      </c>
      <c r="AW18" s="119">
        <v>1.60689640087655E-2</v>
      </c>
      <c r="AX18" s="119">
        <v>1.60689640087655E-2</v>
      </c>
      <c r="AY18" s="119">
        <v>1.60689640087655E-2</v>
      </c>
      <c r="AZ18" s="119">
        <v>1.60689640087655E-2</v>
      </c>
      <c r="BA18" s="119">
        <v>1.60689640087655E-2</v>
      </c>
      <c r="BB18" s="119">
        <v>1.60689640087655E-2</v>
      </c>
      <c r="BC18" s="119">
        <v>1.60689640087655E-2</v>
      </c>
      <c r="BD18" s="119">
        <v>1.60689640087655E-2</v>
      </c>
      <c r="BE18" s="119">
        <v>1.60689640087655E-2</v>
      </c>
      <c r="BF18" s="119">
        <v>1.60689640087655E-2</v>
      </c>
      <c r="BG18" s="119">
        <v>1.60689640087655E-2</v>
      </c>
      <c r="BH18" s="119">
        <v>1.60689640087655E-2</v>
      </c>
      <c r="BI18" s="119">
        <v>1.60689640087655E-2</v>
      </c>
      <c r="BJ18" s="119">
        <v>1.60689640087655E-2</v>
      </c>
      <c r="BK18" s="119">
        <v>1.166871126224169E-2</v>
      </c>
      <c r="BL18" s="119">
        <v>0</v>
      </c>
      <c r="BM18" s="119">
        <v>0</v>
      </c>
      <c r="BN18" s="119">
        <v>0</v>
      </c>
      <c r="BO18" s="119">
        <v>0</v>
      </c>
      <c r="BP18" s="119">
        <v>0</v>
      </c>
      <c r="BQ18" s="119">
        <v>0</v>
      </c>
      <c r="BR18" s="119">
        <v>0</v>
      </c>
      <c r="BS18" s="119">
        <v>0</v>
      </c>
      <c r="BU18" s="118"/>
      <c r="BV18" s="118"/>
      <c r="BW18" s="118"/>
      <c r="BX18" s="120">
        <v>16242.651732107208</v>
      </c>
      <c r="BY18" s="120">
        <v>16242.651732107208</v>
      </c>
      <c r="BZ18" s="120">
        <v>16242.651732107208</v>
      </c>
      <c r="CA18" s="120">
        <v>16242.651732107208</v>
      </c>
      <c r="CB18" s="120">
        <v>16242.651732107208</v>
      </c>
      <c r="CC18" s="120">
        <v>16242.651732107208</v>
      </c>
      <c r="CD18" s="120">
        <v>16242.651732107208</v>
      </c>
      <c r="CE18" s="120">
        <v>16242.651732107208</v>
      </c>
      <c r="CF18" s="120">
        <v>16242.651732107208</v>
      </c>
      <c r="CG18" s="120">
        <v>16242.651732107208</v>
      </c>
      <c r="CH18" s="120">
        <v>16242.651732107208</v>
      </c>
      <c r="CI18" s="120">
        <v>16242.651732107208</v>
      </c>
      <c r="CJ18" s="120">
        <v>16242.651732107208</v>
      </c>
      <c r="CK18" s="120">
        <v>16242.651732107208</v>
      </c>
      <c r="CL18" s="120">
        <v>16242.651732107208</v>
      </c>
      <c r="CM18" s="120">
        <v>16242.651732107208</v>
      </c>
      <c r="CN18" s="120">
        <v>16242.651732107208</v>
      </c>
      <c r="CO18" s="120">
        <v>16242.651732107208</v>
      </c>
      <c r="CP18" s="120">
        <v>16242.651732107208</v>
      </c>
      <c r="CQ18" s="120">
        <v>16242.651732107208</v>
      </c>
      <c r="CR18" s="120">
        <v>11794.837121529505</v>
      </c>
      <c r="CS18" s="120">
        <v>0</v>
      </c>
      <c r="CT18" s="120">
        <v>0</v>
      </c>
      <c r="CU18" s="120">
        <v>0</v>
      </c>
      <c r="CV18" s="120">
        <v>0</v>
      </c>
      <c r="CW18" s="120">
        <v>0</v>
      </c>
      <c r="CX18" s="120">
        <v>0</v>
      </c>
      <c r="CY18" s="120">
        <v>0</v>
      </c>
    </row>
    <row r="19" spans="1:103" x14ac:dyDescent="0.4">
      <c r="A19" s="200">
        <v>2001587</v>
      </c>
      <c r="B19" s="200" t="s">
        <v>106</v>
      </c>
      <c r="C19" s="201">
        <v>15.242660017324864</v>
      </c>
      <c r="D19" s="367">
        <v>87.688009820043945</v>
      </c>
      <c r="E19" s="367">
        <v>72.09708167404014</v>
      </c>
      <c r="F19" s="368">
        <v>8.7044931795504966E-3</v>
      </c>
      <c r="G19" s="371">
        <v>0</v>
      </c>
      <c r="H19" s="509"/>
      <c r="I19" s="369"/>
      <c r="J19" s="508"/>
      <c r="K19" s="371">
        <v>72.09708167404014</v>
      </c>
      <c r="L19" s="370">
        <v>72.09708167404014</v>
      </c>
      <c r="M19" s="371">
        <v>72.09708167404014</v>
      </c>
      <c r="N19" s="371">
        <v>72.09708167404014</v>
      </c>
      <c r="O19" s="371">
        <v>72.09708167404014</v>
      </c>
      <c r="P19" s="371">
        <v>72.09708167404014</v>
      </c>
      <c r="Q19" s="371">
        <v>72.09708167404014</v>
      </c>
      <c r="R19" s="371">
        <v>72.09708167404014</v>
      </c>
      <c r="S19" s="371">
        <v>72.09708167404014</v>
      </c>
      <c r="T19" s="371">
        <v>72.09708167404014</v>
      </c>
      <c r="U19" s="371">
        <v>72.09708167404014</v>
      </c>
      <c r="V19" s="371">
        <v>72.09708167404014</v>
      </c>
      <c r="W19" s="371">
        <v>72.09708167404014</v>
      </c>
      <c r="X19" s="371">
        <v>72.09708167404014</v>
      </c>
      <c r="Y19" s="371">
        <v>17.495079088094723</v>
      </c>
      <c r="Z19" s="371">
        <v>0</v>
      </c>
      <c r="AA19" s="371">
        <v>0</v>
      </c>
      <c r="AB19" s="371">
        <v>0</v>
      </c>
      <c r="AC19" s="371">
        <v>0</v>
      </c>
      <c r="AD19" s="371">
        <v>0</v>
      </c>
      <c r="AE19" s="371">
        <v>0</v>
      </c>
      <c r="AF19" s="371">
        <v>0</v>
      </c>
      <c r="AG19" s="371">
        <v>0</v>
      </c>
      <c r="AH19" s="371">
        <v>0</v>
      </c>
      <c r="AI19" s="371">
        <v>0</v>
      </c>
      <c r="AJ19" s="371">
        <v>0</v>
      </c>
      <c r="AK19" s="371">
        <v>0</v>
      </c>
      <c r="AL19" s="371">
        <v>0</v>
      </c>
      <c r="AM19" s="372">
        <f t="shared" si="3"/>
        <v>1026.854222524657</v>
      </c>
      <c r="AO19" s="118"/>
      <c r="AP19" s="118"/>
      <c r="AQ19" s="207"/>
      <c r="AR19" s="119">
        <v>8.7044931795504966E-3</v>
      </c>
      <c r="AS19" s="119">
        <v>8.7044931795504966E-3</v>
      </c>
      <c r="AT19" s="119">
        <v>8.7044931795504966E-3</v>
      </c>
      <c r="AU19" s="119">
        <v>8.7044931795504966E-3</v>
      </c>
      <c r="AV19" s="119">
        <v>8.7044931795504966E-3</v>
      </c>
      <c r="AW19" s="119">
        <v>8.7044931795504966E-3</v>
      </c>
      <c r="AX19" s="119">
        <v>8.7044931795504966E-3</v>
      </c>
      <c r="AY19" s="119">
        <v>8.7044931795504966E-3</v>
      </c>
      <c r="AZ19" s="119">
        <v>8.7044931795504966E-3</v>
      </c>
      <c r="BA19" s="119">
        <v>8.7044931795504966E-3</v>
      </c>
      <c r="BB19" s="119">
        <v>8.7044931795504966E-3</v>
      </c>
      <c r="BC19" s="119">
        <v>8.7044931795504966E-3</v>
      </c>
      <c r="BD19" s="119">
        <v>8.7044931795504966E-3</v>
      </c>
      <c r="BE19" s="119">
        <v>8.7044931795504966E-3</v>
      </c>
      <c r="BF19" s="119">
        <v>2.1122324657538846E-3</v>
      </c>
      <c r="BG19" s="119">
        <v>0</v>
      </c>
      <c r="BH19" s="119">
        <v>0</v>
      </c>
      <c r="BI19" s="119">
        <v>0</v>
      </c>
      <c r="BJ19" s="119">
        <v>0</v>
      </c>
      <c r="BK19" s="119">
        <v>0</v>
      </c>
      <c r="BL19" s="119">
        <v>0</v>
      </c>
      <c r="BM19" s="119">
        <v>0</v>
      </c>
      <c r="BN19" s="119">
        <v>0</v>
      </c>
      <c r="BO19" s="119">
        <v>0</v>
      </c>
      <c r="BP19" s="119">
        <v>0</v>
      </c>
      <c r="BQ19" s="119">
        <v>0</v>
      </c>
      <c r="BR19" s="119">
        <v>0</v>
      </c>
      <c r="BS19" s="119">
        <v>0</v>
      </c>
      <c r="BU19" s="118"/>
      <c r="BV19" s="118"/>
      <c r="BW19" s="118"/>
      <c r="BX19" s="120">
        <v>0</v>
      </c>
      <c r="BY19" s="120">
        <v>0</v>
      </c>
      <c r="BZ19" s="120">
        <v>0</v>
      </c>
      <c r="CA19" s="120">
        <v>0</v>
      </c>
      <c r="CB19" s="120">
        <v>0</v>
      </c>
      <c r="CC19" s="120">
        <v>0</v>
      </c>
      <c r="CD19" s="120">
        <v>0</v>
      </c>
      <c r="CE19" s="120">
        <v>0</v>
      </c>
      <c r="CF19" s="120">
        <v>0</v>
      </c>
      <c r="CG19" s="120">
        <v>0</v>
      </c>
      <c r="CH19" s="120">
        <v>0</v>
      </c>
      <c r="CI19" s="120">
        <v>0</v>
      </c>
      <c r="CJ19" s="120">
        <v>0</v>
      </c>
      <c r="CK19" s="120">
        <v>0</v>
      </c>
      <c r="CL19" s="120">
        <v>0</v>
      </c>
      <c r="CM19" s="120">
        <v>0</v>
      </c>
      <c r="CN19" s="120">
        <v>0</v>
      </c>
      <c r="CO19" s="120">
        <v>0</v>
      </c>
      <c r="CP19" s="120">
        <v>0</v>
      </c>
      <c r="CQ19" s="120">
        <v>0</v>
      </c>
      <c r="CR19" s="120">
        <v>0</v>
      </c>
      <c r="CS19" s="120">
        <v>0</v>
      </c>
      <c r="CT19" s="120">
        <v>0</v>
      </c>
      <c r="CU19" s="120">
        <v>0</v>
      </c>
      <c r="CV19" s="120">
        <v>0</v>
      </c>
      <c r="CW19" s="120">
        <v>0</v>
      </c>
      <c r="CX19" s="120">
        <v>0</v>
      </c>
      <c r="CY19" s="120">
        <v>0</v>
      </c>
    </row>
    <row r="20" spans="1:103" x14ac:dyDescent="0.4">
      <c r="A20" s="200">
        <v>2100110</v>
      </c>
      <c r="B20" s="200" t="s">
        <v>106</v>
      </c>
      <c r="C20" s="201">
        <v>13.210305348348216</v>
      </c>
      <c r="D20" s="367">
        <v>395.50652351683107</v>
      </c>
      <c r="E20" s="367">
        <v>325.18546363553855</v>
      </c>
      <c r="F20" s="368">
        <v>3.781497627901545E-2</v>
      </c>
      <c r="G20" s="371">
        <v>0</v>
      </c>
      <c r="H20" s="509"/>
      <c r="I20" s="369"/>
      <c r="J20" s="508"/>
      <c r="K20" s="371">
        <v>325.18546363553855</v>
      </c>
      <c r="L20" s="370">
        <v>325.18546363553855</v>
      </c>
      <c r="M20" s="371">
        <v>325.18546363553855</v>
      </c>
      <c r="N20" s="371">
        <v>325.18546363553855</v>
      </c>
      <c r="O20" s="371">
        <v>325.18546363553855</v>
      </c>
      <c r="P20" s="371">
        <v>325.18546363553855</v>
      </c>
      <c r="Q20" s="371">
        <v>325.18546363553855</v>
      </c>
      <c r="R20" s="371">
        <v>325.18546363553855</v>
      </c>
      <c r="S20" s="371">
        <v>325.18546363553855</v>
      </c>
      <c r="T20" s="371">
        <v>325.18546363553855</v>
      </c>
      <c r="U20" s="371">
        <v>325.18546363553855</v>
      </c>
      <c r="V20" s="371">
        <v>325.18546363553855</v>
      </c>
      <c r="W20" s="371">
        <v>68.388242207648062</v>
      </c>
      <c r="X20" s="371">
        <v>0</v>
      </c>
      <c r="Y20" s="371">
        <v>0</v>
      </c>
      <c r="Z20" s="371">
        <v>0</v>
      </c>
      <c r="AA20" s="371">
        <v>0</v>
      </c>
      <c r="AB20" s="371">
        <v>0</v>
      </c>
      <c r="AC20" s="371">
        <v>0</v>
      </c>
      <c r="AD20" s="371">
        <v>0</v>
      </c>
      <c r="AE20" s="371">
        <v>0</v>
      </c>
      <c r="AF20" s="371">
        <v>0</v>
      </c>
      <c r="AG20" s="371">
        <v>0</v>
      </c>
      <c r="AH20" s="371">
        <v>0</v>
      </c>
      <c r="AI20" s="371">
        <v>0</v>
      </c>
      <c r="AJ20" s="371">
        <v>0</v>
      </c>
      <c r="AK20" s="371">
        <v>0</v>
      </c>
      <c r="AL20" s="371">
        <v>0</v>
      </c>
      <c r="AM20" s="372">
        <f t="shared" si="3"/>
        <v>3970.6138058341098</v>
      </c>
      <c r="AO20" s="118"/>
      <c r="AP20" s="118"/>
      <c r="AQ20" s="207"/>
      <c r="AR20" s="119">
        <v>3.781497627901545E-2</v>
      </c>
      <c r="AS20" s="119">
        <v>3.781497627901545E-2</v>
      </c>
      <c r="AT20" s="119">
        <v>3.781497627901545E-2</v>
      </c>
      <c r="AU20" s="119">
        <v>3.781497627901545E-2</v>
      </c>
      <c r="AV20" s="119">
        <v>3.781497627901545E-2</v>
      </c>
      <c r="AW20" s="119">
        <v>3.781497627901545E-2</v>
      </c>
      <c r="AX20" s="119">
        <v>3.781497627901545E-2</v>
      </c>
      <c r="AY20" s="119">
        <v>3.781497627901545E-2</v>
      </c>
      <c r="AZ20" s="119">
        <v>3.781497627901545E-2</v>
      </c>
      <c r="BA20" s="119">
        <v>3.781497627901545E-2</v>
      </c>
      <c r="BB20" s="119">
        <v>3.781497627901545E-2</v>
      </c>
      <c r="BC20" s="119">
        <v>3.781497627901545E-2</v>
      </c>
      <c r="BD20" s="119">
        <v>7.9526917591378702E-3</v>
      </c>
      <c r="BE20" s="119">
        <v>0</v>
      </c>
      <c r="BF20" s="119">
        <v>0</v>
      </c>
      <c r="BG20" s="119">
        <v>0</v>
      </c>
      <c r="BH20" s="119">
        <v>0</v>
      </c>
      <c r="BI20" s="119">
        <v>0</v>
      </c>
      <c r="BJ20" s="119">
        <v>0</v>
      </c>
      <c r="BK20" s="119">
        <v>0</v>
      </c>
      <c r="BL20" s="119">
        <v>0</v>
      </c>
      <c r="BM20" s="119">
        <v>0</v>
      </c>
      <c r="BN20" s="119">
        <v>0</v>
      </c>
      <c r="BO20" s="119">
        <v>0</v>
      </c>
      <c r="BP20" s="119">
        <v>0</v>
      </c>
      <c r="BQ20" s="119">
        <v>0</v>
      </c>
      <c r="BR20" s="119">
        <v>0</v>
      </c>
      <c r="BS20" s="119">
        <v>0</v>
      </c>
      <c r="BU20" s="118"/>
      <c r="BV20" s="118"/>
      <c r="BW20" s="118"/>
      <c r="BX20" s="120">
        <v>0</v>
      </c>
      <c r="BY20" s="120">
        <v>0</v>
      </c>
      <c r="BZ20" s="120">
        <v>0</v>
      </c>
      <c r="CA20" s="120">
        <v>0</v>
      </c>
      <c r="CB20" s="120">
        <v>0</v>
      </c>
      <c r="CC20" s="120">
        <v>0</v>
      </c>
      <c r="CD20" s="120">
        <v>0</v>
      </c>
      <c r="CE20" s="120">
        <v>0</v>
      </c>
      <c r="CF20" s="120">
        <v>0</v>
      </c>
      <c r="CG20" s="120">
        <v>0</v>
      </c>
      <c r="CH20" s="120">
        <v>0</v>
      </c>
      <c r="CI20" s="120">
        <v>0</v>
      </c>
      <c r="CJ20" s="120">
        <v>0</v>
      </c>
      <c r="CK20" s="120">
        <v>0</v>
      </c>
      <c r="CL20" s="120">
        <v>0</v>
      </c>
      <c r="CM20" s="120">
        <v>0</v>
      </c>
      <c r="CN20" s="120">
        <v>0</v>
      </c>
      <c r="CO20" s="120">
        <v>0</v>
      </c>
      <c r="CP20" s="120">
        <v>0</v>
      </c>
      <c r="CQ20" s="120">
        <v>0</v>
      </c>
      <c r="CR20" s="120">
        <v>0</v>
      </c>
      <c r="CS20" s="120">
        <v>0</v>
      </c>
      <c r="CT20" s="120">
        <v>0</v>
      </c>
      <c r="CU20" s="120">
        <v>0</v>
      </c>
      <c r="CV20" s="120">
        <v>0</v>
      </c>
      <c r="CW20" s="120">
        <v>0</v>
      </c>
      <c r="CX20" s="120">
        <v>0</v>
      </c>
      <c r="CY20" s="120">
        <v>0</v>
      </c>
    </row>
    <row r="21" spans="1:103" x14ac:dyDescent="0.4">
      <c r="A21" s="200">
        <v>2100316</v>
      </c>
      <c r="B21" s="200" t="s">
        <v>106</v>
      </c>
      <c r="C21" s="201">
        <v>15.5446233772076</v>
      </c>
      <c r="D21" s="367">
        <v>100.87536733337728</v>
      </c>
      <c r="E21" s="367">
        <v>82.939727021502804</v>
      </c>
      <c r="F21" s="368">
        <v>0</v>
      </c>
      <c r="G21" s="371">
        <v>10426.944211567823</v>
      </c>
      <c r="H21" s="509"/>
      <c r="I21" s="369"/>
      <c r="J21" s="508"/>
      <c r="K21" s="371">
        <v>82.939727021502804</v>
      </c>
      <c r="L21" s="370">
        <v>82.939727021502804</v>
      </c>
      <c r="M21" s="371">
        <v>82.939727021502804</v>
      </c>
      <c r="N21" s="371">
        <v>82.939727021502804</v>
      </c>
      <c r="O21" s="371">
        <v>82.939727021502804</v>
      </c>
      <c r="P21" s="371">
        <v>82.939727021502804</v>
      </c>
      <c r="Q21" s="371">
        <v>82.939727021502804</v>
      </c>
      <c r="R21" s="371">
        <v>82.939727021502804</v>
      </c>
      <c r="S21" s="371">
        <v>82.939727021502804</v>
      </c>
      <c r="T21" s="371">
        <v>82.939727021502804</v>
      </c>
      <c r="U21" s="371">
        <v>82.939727021502804</v>
      </c>
      <c r="V21" s="371">
        <v>82.939727021502804</v>
      </c>
      <c r="W21" s="371">
        <v>82.939727021502804</v>
      </c>
      <c r="X21" s="371">
        <v>82.939727021502804</v>
      </c>
      <c r="Y21" s="371">
        <v>45.170914235127292</v>
      </c>
      <c r="Z21" s="371">
        <v>0</v>
      </c>
      <c r="AA21" s="371">
        <v>0</v>
      </c>
      <c r="AB21" s="371">
        <v>0</v>
      </c>
      <c r="AC21" s="371">
        <v>0</v>
      </c>
      <c r="AD21" s="371">
        <v>0</v>
      </c>
      <c r="AE21" s="371">
        <v>0</v>
      </c>
      <c r="AF21" s="371">
        <v>0</v>
      </c>
      <c r="AG21" s="371">
        <v>0</v>
      </c>
      <c r="AH21" s="371">
        <v>0</v>
      </c>
      <c r="AI21" s="371">
        <v>0</v>
      </c>
      <c r="AJ21" s="371">
        <v>0</v>
      </c>
      <c r="AK21" s="371">
        <v>0</v>
      </c>
      <c r="AL21" s="371">
        <v>0</v>
      </c>
      <c r="AM21" s="372">
        <f t="shared" si="3"/>
        <v>1206.3270925361667</v>
      </c>
      <c r="AO21" s="118"/>
      <c r="AP21" s="118"/>
      <c r="AQ21" s="118"/>
      <c r="AR21" s="119">
        <v>0</v>
      </c>
      <c r="AS21" s="119">
        <v>0</v>
      </c>
      <c r="AT21" s="119">
        <v>0</v>
      </c>
      <c r="AU21" s="119">
        <v>0</v>
      </c>
      <c r="AV21" s="119">
        <v>0</v>
      </c>
      <c r="AW21" s="119">
        <v>0</v>
      </c>
      <c r="AX21" s="119">
        <v>0</v>
      </c>
      <c r="AY21" s="119">
        <v>0</v>
      </c>
      <c r="AZ21" s="119">
        <v>0</v>
      </c>
      <c r="BA21" s="119">
        <v>0</v>
      </c>
      <c r="BB21" s="119">
        <v>0</v>
      </c>
      <c r="BC21" s="119">
        <v>0</v>
      </c>
      <c r="BD21" s="119">
        <v>0</v>
      </c>
      <c r="BE21" s="119">
        <v>0</v>
      </c>
      <c r="BF21" s="119">
        <v>0</v>
      </c>
      <c r="BG21" s="119">
        <v>0</v>
      </c>
      <c r="BH21" s="119">
        <v>0</v>
      </c>
      <c r="BI21" s="119">
        <v>0</v>
      </c>
      <c r="BJ21" s="119">
        <v>0</v>
      </c>
      <c r="BK21" s="119">
        <v>0</v>
      </c>
      <c r="BL21" s="119">
        <v>0</v>
      </c>
      <c r="BM21" s="119">
        <v>0</v>
      </c>
      <c r="BN21" s="119">
        <v>0</v>
      </c>
      <c r="BO21" s="119">
        <v>0</v>
      </c>
      <c r="BP21" s="119">
        <v>0</v>
      </c>
      <c r="BQ21" s="119">
        <v>0</v>
      </c>
      <c r="BR21" s="119">
        <v>0</v>
      </c>
      <c r="BS21" s="119">
        <v>0</v>
      </c>
      <c r="BU21" s="118"/>
      <c r="BV21" s="118"/>
      <c r="BW21" s="118"/>
      <c r="BX21" s="120">
        <v>10426.944211567823</v>
      </c>
      <c r="BY21" s="120">
        <v>10426.944211567823</v>
      </c>
      <c r="BZ21" s="120">
        <v>10426.944211567823</v>
      </c>
      <c r="CA21" s="120">
        <v>10426.944211567823</v>
      </c>
      <c r="CB21" s="120">
        <v>10426.944211567823</v>
      </c>
      <c r="CC21" s="120">
        <v>10426.944211567823</v>
      </c>
      <c r="CD21" s="120">
        <v>10426.944211567823</v>
      </c>
      <c r="CE21" s="120">
        <v>10426.944211567823</v>
      </c>
      <c r="CF21" s="120">
        <v>10426.944211567823</v>
      </c>
      <c r="CG21" s="120">
        <v>10426.944211567823</v>
      </c>
      <c r="CH21" s="120">
        <v>10426.944211567823</v>
      </c>
      <c r="CI21" s="120">
        <v>10426.944211567823</v>
      </c>
      <c r="CJ21" s="120">
        <v>10426.944211567823</v>
      </c>
      <c r="CK21" s="120">
        <v>10426.944211567823</v>
      </c>
      <c r="CL21" s="120">
        <v>10426.944211567823</v>
      </c>
      <c r="CM21" s="120">
        <v>5678.7575704593028</v>
      </c>
      <c r="CN21" s="120">
        <v>0</v>
      </c>
      <c r="CO21" s="120">
        <v>0</v>
      </c>
      <c r="CP21" s="120">
        <v>0</v>
      </c>
      <c r="CQ21" s="120">
        <v>0</v>
      </c>
      <c r="CR21" s="120">
        <v>0</v>
      </c>
      <c r="CS21" s="120">
        <v>0</v>
      </c>
      <c r="CT21" s="120">
        <v>0</v>
      </c>
      <c r="CU21" s="120">
        <v>0</v>
      </c>
      <c r="CV21" s="120">
        <v>0</v>
      </c>
      <c r="CW21" s="120">
        <v>0</v>
      </c>
      <c r="CX21" s="120">
        <v>0</v>
      </c>
      <c r="CY21" s="120">
        <v>0</v>
      </c>
    </row>
    <row r="22" spans="1:103" x14ac:dyDescent="0.4">
      <c r="A22" s="200">
        <v>2100934</v>
      </c>
      <c r="B22" s="200" t="s">
        <v>106</v>
      </c>
      <c r="C22" s="201">
        <v>15.5446233772076</v>
      </c>
      <c r="D22" s="367">
        <v>152.94557088665201</v>
      </c>
      <c r="E22" s="367">
        <v>125.75184838300528</v>
      </c>
      <c r="F22" s="368">
        <v>1.394675360788649E-2</v>
      </c>
      <c r="G22" s="371">
        <v>11734.024801026288</v>
      </c>
      <c r="H22" s="509"/>
      <c r="I22" s="369"/>
      <c r="J22" s="508"/>
      <c r="K22" s="371">
        <v>125.75184838300528</v>
      </c>
      <c r="L22" s="370">
        <v>125.75184838300528</v>
      </c>
      <c r="M22" s="371">
        <v>125.75184838300528</v>
      </c>
      <c r="N22" s="371">
        <v>125.75184838300528</v>
      </c>
      <c r="O22" s="371">
        <v>125.75184838300528</v>
      </c>
      <c r="P22" s="371">
        <v>125.75184838300528</v>
      </c>
      <c r="Q22" s="371">
        <v>125.75184838300528</v>
      </c>
      <c r="R22" s="371">
        <v>125.75184838300528</v>
      </c>
      <c r="S22" s="371">
        <v>125.75184838300528</v>
      </c>
      <c r="T22" s="371">
        <v>125.75184838300528</v>
      </c>
      <c r="U22" s="371">
        <v>125.75184838300528</v>
      </c>
      <c r="V22" s="371">
        <v>125.75184838300528</v>
      </c>
      <c r="W22" s="371">
        <v>125.75184838300528</v>
      </c>
      <c r="X22" s="371">
        <v>125.75184838300528</v>
      </c>
      <c r="Y22" s="371">
        <v>68.487396356450404</v>
      </c>
      <c r="Z22" s="371">
        <v>0</v>
      </c>
      <c r="AA22" s="371">
        <v>0</v>
      </c>
      <c r="AB22" s="371">
        <v>0</v>
      </c>
      <c r="AC22" s="371">
        <v>0</v>
      </c>
      <c r="AD22" s="371">
        <v>0</v>
      </c>
      <c r="AE22" s="371">
        <v>0</v>
      </c>
      <c r="AF22" s="371">
        <v>0</v>
      </c>
      <c r="AG22" s="371">
        <v>0</v>
      </c>
      <c r="AH22" s="371">
        <v>0</v>
      </c>
      <c r="AI22" s="371">
        <v>0</v>
      </c>
      <c r="AJ22" s="371">
        <v>0</v>
      </c>
      <c r="AK22" s="371">
        <v>0</v>
      </c>
      <c r="AL22" s="371">
        <v>0</v>
      </c>
      <c r="AM22" s="372">
        <f t="shared" si="3"/>
        <v>1829.0132737185249</v>
      </c>
      <c r="AO22" s="118"/>
      <c r="AP22" s="118"/>
      <c r="AQ22" s="207"/>
      <c r="AR22" s="119">
        <v>1.394675360788649E-2</v>
      </c>
      <c r="AS22" s="119">
        <v>1.394675360788649E-2</v>
      </c>
      <c r="AT22" s="119">
        <v>1.394675360788649E-2</v>
      </c>
      <c r="AU22" s="119">
        <v>1.394675360788649E-2</v>
      </c>
      <c r="AV22" s="119">
        <v>1.394675360788649E-2</v>
      </c>
      <c r="AW22" s="119">
        <v>1.394675360788649E-2</v>
      </c>
      <c r="AX22" s="119">
        <v>1.394675360788649E-2</v>
      </c>
      <c r="AY22" s="119">
        <v>1.394675360788649E-2</v>
      </c>
      <c r="AZ22" s="119">
        <v>1.394675360788649E-2</v>
      </c>
      <c r="BA22" s="119">
        <v>1.394675360788649E-2</v>
      </c>
      <c r="BB22" s="119">
        <v>1.394675360788649E-2</v>
      </c>
      <c r="BC22" s="119">
        <v>1.394675360788649E-2</v>
      </c>
      <c r="BD22" s="119">
        <v>1.394675360788649E-2</v>
      </c>
      <c r="BE22" s="119">
        <v>1.394675360788649E-2</v>
      </c>
      <c r="BF22" s="119">
        <v>7.5957280510094193E-3</v>
      </c>
      <c r="BG22" s="119">
        <v>0</v>
      </c>
      <c r="BH22" s="119">
        <v>0</v>
      </c>
      <c r="BI22" s="119">
        <v>0</v>
      </c>
      <c r="BJ22" s="119">
        <v>0</v>
      </c>
      <c r="BK22" s="119">
        <v>0</v>
      </c>
      <c r="BL22" s="119">
        <v>0</v>
      </c>
      <c r="BM22" s="119">
        <v>0</v>
      </c>
      <c r="BN22" s="119">
        <v>0</v>
      </c>
      <c r="BO22" s="119">
        <v>0</v>
      </c>
      <c r="BP22" s="119">
        <v>0</v>
      </c>
      <c r="BQ22" s="119">
        <v>0</v>
      </c>
      <c r="BR22" s="119">
        <v>0</v>
      </c>
      <c r="BS22" s="119">
        <v>0</v>
      </c>
      <c r="BU22" s="118"/>
      <c r="BV22" s="118"/>
      <c r="BW22" s="118"/>
      <c r="BX22" s="120">
        <v>11734.024801026288</v>
      </c>
      <c r="BY22" s="120">
        <v>11734.024801026288</v>
      </c>
      <c r="BZ22" s="120">
        <v>11734.024801026288</v>
      </c>
      <c r="CA22" s="120">
        <v>11734.024801026288</v>
      </c>
      <c r="CB22" s="120">
        <v>11734.024801026288</v>
      </c>
      <c r="CC22" s="120">
        <v>11734.024801026288</v>
      </c>
      <c r="CD22" s="120">
        <v>11734.024801026288</v>
      </c>
      <c r="CE22" s="120">
        <v>11734.024801026288</v>
      </c>
      <c r="CF22" s="120">
        <v>11734.024801026288</v>
      </c>
      <c r="CG22" s="120">
        <v>11734.024801026288</v>
      </c>
      <c r="CH22" s="120">
        <v>11734.024801026288</v>
      </c>
      <c r="CI22" s="120">
        <v>11734.024801026288</v>
      </c>
      <c r="CJ22" s="120">
        <v>11734.024801026288</v>
      </c>
      <c r="CK22" s="120">
        <v>11734.024801026288</v>
      </c>
      <c r="CL22" s="120">
        <v>11734.024801026288</v>
      </c>
      <c r="CM22" s="120">
        <v>6390.6242153726726</v>
      </c>
      <c r="CN22" s="120">
        <v>0</v>
      </c>
      <c r="CO22" s="120">
        <v>0</v>
      </c>
      <c r="CP22" s="120">
        <v>0</v>
      </c>
      <c r="CQ22" s="120">
        <v>0</v>
      </c>
      <c r="CR22" s="120">
        <v>0</v>
      </c>
      <c r="CS22" s="120">
        <v>0</v>
      </c>
      <c r="CT22" s="120">
        <v>0</v>
      </c>
      <c r="CU22" s="120">
        <v>0</v>
      </c>
      <c r="CV22" s="120">
        <v>0</v>
      </c>
      <c r="CW22" s="120">
        <v>0</v>
      </c>
      <c r="CX22" s="120">
        <v>0</v>
      </c>
      <c r="CY22" s="120">
        <v>0</v>
      </c>
    </row>
    <row r="23" spans="1:103" x14ac:dyDescent="0.4">
      <c r="A23" s="200">
        <v>2100545</v>
      </c>
      <c r="B23" s="200" t="s">
        <v>106</v>
      </c>
      <c r="C23" s="201">
        <v>15.5446233772076</v>
      </c>
      <c r="D23" s="367">
        <v>92.905535907765255</v>
      </c>
      <c r="E23" s="367">
        <v>76.386931623364589</v>
      </c>
      <c r="F23" s="368">
        <v>4.2993713467819796E-3</v>
      </c>
      <c r="G23" s="371">
        <v>0</v>
      </c>
      <c r="H23" s="509"/>
      <c r="I23" s="369"/>
      <c r="J23" s="508"/>
      <c r="K23" s="371">
        <v>76.386931623364589</v>
      </c>
      <c r="L23" s="370">
        <v>76.386931623364589</v>
      </c>
      <c r="M23" s="371">
        <v>76.386931623364589</v>
      </c>
      <c r="N23" s="371">
        <v>76.386931623364589</v>
      </c>
      <c r="O23" s="371">
        <v>76.386931623364589</v>
      </c>
      <c r="P23" s="371">
        <v>76.386931623364589</v>
      </c>
      <c r="Q23" s="371">
        <v>76.386931623364589</v>
      </c>
      <c r="R23" s="371">
        <v>76.386931623364589</v>
      </c>
      <c r="S23" s="371">
        <v>76.386931623364589</v>
      </c>
      <c r="T23" s="371">
        <v>76.386931623364589</v>
      </c>
      <c r="U23" s="371">
        <v>76.386931623364589</v>
      </c>
      <c r="V23" s="371">
        <v>76.386931623364589</v>
      </c>
      <c r="W23" s="371">
        <v>76.386931623364589</v>
      </c>
      <c r="X23" s="371">
        <v>76.386931623364589</v>
      </c>
      <c r="Y23" s="371">
        <v>41.602108675242832</v>
      </c>
      <c r="Z23" s="371">
        <v>0</v>
      </c>
      <c r="AA23" s="371">
        <v>0</v>
      </c>
      <c r="AB23" s="371">
        <v>0</v>
      </c>
      <c r="AC23" s="371">
        <v>0</v>
      </c>
      <c r="AD23" s="371">
        <v>0</v>
      </c>
      <c r="AE23" s="371">
        <v>0</v>
      </c>
      <c r="AF23" s="371">
        <v>0</v>
      </c>
      <c r="AG23" s="371">
        <v>0</v>
      </c>
      <c r="AH23" s="371">
        <v>0</v>
      </c>
      <c r="AI23" s="371">
        <v>0</v>
      </c>
      <c r="AJ23" s="371">
        <v>0</v>
      </c>
      <c r="AK23" s="371">
        <v>0</v>
      </c>
      <c r="AL23" s="371">
        <v>0</v>
      </c>
      <c r="AM23" s="372">
        <f t="shared" si="3"/>
        <v>1111.019151402347</v>
      </c>
      <c r="AO23" s="118"/>
      <c r="AP23" s="118"/>
      <c r="AQ23" s="207"/>
      <c r="AR23" s="119">
        <v>4.2993713467819796E-3</v>
      </c>
      <c r="AS23" s="119">
        <v>4.2993713467819796E-3</v>
      </c>
      <c r="AT23" s="119">
        <v>4.2993713467819796E-3</v>
      </c>
      <c r="AU23" s="119">
        <v>4.2993713467819796E-3</v>
      </c>
      <c r="AV23" s="119">
        <v>4.2993713467819796E-3</v>
      </c>
      <c r="AW23" s="119">
        <v>4.2993713467819796E-3</v>
      </c>
      <c r="AX23" s="119">
        <v>4.2993713467819796E-3</v>
      </c>
      <c r="AY23" s="119">
        <v>4.2993713467819796E-3</v>
      </c>
      <c r="AZ23" s="119">
        <v>4.2993713467819796E-3</v>
      </c>
      <c r="BA23" s="119">
        <v>4.2993713467819796E-3</v>
      </c>
      <c r="BB23" s="119">
        <v>4.2993713467819796E-3</v>
      </c>
      <c r="BC23" s="119">
        <v>4.2993713467819796E-3</v>
      </c>
      <c r="BD23" s="119">
        <v>4.2993713467819796E-3</v>
      </c>
      <c r="BE23" s="119">
        <v>4.2993713467819796E-3</v>
      </c>
      <c r="BF23" s="119">
        <v>2.341538142753989E-3</v>
      </c>
      <c r="BG23" s="119">
        <v>0</v>
      </c>
      <c r="BH23" s="119">
        <v>0</v>
      </c>
      <c r="BI23" s="119">
        <v>0</v>
      </c>
      <c r="BJ23" s="119">
        <v>0</v>
      </c>
      <c r="BK23" s="119">
        <v>0</v>
      </c>
      <c r="BL23" s="119">
        <v>0</v>
      </c>
      <c r="BM23" s="119">
        <v>0</v>
      </c>
      <c r="BN23" s="119">
        <v>0</v>
      </c>
      <c r="BO23" s="119">
        <v>0</v>
      </c>
      <c r="BP23" s="119">
        <v>0</v>
      </c>
      <c r="BQ23" s="119">
        <v>0</v>
      </c>
      <c r="BR23" s="119">
        <v>0</v>
      </c>
      <c r="BS23" s="119">
        <v>0</v>
      </c>
      <c r="BU23" s="118"/>
      <c r="BV23" s="118"/>
      <c r="BW23" s="118"/>
      <c r="BX23" s="120">
        <v>0</v>
      </c>
      <c r="BY23" s="120">
        <v>0</v>
      </c>
      <c r="BZ23" s="120">
        <v>0</v>
      </c>
      <c r="CA23" s="120">
        <v>0</v>
      </c>
      <c r="CB23" s="120">
        <v>0</v>
      </c>
      <c r="CC23" s="120">
        <v>0</v>
      </c>
      <c r="CD23" s="120">
        <v>0</v>
      </c>
      <c r="CE23" s="120">
        <v>0</v>
      </c>
      <c r="CF23" s="120">
        <v>0</v>
      </c>
      <c r="CG23" s="120">
        <v>0</v>
      </c>
      <c r="CH23" s="120">
        <v>0</v>
      </c>
      <c r="CI23" s="120">
        <v>0</v>
      </c>
      <c r="CJ23" s="120">
        <v>0</v>
      </c>
      <c r="CK23" s="120">
        <v>0</v>
      </c>
      <c r="CL23" s="120">
        <v>0</v>
      </c>
      <c r="CM23" s="120">
        <v>0</v>
      </c>
      <c r="CN23" s="120">
        <v>0</v>
      </c>
      <c r="CO23" s="120">
        <v>0</v>
      </c>
      <c r="CP23" s="120">
        <v>0</v>
      </c>
      <c r="CQ23" s="120">
        <v>0</v>
      </c>
      <c r="CR23" s="120">
        <v>0</v>
      </c>
      <c r="CS23" s="120">
        <v>0</v>
      </c>
      <c r="CT23" s="120">
        <v>0</v>
      </c>
      <c r="CU23" s="120">
        <v>0</v>
      </c>
      <c r="CV23" s="120">
        <v>0</v>
      </c>
      <c r="CW23" s="120">
        <v>0</v>
      </c>
      <c r="CX23" s="120">
        <v>0</v>
      </c>
      <c r="CY23" s="120">
        <v>0</v>
      </c>
    </row>
    <row r="24" spans="1:103" x14ac:dyDescent="0.4">
      <c r="A24" s="200">
        <v>2000158</v>
      </c>
      <c r="B24" s="200" t="s">
        <v>106</v>
      </c>
      <c r="C24" s="201">
        <v>5.8531814466527479</v>
      </c>
      <c r="D24" s="367">
        <v>391.86093362236903</v>
      </c>
      <c r="E24" s="367">
        <v>322.18805962431179</v>
      </c>
      <c r="F24" s="368">
        <v>4.1152600381828296E-2</v>
      </c>
      <c r="G24" s="371">
        <v>0</v>
      </c>
      <c r="H24" s="509"/>
      <c r="I24" s="369"/>
      <c r="J24" s="508"/>
      <c r="K24" s="371">
        <v>322.18805962431179</v>
      </c>
      <c r="L24" s="370">
        <v>322.18805962431179</v>
      </c>
      <c r="M24" s="371">
        <v>322.18805962431179</v>
      </c>
      <c r="N24" s="371">
        <v>322.18805962431179</v>
      </c>
      <c r="O24" s="371">
        <v>274.88487480451209</v>
      </c>
      <c r="P24" s="371">
        <v>0</v>
      </c>
      <c r="Q24" s="371">
        <v>0</v>
      </c>
      <c r="R24" s="371">
        <v>0</v>
      </c>
      <c r="S24" s="371">
        <v>0</v>
      </c>
      <c r="T24" s="371">
        <v>0</v>
      </c>
      <c r="U24" s="371">
        <v>0</v>
      </c>
      <c r="V24" s="371">
        <v>0</v>
      </c>
      <c r="W24" s="371">
        <v>0</v>
      </c>
      <c r="X24" s="371">
        <v>0</v>
      </c>
      <c r="Y24" s="371">
        <v>0</v>
      </c>
      <c r="Z24" s="371">
        <v>0</v>
      </c>
      <c r="AA24" s="371">
        <v>0</v>
      </c>
      <c r="AB24" s="371">
        <v>0</v>
      </c>
      <c r="AC24" s="371">
        <v>0</v>
      </c>
      <c r="AD24" s="371">
        <v>0</v>
      </c>
      <c r="AE24" s="371">
        <v>0</v>
      </c>
      <c r="AF24" s="371">
        <v>0</v>
      </c>
      <c r="AG24" s="371">
        <v>0</v>
      </c>
      <c r="AH24" s="371">
        <v>0</v>
      </c>
      <c r="AI24" s="371">
        <v>0</v>
      </c>
      <c r="AJ24" s="371">
        <v>0</v>
      </c>
      <c r="AK24" s="371">
        <v>0</v>
      </c>
      <c r="AL24" s="371">
        <v>0</v>
      </c>
      <c r="AM24" s="372">
        <f t="shared" si="3"/>
        <v>1563.6371133017592</v>
      </c>
      <c r="AO24" s="118"/>
      <c r="AP24" s="118"/>
      <c r="AQ24" s="118"/>
      <c r="AR24" s="119">
        <v>4.1152600381828296E-2</v>
      </c>
      <c r="AS24" s="119">
        <v>4.1152600381828296E-2</v>
      </c>
      <c r="AT24" s="119">
        <v>4.1152600381828296E-2</v>
      </c>
      <c r="AU24" s="119">
        <v>4.1152600381828296E-2</v>
      </c>
      <c r="AV24" s="119">
        <v>3.5110635127290686E-2</v>
      </c>
      <c r="AW24" s="119">
        <v>0</v>
      </c>
      <c r="AX24" s="119">
        <v>0</v>
      </c>
      <c r="AY24" s="119">
        <v>0</v>
      </c>
      <c r="AZ24" s="119">
        <v>0</v>
      </c>
      <c r="BA24" s="119">
        <v>0</v>
      </c>
      <c r="BB24" s="119">
        <v>0</v>
      </c>
      <c r="BC24" s="119">
        <v>0</v>
      </c>
      <c r="BD24" s="119">
        <v>0</v>
      </c>
      <c r="BE24" s="119">
        <v>0</v>
      </c>
      <c r="BF24" s="119">
        <v>0</v>
      </c>
      <c r="BG24" s="119">
        <v>0</v>
      </c>
      <c r="BH24" s="119">
        <v>0</v>
      </c>
      <c r="BI24" s="119">
        <v>0</v>
      </c>
      <c r="BJ24" s="119">
        <v>0</v>
      </c>
      <c r="BK24" s="119">
        <v>0</v>
      </c>
      <c r="BL24" s="119">
        <v>0</v>
      </c>
      <c r="BM24" s="119">
        <v>0</v>
      </c>
      <c r="BN24" s="119">
        <v>0</v>
      </c>
      <c r="BO24" s="119">
        <v>0</v>
      </c>
      <c r="BP24" s="119">
        <v>0</v>
      </c>
      <c r="BQ24" s="119">
        <v>0</v>
      </c>
      <c r="BR24" s="119">
        <v>0</v>
      </c>
      <c r="BS24" s="119">
        <v>0</v>
      </c>
      <c r="BU24" s="118"/>
      <c r="BV24" s="118"/>
      <c r="BW24" s="118"/>
      <c r="BX24" s="120">
        <v>0</v>
      </c>
      <c r="BY24" s="120">
        <v>0</v>
      </c>
      <c r="BZ24" s="120">
        <v>0</v>
      </c>
      <c r="CA24" s="120">
        <v>0</v>
      </c>
      <c r="CB24" s="120">
        <v>0</v>
      </c>
      <c r="CC24" s="120">
        <v>0</v>
      </c>
      <c r="CD24" s="120">
        <v>0</v>
      </c>
      <c r="CE24" s="120">
        <v>0</v>
      </c>
      <c r="CF24" s="120">
        <v>0</v>
      </c>
      <c r="CG24" s="120">
        <v>0</v>
      </c>
      <c r="CH24" s="120">
        <v>0</v>
      </c>
      <c r="CI24" s="120">
        <v>0</v>
      </c>
      <c r="CJ24" s="120">
        <v>0</v>
      </c>
      <c r="CK24" s="120">
        <v>0</v>
      </c>
      <c r="CL24" s="120">
        <v>0</v>
      </c>
      <c r="CM24" s="120">
        <v>0</v>
      </c>
      <c r="CN24" s="120">
        <v>0</v>
      </c>
      <c r="CO24" s="120">
        <v>0</v>
      </c>
      <c r="CP24" s="120">
        <v>0</v>
      </c>
      <c r="CQ24" s="120">
        <v>0</v>
      </c>
      <c r="CR24" s="120">
        <v>0</v>
      </c>
      <c r="CS24" s="120">
        <v>0</v>
      </c>
      <c r="CT24" s="120">
        <v>0</v>
      </c>
      <c r="CU24" s="120">
        <v>0</v>
      </c>
      <c r="CV24" s="120">
        <v>0</v>
      </c>
      <c r="CW24" s="120">
        <v>0</v>
      </c>
      <c r="CX24" s="120">
        <v>0</v>
      </c>
      <c r="CY24" s="120">
        <v>0</v>
      </c>
    </row>
    <row r="25" spans="1:103" x14ac:dyDescent="0.4">
      <c r="A25" s="200">
        <v>2100022</v>
      </c>
      <c r="B25" s="200" t="s">
        <v>106</v>
      </c>
      <c r="C25" s="201">
        <v>15.5446233772076</v>
      </c>
      <c r="D25" s="367">
        <v>140.71889368778372</v>
      </c>
      <c r="E25" s="367">
        <v>115.69907439009577</v>
      </c>
      <c r="F25" s="368">
        <v>9.244920398938293E-4</v>
      </c>
      <c r="G25" s="371">
        <v>11392.049692104165</v>
      </c>
      <c r="H25" s="509"/>
      <c r="I25" s="369"/>
      <c r="J25" s="508"/>
      <c r="K25" s="371">
        <v>115.69907439009577</v>
      </c>
      <c r="L25" s="370">
        <v>115.69907439009577</v>
      </c>
      <c r="M25" s="371">
        <v>115.69907439009577</v>
      </c>
      <c r="N25" s="371">
        <v>115.69907439009577</v>
      </c>
      <c r="O25" s="371">
        <v>115.69907439009577</v>
      </c>
      <c r="P25" s="371">
        <v>115.69907439009577</v>
      </c>
      <c r="Q25" s="371">
        <v>115.69907439009577</v>
      </c>
      <c r="R25" s="371">
        <v>115.69907439009577</v>
      </c>
      <c r="S25" s="371">
        <v>115.69907439009577</v>
      </c>
      <c r="T25" s="371">
        <v>115.69907439009577</v>
      </c>
      <c r="U25" s="371">
        <v>115.69907439009577</v>
      </c>
      <c r="V25" s="371">
        <v>115.69907439009577</v>
      </c>
      <c r="W25" s="371">
        <v>115.69907439009577</v>
      </c>
      <c r="X25" s="371">
        <v>115.69907439009577</v>
      </c>
      <c r="Y25" s="371">
        <v>63.012420634127295</v>
      </c>
      <c r="Z25" s="371">
        <v>0</v>
      </c>
      <c r="AA25" s="371">
        <v>0</v>
      </c>
      <c r="AB25" s="371">
        <v>0</v>
      </c>
      <c r="AC25" s="371">
        <v>0</v>
      </c>
      <c r="AD25" s="371">
        <v>0</v>
      </c>
      <c r="AE25" s="371">
        <v>0</v>
      </c>
      <c r="AF25" s="371">
        <v>0</v>
      </c>
      <c r="AG25" s="371">
        <v>0</v>
      </c>
      <c r="AH25" s="371">
        <v>0</v>
      </c>
      <c r="AI25" s="371">
        <v>0</v>
      </c>
      <c r="AJ25" s="371">
        <v>0</v>
      </c>
      <c r="AK25" s="371">
        <v>0</v>
      </c>
      <c r="AL25" s="371">
        <v>0</v>
      </c>
      <c r="AM25" s="372">
        <f t="shared" si="3"/>
        <v>1682.7994620954682</v>
      </c>
      <c r="AO25" s="118"/>
      <c r="AP25" s="118"/>
      <c r="AQ25" s="207"/>
      <c r="AR25" s="119">
        <v>9.244920398938293E-4</v>
      </c>
      <c r="AS25" s="119">
        <v>9.244920398938293E-4</v>
      </c>
      <c r="AT25" s="119">
        <v>9.244920398938293E-4</v>
      </c>
      <c r="AU25" s="119">
        <v>9.244920398938293E-4</v>
      </c>
      <c r="AV25" s="119">
        <v>9.244920398938293E-4</v>
      </c>
      <c r="AW25" s="119">
        <v>9.244920398938293E-4</v>
      </c>
      <c r="AX25" s="119">
        <v>9.244920398938293E-4</v>
      </c>
      <c r="AY25" s="119">
        <v>9.244920398938293E-4</v>
      </c>
      <c r="AZ25" s="119">
        <v>9.244920398938293E-4</v>
      </c>
      <c r="BA25" s="119">
        <v>9.244920398938293E-4</v>
      </c>
      <c r="BB25" s="119">
        <v>9.244920398938293E-4</v>
      </c>
      <c r="BC25" s="119">
        <v>9.244920398938293E-4</v>
      </c>
      <c r="BD25" s="119">
        <v>9.244920398938293E-4</v>
      </c>
      <c r="BE25" s="119">
        <v>9.244920398938293E-4</v>
      </c>
      <c r="BF25" s="119">
        <v>5.0349997696852054E-4</v>
      </c>
      <c r="BG25" s="119">
        <v>0</v>
      </c>
      <c r="BH25" s="119">
        <v>0</v>
      </c>
      <c r="BI25" s="119">
        <v>0</v>
      </c>
      <c r="BJ25" s="119">
        <v>0</v>
      </c>
      <c r="BK25" s="119">
        <v>0</v>
      </c>
      <c r="BL25" s="119">
        <v>0</v>
      </c>
      <c r="BM25" s="119">
        <v>0</v>
      </c>
      <c r="BN25" s="119">
        <v>0</v>
      </c>
      <c r="BO25" s="119">
        <v>0</v>
      </c>
      <c r="BP25" s="119">
        <v>0</v>
      </c>
      <c r="BQ25" s="119">
        <v>0</v>
      </c>
      <c r="BR25" s="119">
        <v>0</v>
      </c>
      <c r="BS25" s="119">
        <v>0</v>
      </c>
      <c r="BU25" s="118"/>
      <c r="BV25" s="118"/>
      <c r="BW25" s="118"/>
      <c r="BX25" s="120">
        <v>11392.049692104165</v>
      </c>
      <c r="BY25" s="120">
        <v>11392.049692104165</v>
      </c>
      <c r="BZ25" s="120">
        <v>11392.049692104165</v>
      </c>
      <c r="CA25" s="120">
        <v>11392.049692104165</v>
      </c>
      <c r="CB25" s="120">
        <v>11392.049692104165</v>
      </c>
      <c r="CC25" s="120">
        <v>11392.049692104165</v>
      </c>
      <c r="CD25" s="120">
        <v>11392.049692104165</v>
      </c>
      <c r="CE25" s="120">
        <v>11392.049692104165</v>
      </c>
      <c r="CF25" s="120">
        <v>11392.049692104165</v>
      </c>
      <c r="CG25" s="120">
        <v>11392.049692104165</v>
      </c>
      <c r="CH25" s="120">
        <v>11392.049692104165</v>
      </c>
      <c r="CI25" s="120">
        <v>11392.049692104165</v>
      </c>
      <c r="CJ25" s="120">
        <v>11392.049692104165</v>
      </c>
      <c r="CK25" s="120">
        <v>11392.049692104165</v>
      </c>
      <c r="CL25" s="120">
        <v>11392.049692104165</v>
      </c>
      <c r="CM25" s="120">
        <v>6204.3765766305687</v>
      </c>
      <c r="CN25" s="120">
        <v>0</v>
      </c>
      <c r="CO25" s="120">
        <v>0</v>
      </c>
      <c r="CP25" s="120">
        <v>0</v>
      </c>
      <c r="CQ25" s="120">
        <v>0</v>
      </c>
      <c r="CR25" s="120">
        <v>0</v>
      </c>
      <c r="CS25" s="120">
        <v>0</v>
      </c>
      <c r="CT25" s="120">
        <v>0</v>
      </c>
      <c r="CU25" s="120">
        <v>0</v>
      </c>
      <c r="CV25" s="120">
        <v>0</v>
      </c>
      <c r="CW25" s="120">
        <v>0</v>
      </c>
      <c r="CX25" s="120">
        <v>0</v>
      </c>
      <c r="CY25" s="120">
        <v>0</v>
      </c>
    </row>
    <row r="26" spans="1:103" x14ac:dyDescent="0.4">
      <c r="A26" s="200">
        <v>2100461</v>
      </c>
      <c r="B26" s="200" t="s">
        <v>106</v>
      </c>
      <c r="C26" s="201">
        <v>12.988771294848341</v>
      </c>
      <c r="D26" s="367">
        <v>30.555817169838036</v>
      </c>
      <c r="E26" s="367">
        <v>25.122992877040833</v>
      </c>
      <c r="F26" s="368">
        <v>9.3984414372284934E-3</v>
      </c>
      <c r="G26" s="371">
        <v>0</v>
      </c>
      <c r="H26" s="509"/>
      <c r="I26" s="369"/>
      <c r="J26" s="508"/>
      <c r="K26" s="371">
        <v>25.122992877040833</v>
      </c>
      <c r="L26" s="370">
        <v>25.122992877040833</v>
      </c>
      <c r="M26" s="371">
        <v>25.122992877040833</v>
      </c>
      <c r="N26" s="371">
        <v>25.122992877040833</v>
      </c>
      <c r="O26" s="371">
        <v>25.122992877040833</v>
      </c>
      <c r="P26" s="371">
        <v>25.122992877040833</v>
      </c>
      <c r="Q26" s="371">
        <v>25.122992877040833</v>
      </c>
      <c r="R26" s="371">
        <v>25.122992877040833</v>
      </c>
      <c r="S26" s="371">
        <v>25.122992877040833</v>
      </c>
      <c r="T26" s="371">
        <v>25.122992877040833</v>
      </c>
      <c r="U26" s="371">
        <v>25.122992877040833</v>
      </c>
      <c r="V26" s="371">
        <v>24.840894197497317</v>
      </c>
      <c r="W26" s="371">
        <v>0</v>
      </c>
      <c r="X26" s="371">
        <v>0</v>
      </c>
      <c r="Y26" s="371">
        <v>0</v>
      </c>
      <c r="Z26" s="371">
        <v>0</v>
      </c>
      <c r="AA26" s="371">
        <v>0</v>
      </c>
      <c r="AB26" s="371">
        <v>0</v>
      </c>
      <c r="AC26" s="371">
        <v>0</v>
      </c>
      <c r="AD26" s="371">
        <v>0</v>
      </c>
      <c r="AE26" s="371">
        <v>0</v>
      </c>
      <c r="AF26" s="371">
        <v>0</v>
      </c>
      <c r="AG26" s="371">
        <v>0</v>
      </c>
      <c r="AH26" s="371">
        <v>0</v>
      </c>
      <c r="AI26" s="371">
        <v>0</v>
      </c>
      <c r="AJ26" s="371">
        <v>0</v>
      </c>
      <c r="AK26" s="371">
        <v>0</v>
      </c>
      <c r="AL26" s="371">
        <v>0</v>
      </c>
      <c r="AM26" s="372">
        <f t="shared" si="3"/>
        <v>301.19381584494653</v>
      </c>
      <c r="AO26" s="118"/>
      <c r="AP26" s="118"/>
      <c r="AQ26" s="207"/>
      <c r="AR26" s="119">
        <v>9.3984414372284934E-3</v>
      </c>
      <c r="AS26" s="119">
        <v>9.3984414372284934E-3</v>
      </c>
      <c r="AT26" s="119">
        <v>9.3984414372284934E-3</v>
      </c>
      <c r="AU26" s="119">
        <v>9.3984414372284934E-3</v>
      </c>
      <c r="AV26" s="119">
        <v>9.3984414372284934E-3</v>
      </c>
      <c r="AW26" s="119">
        <v>9.3984414372284934E-3</v>
      </c>
      <c r="AX26" s="119">
        <v>9.3984414372284934E-3</v>
      </c>
      <c r="AY26" s="119">
        <v>9.3984414372284934E-3</v>
      </c>
      <c r="AZ26" s="119">
        <v>9.3984414372284934E-3</v>
      </c>
      <c r="BA26" s="119">
        <v>9.3984414372284934E-3</v>
      </c>
      <c r="BB26" s="119">
        <v>9.3984414372284934E-3</v>
      </c>
      <c r="BC26" s="119">
        <v>9.2929091094447226E-3</v>
      </c>
      <c r="BD26" s="119">
        <v>0</v>
      </c>
      <c r="BE26" s="119">
        <v>0</v>
      </c>
      <c r="BF26" s="119">
        <v>0</v>
      </c>
      <c r="BG26" s="119">
        <v>0</v>
      </c>
      <c r="BH26" s="119">
        <v>0</v>
      </c>
      <c r="BI26" s="119">
        <v>0</v>
      </c>
      <c r="BJ26" s="119">
        <v>0</v>
      </c>
      <c r="BK26" s="119">
        <v>0</v>
      </c>
      <c r="BL26" s="119">
        <v>0</v>
      </c>
      <c r="BM26" s="119">
        <v>0</v>
      </c>
      <c r="BN26" s="119">
        <v>0</v>
      </c>
      <c r="BO26" s="119">
        <v>0</v>
      </c>
      <c r="BP26" s="119">
        <v>0</v>
      </c>
      <c r="BQ26" s="119">
        <v>0</v>
      </c>
      <c r="BR26" s="119">
        <v>0</v>
      </c>
      <c r="BS26" s="119">
        <v>0</v>
      </c>
      <c r="BU26" s="118"/>
      <c r="BV26" s="118"/>
      <c r="BW26" s="118"/>
      <c r="BX26" s="120">
        <v>0</v>
      </c>
      <c r="BY26" s="120">
        <v>0</v>
      </c>
      <c r="BZ26" s="120">
        <v>0</v>
      </c>
      <c r="CA26" s="120">
        <v>0</v>
      </c>
      <c r="CB26" s="120">
        <v>0</v>
      </c>
      <c r="CC26" s="120">
        <v>0</v>
      </c>
      <c r="CD26" s="120">
        <v>0</v>
      </c>
      <c r="CE26" s="120">
        <v>0</v>
      </c>
      <c r="CF26" s="120">
        <v>0</v>
      </c>
      <c r="CG26" s="120">
        <v>0</v>
      </c>
      <c r="CH26" s="120">
        <v>0</v>
      </c>
      <c r="CI26" s="120">
        <v>0</v>
      </c>
      <c r="CJ26" s="120">
        <v>0</v>
      </c>
      <c r="CK26" s="120">
        <v>0</v>
      </c>
      <c r="CL26" s="120">
        <v>0</v>
      </c>
      <c r="CM26" s="120">
        <v>0</v>
      </c>
      <c r="CN26" s="120">
        <v>0</v>
      </c>
      <c r="CO26" s="120">
        <v>0</v>
      </c>
      <c r="CP26" s="120">
        <v>0</v>
      </c>
      <c r="CQ26" s="120">
        <v>0</v>
      </c>
      <c r="CR26" s="120">
        <v>0</v>
      </c>
      <c r="CS26" s="120">
        <v>0</v>
      </c>
      <c r="CT26" s="120">
        <v>0</v>
      </c>
      <c r="CU26" s="120">
        <v>0</v>
      </c>
      <c r="CV26" s="120">
        <v>0</v>
      </c>
      <c r="CW26" s="120">
        <v>0</v>
      </c>
      <c r="CX26" s="120">
        <v>0</v>
      </c>
      <c r="CY26" s="120">
        <v>0</v>
      </c>
    </row>
    <row r="27" spans="1:103" x14ac:dyDescent="0.4">
      <c r="A27" s="200">
        <v>2001588</v>
      </c>
      <c r="B27" s="200" t="s">
        <v>106</v>
      </c>
      <c r="C27" s="201">
        <v>15.242660017324864</v>
      </c>
      <c r="D27" s="367">
        <v>192.93074457430109</v>
      </c>
      <c r="E27" s="367">
        <v>158.62765818899038</v>
      </c>
      <c r="F27" s="368">
        <v>2.2555633206223825E-2</v>
      </c>
      <c r="G27" s="371">
        <v>0</v>
      </c>
      <c r="H27" s="509"/>
      <c r="I27" s="369"/>
      <c r="J27" s="508"/>
      <c r="K27" s="371">
        <v>158.62765818899038</v>
      </c>
      <c r="L27" s="370">
        <v>158.62765818899038</v>
      </c>
      <c r="M27" s="371">
        <v>158.62765818899038</v>
      </c>
      <c r="N27" s="371">
        <v>158.62765818899038</v>
      </c>
      <c r="O27" s="371">
        <v>158.62765818899038</v>
      </c>
      <c r="P27" s="371">
        <v>158.62765818899038</v>
      </c>
      <c r="Q27" s="371">
        <v>158.62765818899038</v>
      </c>
      <c r="R27" s="371">
        <v>158.62765818899038</v>
      </c>
      <c r="S27" s="371">
        <v>158.62765818899038</v>
      </c>
      <c r="T27" s="371">
        <v>158.62765818899038</v>
      </c>
      <c r="U27" s="371">
        <v>158.62765818899038</v>
      </c>
      <c r="V27" s="371">
        <v>158.62765818899038</v>
      </c>
      <c r="W27" s="371">
        <v>158.62765818899038</v>
      </c>
      <c r="X27" s="371">
        <v>158.62765818899038</v>
      </c>
      <c r="Y27" s="371">
        <v>38.492590284343024</v>
      </c>
      <c r="Z27" s="371">
        <v>0</v>
      </c>
      <c r="AA27" s="371">
        <v>0</v>
      </c>
      <c r="AB27" s="371">
        <v>0</v>
      </c>
      <c r="AC27" s="371">
        <v>0</v>
      </c>
      <c r="AD27" s="371">
        <v>0</v>
      </c>
      <c r="AE27" s="371">
        <v>0</v>
      </c>
      <c r="AF27" s="371">
        <v>0</v>
      </c>
      <c r="AG27" s="371">
        <v>0</v>
      </c>
      <c r="AH27" s="371">
        <v>0</v>
      </c>
      <c r="AI27" s="371">
        <v>0</v>
      </c>
      <c r="AJ27" s="371">
        <v>0</v>
      </c>
      <c r="AK27" s="371">
        <v>0</v>
      </c>
      <c r="AL27" s="371">
        <v>0</v>
      </c>
      <c r="AM27" s="372">
        <f t="shared" si="3"/>
        <v>2259.2798049302087</v>
      </c>
      <c r="AO27" s="118"/>
      <c r="AP27" s="118"/>
      <c r="AQ27" s="118"/>
      <c r="AR27" s="119">
        <v>2.2555633206223825E-2</v>
      </c>
      <c r="AS27" s="119">
        <v>2.2555633206223825E-2</v>
      </c>
      <c r="AT27" s="119">
        <v>2.2555633206223825E-2</v>
      </c>
      <c r="AU27" s="119">
        <v>2.2555633206223825E-2</v>
      </c>
      <c r="AV27" s="119">
        <v>2.2555633206223825E-2</v>
      </c>
      <c r="AW27" s="119">
        <v>2.2555633206223825E-2</v>
      </c>
      <c r="AX27" s="119">
        <v>2.2555633206223825E-2</v>
      </c>
      <c r="AY27" s="119">
        <v>2.2555633206223825E-2</v>
      </c>
      <c r="AZ27" s="119">
        <v>2.2555633206223825E-2</v>
      </c>
      <c r="BA27" s="119">
        <v>2.2555633206223825E-2</v>
      </c>
      <c r="BB27" s="119">
        <v>2.2555633206223825E-2</v>
      </c>
      <c r="BC27" s="119">
        <v>2.2555633206223825E-2</v>
      </c>
      <c r="BD27" s="119">
        <v>2.2555633206223825E-2</v>
      </c>
      <c r="BE27" s="119">
        <v>2.2555633206223825E-2</v>
      </c>
      <c r="BF27" s="119">
        <v>5.4733503445955527E-3</v>
      </c>
      <c r="BG27" s="119">
        <v>0</v>
      </c>
      <c r="BH27" s="119">
        <v>0</v>
      </c>
      <c r="BI27" s="119">
        <v>0</v>
      </c>
      <c r="BJ27" s="119">
        <v>0</v>
      </c>
      <c r="BK27" s="119">
        <v>0</v>
      </c>
      <c r="BL27" s="119">
        <v>0</v>
      </c>
      <c r="BM27" s="119">
        <v>0</v>
      </c>
      <c r="BN27" s="119">
        <v>0</v>
      </c>
      <c r="BO27" s="119">
        <v>0</v>
      </c>
      <c r="BP27" s="119">
        <v>0</v>
      </c>
      <c r="BQ27" s="119">
        <v>0</v>
      </c>
      <c r="BR27" s="119">
        <v>0</v>
      </c>
      <c r="BS27" s="119">
        <v>0</v>
      </c>
      <c r="BU27" s="118"/>
      <c r="BV27" s="118"/>
      <c r="BW27" s="118"/>
      <c r="BX27" s="120">
        <v>0</v>
      </c>
      <c r="BY27" s="120">
        <v>0</v>
      </c>
      <c r="BZ27" s="120">
        <v>0</v>
      </c>
      <c r="CA27" s="120">
        <v>0</v>
      </c>
      <c r="CB27" s="120">
        <v>0</v>
      </c>
      <c r="CC27" s="120">
        <v>0</v>
      </c>
      <c r="CD27" s="120">
        <v>0</v>
      </c>
      <c r="CE27" s="120">
        <v>0</v>
      </c>
      <c r="CF27" s="120">
        <v>0</v>
      </c>
      <c r="CG27" s="120">
        <v>0</v>
      </c>
      <c r="CH27" s="120">
        <v>0</v>
      </c>
      <c r="CI27" s="120">
        <v>0</v>
      </c>
      <c r="CJ27" s="120">
        <v>0</v>
      </c>
      <c r="CK27" s="120">
        <v>0</v>
      </c>
      <c r="CL27" s="120">
        <v>0</v>
      </c>
      <c r="CM27" s="120">
        <v>0</v>
      </c>
      <c r="CN27" s="120">
        <v>0</v>
      </c>
      <c r="CO27" s="120">
        <v>0</v>
      </c>
      <c r="CP27" s="120">
        <v>0</v>
      </c>
      <c r="CQ27" s="120">
        <v>0</v>
      </c>
      <c r="CR27" s="120">
        <v>0</v>
      </c>
      <c r="CS27" s="120">
        <v>0</v>
      </c>
      <c r="CT27" s="120">
        <v>0</v>
      </c>
      <c r="CU27" s="120">
        <v>0</v>
      </c>
      <c r="CV27" s="120">
        <v>0</v>
      </c>
      <c r="CW27" s="120">
        <v>0</v>
      </c>
      <c r="CX27" s="120">
        <v>0</v>
      </c>
      <c r="CY27" s="120">
        <v>0</v>
      </c>
    </row>
    <row r="28" spans="1:103" x14ac:dyDescent="0.4">
      <c r="A28" s="200">
        <v>2101130</v>
      </c>
      <c r="B28" s="200" t="s">
        <v>106</v>
      </c>
      <c r="C28" s="201">
        <v>10.363082251471734</v>
      </c>
      <c r="D28" s="367">
        <v>3.9712878392402393</v>
      </c>
      <c r="E28" s="367">
        <v>3.2651928614233254</v>
      </c>
      <c r="F28" s="368">
        <v>0</v>
      </c>
      <c r="G28" s="371">
        <v>0</v>
      </c>
      <c r="H28" s="509"/>
      <c r="I28" s="369"/>
      <c r="J28" s="508"/>
      <c r="K28" s="371">
        <v>3.2651928614233254</v>
      </c>
      <c r="L28" s="370">
        <v>3.2651928614233254</v>
      </c>
      <c r="M28" s="371">
        <v>3.2651928614233254</v>
      </c>
      <c r="N28" s="371">
        <v>3.2651928614233254</v>
      </c>
      <c r="O28" s="371">
        <v>3.2651928614233254</v>
      </c>
      <c r="P28" s="371">
        <v>3.2651928614233254</v>
      </c>
      <c r="Q28" s="371">
        <v>3.2651928614233254</v>
      </c>
      <c r="R28" s="371">
        <v>3.2651928614233254</v>
      </c>
      <c r="S28" s="371">
        <v>3.2651928614233254</v>
      </c>
      <c r="T28" s="371">
        <v>1.185533575615016</v>
      </c>
      <c r="U28" s="371">
        <v>0</v>
      </c>
      <c r="V28" s="371">
        <v>0</v>
      </c>
      <c r="W28" s="371">
        <v>0</v>
      </c>
      <c r="X28" s="371">
        <v>0</v>
      </c>
      <c r="Y28" s="371">
        <v>0</v>
      </c>
      <c r="Z28" s="371">
        <v>0</v>
      </c>
      <c r="AA28" s="371">
        <v>0</v>
      </c>
      <c r="AB28" s="371">
        <v>0</v>
      </c>
      <c r="AC28" s="371">
        <v>0</v>
      </c>
      <c r="AD28" s="371">
        <v>0</v>
      </c>
      <c r="AE28" s="371">
        <v>0</v>
      </c>
      <c r="AF28" s="371">
        <v>0</v>
      </c>
      <c r="AG28" s="371">
        <v>0</v>
      </c>
      <c r="AH28" s="371">
        <v>0</v>
      </c>
      <c r="AI28" s="371">
        <v>0</v>
      </c>
      <c r="AJ28" s="371">
        <v>0</v>
      </c>
      <c r="AK28" s="371">
        <v>0</v>
      </c>
      <c r="AL28" s="371">
        <v>0</v>
      </c>
      <c r="AM28" s="372">
        <f t="shared" si="3"/>
        <v>30.572269328424948</v>
      </c>
      <c r="AO28" s="118"/>
      <c r="AP28" s="118"/>
      <c r="AQ28" s="207"/>
      <c r="AR28" s="119">
        <v>0</v>
      </c>
      <c r="AS28" s="119">
        <v>0</v>
      </c>
      <c r="AT28" s="119">
        <v>0</v>
      </c>
      <c r="AU28" s="119">
        <v>0</v>
      </c>
      <c r="AV28" s="119">
        <v>0</v>
      </c>
      <c r="AW28" s="119">
        <v>0</v>
      </c>
      <c r="AX28" s="119">
        <v>0</v>
      </c>
      <c r="AY28" s="119">
        <v>0</v>
      </c>
      <c r="AZ28" s="119">
        <v>0</v>
      </c>
      <c r="BA28" s="119">
        <v>0</v>
      </c>
      <c r="BB28" s="119">
        <v>0</v>
      </c>
      <c r="BC28" s="119">
        <v>0</v>
      </c>
      <c r="BD28" s="119">
        <v>0</v>
      </c>
      <c r="BE28" s="119">
        <v>0</v>
      </c>
      <c r="BF28" s="119">
        <v>0</v>
      </c>
      <c r="BG28" s="119">
        <v>0</v>
      </c>
      <c r="BH28" s="119">
        <v>0</v>
      </c>
      <c r="BI28" s="119">
        <v>0</v>
      </c>
      <c r="BJ28" s="119">
        <v>0</v>
      </c>
      <c r="BK28" s="119">
        <v>0</v>
      </c>
      <c r="BL28" s="119">
        <v>0</v>
      </c>
      <c r="BM28" s="119">
        <v>0</v>
      </c>
      <c r="BN28" s="119">
        <v>0</v>
      </c>
      <c r="BO28" s="119">
        <v>0</v>
      </c>
      <c r="BP28" s="119">
        <v>0</v>
      </c>
      <c r="BQ28" s="119">
        <v>0</v>
      </c>
      <c r="BR28" s="119">
        <v>0</v>
      </c>
      <c r="BS28" s="119">
        <v>0</v>
      </c>
      <c r="BU28" s="118"/>
      <c r="BV28" s="118"/>
      <c r="BW28" s="118"/>
      <c r="BX28" s="120">
        <v>0</v>
      </c>
      <c r="BY28" s="120">
        <v>0</v>
      </c>
      <c r="BZ28" s="120">
        <v>0</v>
      </c>
      <c r="CA28" s="120">
        <v>0</v>
      </c>
      <c r="CB28" s="120">
        <v>0</v>
      </c>
      <c r="CC28" s="120">
        <v>0</v>
      </c>
      <c r="CD28" s="120">
        <v>0</v>
      </c>
      <c r="CE28" s="120">
        <v>0</v>
      </c>
      <c r="CF28" s="120">
        <v>0</v>
      </c>
      <c r="CG28" s="120">
        <v>0</v>
      </c>
      <c r="CH28" s="120">
        <v>0</v>
      </c>
      <c r="CI28" s="120">
        <v>0</v>
      </c>
      <c r="CJ28" s="120">
        <v>0</v>
      </c>
      <c r="CK28" s="120">
        <v>0</v>
      </c>
      <c r="CL28" s="120">
        <v>0</v>
      </c>
      <c r="CM28" s="120">
        <v>0</v>
      </c>
      <c r="CN28" s="120">
        <v>0</v>
      </c>
      <c r="CO28" s="120">
        <v>0</v>
      </c>
      <c r="CP28" s="120">
        <v>0</v>
      </c>
      <c r="CQ28" s="120">
        <v>0</v>
      </c>
      <c r="CR28" s="120">
        <v>0</v>
      </c>
      <c r="CS28" s="120">
        <v>0</v>
      </c>
      <c r="CT28" s="120">
        <v>0</v>
      </c>
      <c r="CU28" s="120">
        <v>0</v>
      </c>
      <c r="CV28" s="120">
        <v>0</v>
      </c>
      <c r="CW28" s="120">
        <v>0</v>
      </c>
      <c r="CX28" s="120">
        <v>0</v>
      </c>
      <c r="CY28" s="120">
        <v>0</v>
      </c>
    </row>
    <row r="29" spans="1:103" x14ac:dyDescent="0.4">
      <c r="A29" s="200">
        <v>2100222</v>
      </c>
      <c r="B29" s="200" t="s">
        <v>106</v>
      </c>
      <c r="C29" s="201">
        <v>13.311923081797048</v>
      </c>
      <c r="D29" s="367">
        <v>32.070955145453972</v>
      </c>
      <c r="E29" s="367">
        <v>26.368739320592255</v>
      </c>
      <c r="F29" s="368">
        <v>3.1836971464730785E-3</v>
      </c>
      <c r="G29" s="371">
        <v>0</v>
      </c>
      <c r="H29" s="509"/>
      <c r="I29" s="369"/>
      <c r="J29" s="508"/>
      <c r="K29" s="371">
        <v>26.368739320592255</v>
      </c>
      <c r="L29" s="370">
        <v>26.368739320592255</v>
      </c>
      <c r="M29" s="371">
        <v>26.368739320592255</v>
      </c>
      <c r="N29" s="371">
        <v>26.368739320592255</v>
      </c>
      <c r="O29" s="371">
        <v>26.368739320592255</v>
      </c>
      <c r="P29" s="371">
        <v>26.368739320592255</v>
      </c>
      <c r="Q29" s="371">
        <v>26.368739320592255</v>
      </c>
      <c r="R29" s="371">
        <v>26.368739320592255</v>
      </c>
      <c r="S29" s="371">
        <v>26.368739320592255</v>
      </c>
      <c r="T29" s="371">
        <v>26.368739320592255</v>
      </c>
      <c r="U29" s="371">
        <v>26.368739320592255</v>
      </c>
      <c r="V29" s="371">
        <v>26.368739320592255</v>
      </c>
      <c r="W29" s="371">
        <v>8.2250184319821216</v>
      </c>
      <c r="X29" s="371">
        <v>0</v>
      </c>
      <c r="Y29" s="371">
        <v>0</v>
      </c>
      <c r="Z29" s="371">
        <v>0</v>
      </c>
      <c r="AA29" s="371">
        <v>0</v>
      </c>
      <c r="AB29" s="371">
        <v>0</v>
      </c>
      <c r="AC29" s="371">
        <v>0</v>
      </c>
      <c r="AD29" s="371">
        <v>0</v>
      </c>
      <c r="AE29" s="371">
        <v>0</v>
      </c>
      <c r="AF29" s="371">
        <v>0</v>
      </c>
      <c r="AG29" s="371">
        <v>0</v>
      </c>
      <c r="AH29" s="371">
        <v>0</v>
      </c>
      <c r="AI29" s="371">
        <v>0</v>
      </c>
      <c r="AJ29" s="371">
        <v>0</v>
      </c>
      <c r="AK29" s="371">
        <v>0</v>
      </c>
      <c r="AL29" s="371">
        <v>0</v>
      </c>
      <c r="AM29" s="372">
        <f t="shared" si="3"/>
        <v>324.64989027908916</v>
      </c>
      <c r="AO29" s="118"/>
      <c r="AP29" s="118"/>
      <c r="AQ29" s="207"/>
      <c r="AR29" s="119">
        <v>3.1836971464730785E-3</v>
      </c>
      <c r="AS29" s="119">
        <v>3.1836971464730785E-3</v>
      </c>
      <c r="AT29" s="119">
        <v>3.1836971464730785E-3</v>
      </c>
      <c r="AU29" s="119">
        <v>3.1836971464730785E-3</v>
      </c>
      <c r="AV29" s="119">
        <v>3.1836971464730785E-3</v>
      </c>
      <c r="AW29" s="119">
        <v>3.1836971464730785E-3</v>
      </c>
      <c r="AX29" s="119">
        <v>3.1836971464730785E-3</v>
      </c>
      <c r="AY29" s="119">
        <v>3.1836971464730785E-3</v>
      </c>
      <c r="AZ29" s="119">
        <v>3.1836971464730785E-3</v>
      </c>
      <c r="BA29" s="119">
        <v>3.1836971464730785E-3</v>
      </c>
      <c r="BB29" s="119">
        <v>3.1836971464730785E-3</v>
      </c>
      <c r="BC29" s="119">
        <v>3.1836971464730785E-3</v>
      </c>
      <c r="BD29" s="119">
        <v>9.9306862543634892E-4</v>
      </c>
      <c r="BE29" s="119">
        <v>0</v>
      </c>
      <c r="BF29" s="119">
        <v>0</v>
      </c>
      <c r="BG29" s="119">
        <v>0</v>
      </c>
      <c r="BH29" s="119">
        <v>0</v>
      </c>
      <c r="BI29" s="119">
        <v>0</v>
      </c>
      <c r="BJ29" s="119">
        <v>0</v>
      </c>
      <c r="BK29" s="119">
        <v>0</v>
      </c>
      <c r="BL29" s="119">
        <v>0</v>
      </c>
      <c r="BM29" s="119">
        <v>0</v>
      </c>
      <c r="BN29" s="119">
        <v>0</v>
      </c>
      <c r="BO29" s="119">
        <v>0</v>
      </c>
      <c r="BP29" s="119">
        <v>0</v>
      </c>
      <c r="BQ29" s="119">
        <v>0</v>
      </c>
      <c r="BR29" s="119">
        <v>0</v>
      </c>
      <c r="BS29" s="119">
        <v>0</v>
      </c>
      <c r="BU29" s="118"/>
      <c r="BV29" s="118"/>
      <c r="BW29" s="118"/>
      <c r="BX29" s="120">
        <v>0</v>
      </c>
      <c r="BY29" s="120">
        <v>0</v>
      </c>
      <c r="BZ29" s="120">
        <v>0</v>
      </c>
      <c r="CA29" s="120">
        <v>0</v>
      </c>
      <c r="CB29" s="120">
        <v>0</v>
      </c>
      <c r="CC29" s="120">
        <v>0</v>
      </c>
      <c r="CD29" s="120">
        <v>0</v>
      </c>
      <c r="CE29" s="120">
        <v>0</v>
      </c>
      <c r="CF29" s="120">
        <v>0</v>
      </c>
      <c r="CG29" s="120">
        <v>0</v>
      </c>
      <c r="CH29" s="120">
        <v>0</v>
      </c>
      <c r="CI29" s="120">
        <v>0</v>
      </c>
      <c r="CJ29" s="120">
        <v>0</v>
      </c>
      <c r="CK29" s="120">
        <v>0</v>
      </c>
      <c r="CL29" s="120">
        <v>0</v>
      </c>
      <c r="CM29" s="120">
        <v>0</v>
      </c>
      <c r="CN29" s="120">
        <v>0</v>
      </c>
      <c r="CO29" s="120">
        <v>0</v>
      </c>
      <c r="CP29" s="120">
        <v>0</v>
      </c>
      <c r="CQ29" s="120">
        <v>0</v>
      </c>
      <c r="CR29" s="120">
        <v>0</v>
      </c>
      <c r="CS29" s="120">
        <v>0</v>
      </c>
      <c r="CT29" s="120">
        <v>0</v>
      </c>
      <c r="CU29" s="120">
        <v>0</v>
      </c>
      <c r="CV29" s="120">
        <v>0</v>
      </c>
      <c r="CW29" s="120">
        <v>0</v>
      </c>
      <c r="CX29" s="120">
        <v>0</v>
      </c>
      <c r="CY29" s="120">
        <v>0</v>
      </c>
    </row>
    <row r="30" spans="1:103" x14ac:dyDescent="0.4">
      <c r="A30" s="200">
        <v>2001321</v>
      </c>
      <c r="B30" s="200" t="s">
        <v>106</v>
      </c>
      <c r="C30" s="201">
        <v>13.472006926913254</v>
      </c>
      <c r="D30" s="367">
        <v>0</v>
      </c>
      <c r="E30" s="367">
        <v>0</v>
      </c>
      <c r="F30" s="368">
        <v>0</v>
      </c>
      <c r="G30" s="371">
        <v>45986.001432874662</v>
      </c>
      <c r="H30" s="509"/>
      <c r="I30" s="369"/>
      <c r="J30" s="508"/>
      <c r="K30" s="371">
        <v>0</v>
      </c>
      <c r="L30" s="370">
        <v>0</v>
      </c>
      <c r="M30" s="371">
        <v>0</v>
      </c>
      <c r="N30" s="371">
        <v>0</v>
      </c>
      <c r="O30" s="371">
        <v>0</v>
      </c>
      <c r="P30" s="371">
        <v>0</v>
      </c>
      <c r="Q30" s="371">
        <v>0</v>
      </c>
      <c r="R30" s="371">
        <v>0</v>
      </c>
      <c r="S30" s="371">
        <v>0</v>
      </c>
      <c r="T30" s="371">
        <v>0</v>
      </c>
      <c r="U30" s="371">
        <v>0</v>
      </c>
      <c r="V30" s="371">
        <v>0</v>
      </c>
      <c r="W30" s="371">
        <v>0</v>
      </c>
      <c r="X30" s="371">
        <v>0</v>
      </c>
      <c r="Y30" s="371">
        <v>0</v>
      </c>
      <c r="Z30" s="371">
        <v>0</v>
      </c>
      <c r="AA30" s="371">
        <v>0</v>
      </c>
      <c r="AB30" s="371">
        <v>0</v>
      </c>
      <c r="AC30" s="371">
        <v>0</v>
      </c>
      <c r="AD30" s="371">
        <v>0</v>
      </c>
      <c r="AE30" s="371">
        <v>0</v>
      </c>
      <c r="AF30" s="371">
        <v>0</v>
      </c>
      <c r="AG30" s="371">
        <v>0</v>
      </c>
      <c r="AH30" s="371">
        <v>0</v>
      </c>
      <c r="AI30" s="371">
        <v>0</v>
      </c>
      <c r="AJ30" s="371">
        <v>0</v>
      </c>
      <c r="AK30" s="371">
        <v>0</v>
      </c>
      <c r="AL30" s="371">
        <v>0</v>
      </c>
      <c r="AM30" s="372">
        <f t="shared" si="3"/>
        <v>0</v>
      </c>
      <c r="AO30" s="118"/>
      <c r="AP30" s="118"/>
      <c r="AQ30" s="118"/>
      <c r="AR30" s="119">
        <v>0</v>
      </c>
      <c r="AS30" s="119">
        <v>0</v>
      </c>
      <c r="AT30" s="119">
        <v>0</v>
      </c>
      <c r="AU30" s="119">
        <v>0</v>
      </c>
      <c r="AV30" s="119">
        <v>0</v>
      </c>
      <c r="AW30" s="119">
        <v>0</v>
      </c>
      <c r="AX30" s="119">
        <v>0</v>
      </c>
      <c r="AY30" s="119">
        <v>0</v>
      </c>
      <c r="AZ30" s="119">
        <v>0</v>
      </c>
      <c r="BA30" s="119">
        <v>0</v>
      </c>
      <c r="BB30" s="119">
        <v>0</v>
      </c>
      <c r="BC30" s="119">
        <v>0</v>
      </c>
      <c r="BD30" s="119">
        <v>0</v>
      </c>
      <c r="BE30" s="119">
        <v>0</v>
      </c>
      <c r="BF30" s="119">
        <v>0</v>
      </c>
      <c r="BG30" s="119">
        <v>0</v>
      </c>
      <c r="BH30" s="119">
        <v>0</v>
      </c>
      <c r="BI30" s="119">
        <v>0</v>
      </c>
      <c r="BJ30" s="119">
        <v>0</v>
      </c>
      <c r="BK30" s="119">
        <v>0</v>
      </c>
      <c r="BL30" s="119">
        <v>0</v>
      </c>
      <c r="BM30" s="119">
        <v>0</v>
      </c>
      <c r="BN30" s="119">
        <v>0</v>
      </c>
      <c r="BO30" s="119">
        <v>0</v>
      </c>
      <c r="BP30" s="119">
        <v>0</v>
      </c>
      <c r="BQ30" s="119">
        <v>0</v>
      </c>
      <c r="BR30" s="119">
        <v>0</v>
      </c>
      <c r="BS30" s="119">
        <v>0</v>
      </c>
      <c r="BU30" s="118"/>
      <c r="BV30" s="118"/>
      <c r="BW30" s="118"/>
      <c r="BX30" s="120">
        <v>45986.001432874662</v>
      </c>
      <c r="BY30" s="120">
        <v>45986.001432874662</v>
      </c>
      <c r="BZ30" s="120">
        <v>45986.001432874662</v>
      </c>
      <c r="CA30" s="120">
        <v>45986.001432874662</v>
      </c>
      <c r="CB30" s="120">
        <v>45986.001432874662</v>
      </c>
      <c r="CC30" s="120">
        <v>45986.001432874662</v>
      </c>
      <c r="CD30" s="120">
        <v>45986.001432874662</v>
      </c>
      <c r="CE30" s="120">
        <v>45986.001432874662</v>
      </c>
      <c r="CF30" s="120">
        <v>45986.001432874662</v>
      </c>
      <c r="CG30" s="120">
        <v>45986.001432874662</v>
      </c>
      <c r="CH30" s="120">
        <v>45986.001432874662</v>
      </c>
      <c r="CI30" s="120">
        <v>45986.001432874662</v>
      </c>
      <c r="CJ30" s="120">
        <v>45986.001432874662</v>
      </c>
      <c r="CK30" s="120">
        <v>21705.711217359669</v>
      </c>
      <c r="CL30" s="120">
        <v>0</v>
      </c>
      <c r="CM30" s="120">
        <v>0</v>
      </c>
      <c r="CN30" s="120">
        <v>0</v>
      </c>
      <c r="CO30" s="120">
        <v>0</v>
      </c>
      <c r="CP30" s="120">
        <v>0</v>
      </c>
      <c r="CQ30" s="120">
        <v>0</v>
      </c>
      <c r="CR30" s="120">
        <v>0</v>
      </c>
      <c r="CS30" s="120">
        <v>0</v>
      </c>
      <c r="CT30" s="120">
        <v>0</v>
      </c>
      <c r="CU30" s="120">
        <v>0</v>
      </c>
      <c r="CV30" s="120">
        <v>0</v>
      </c>
      <c r="CW30" s="120">
        <v>0</v>
      </c>
      <c r="CX30" s="120">
        <v>0</v>
      </c>
      <c r="CY30" s="120">
        <v>0</v>
      </c>
    </row>
    <row r="31" spans="1:103" x14ac:dyDescent="0.4">
      <c r="A31" s="200">
        <v>2100091</v>
      </c>
      <c r="B31" s="200" t="s">
        <v>106</v>
      </c>
      <c r="C31" s="201">
        <v>12.988771294848341</v>
      </c>
      <c r="D31" s="367">
        <v>758.82548327545044</v>
      </c>
      <c r="E31" s="367">
        <v>623.90631234907528</v>
      </c>
      <c r="F31" s="368">
        <v>7.5372514950066097E-2</v>
      </c>
      <c r="G31" s="371">
        <v>0</v>
      </c>
      <c r="H31" s="509"/>
      <c r="I31" s="369"/>
      <c r="J31" s="508"/>
      <c r="K31" s="371">
        <v>623.90631234907528</v>
      </c>
      <c r="L31" s="370">
        <v>623.90631234907528</v>
      </c>
      <c r="M31" s="371">
        <v>623.90631234907528</v>
      </c>
      <c r="N31" s="371">
        <v>623.90631234907528</v>
      </c>
      <c r="O31" s="371">
        <v>623.90631234907528</v>
      </c>
      <c r="P31" s="371">
        <v>623.90631234907528</v>
      </c>
      <c r="Q31" s="371">
        <v>623.90631234907528</v>
      </c>
      <c r="R31" s="371">
        <v>623.90631234907528</v>
      </c>
      <c r="S31" s="371">
        <v>623.90631234907528</v>
      </c>
      <c r="T31" s="371">
        <v>623.90631234907528</v>
      </c>
      <c r="U31" s="371">
        <v>623.90631234907528</v>
      </c>
      <c r="V31" s="371">
        <v>616.90065232544873</v>
      </c>
      <c r="W31" s="371">
        <v>0</v>
      </c>
      <c r="X31" s="371">
        <v>0</v>
      </c>
      <c r="Y31" s="371">
        <v>0</v>
      </c>
      <c r="Z31" s="371">
        <v>0</v>
      </c>
      <c r="AA31" s="371">
        <v>0</v>
      </c>
      <c r="AB31" s="371">
        <v>0</v>
      </c>
      <c r="AC31" s="371">
        <v>0</v>
      </c>
      <c r="AD31" s="371">
        <v>0</v>
      </c>
      <c r="AE31" s="371">
        <v>0</v>
      </c>
      <c r="AF31" s="371">
        <v>0</v>
      </c>
      <c r="AG31" s="371">
        <v>0</v>
      </c>
      <c r="AH31" s="371">
        <v>0</v>
      </c>
      <c r="AI31" s="371">
        <v>0</v>
      </c>
      <c r="AJ31" s="371">
        <v>0</v>
      </c>
      <c r="AK31" s="371">
        <v>0</v>
      </c>
      <c r="AL31" s="371">
        <v>0</v>
      </c>
      <c r="AM31" s="372">
        <f t="shared" si="3"/>
        <v>7479.8700881652749</v>
      </c>
      <c r="AO31" s="118"/>
      <c r="AP31" s="118"/>
      <c r="AQ31" s="207"/>
      <c r="AR31" s="119">
        <v>7.5372514950066097E-2</v>
      </c>
      <c r="AS31" s="119">
        <v>7.5372514950066097E-2</v>
      </c>
      <c r="AT31" s="119">
        <v>7.5372514950066097E-2</v>
      </c>
      <c r="AU31" s="119">
        <v>7.5372514950066097E-2</v>
      </c>
      <c r="AV31" s="119">
        <v>7.5372514950066097E-2</v>
      </c>
      <c r="AW31" s="119">
        <v>7.5372514950066097E-2</v>
      </c>
      <c r="AX31" s="119">
        <v>7.5372514950066097E-2</v>
      </c>
      <c r="AY31" s="119">
        <v>7.5372514950066097E-2</v>
      </c>
      <c r="AZ31" s="119">
        <v>7.5372514950066097E-2</v>
      </c>
      <c r="BA31" s="119">
        <v>7.5372514950066097E-2</v>
      </c>
      <c r="BB31" s="119">
        <v>7.5372514950066097E-2</v>
      </c>
      <c r="BC31" s="119">
        <v>7.4526179203152812E-2</v>
      </c>
      <c r="BD31" s="119">
        <v>0</v>
      </c>
      <c r="BE31" s="119">
        <v>0</v>
      </c>
      <c r="BF31" s="119">
        <v>0</v>
      </c>
      <c r="BG31" s="119">
        <v>0</v>
      </c>
      <c r="BH31" s="119">
        <v>0</v>
      </c>
      <c r="BI31" s="119">
        <v>0</v>
      </c>
      <c r="BJ31" s="119">
        <v>0</v>
      </c>
      <c r="BK31" s="119">
        <v>0</v>
      </c>
      <c r="BL31" s="119">
        <v>0</v>
      </c>
      <c r="BM31" s="119">
        <v>0</v>
      </c>
      <c r="BN31" s="119">
        <v>0</v>
      </c>
      <c r="BO31" s="119">
        <v>0</v>
      </c>
      <c r="BP31" s="119">
        <v>0</v>
      </c>
      <c r="BQ31" s="119">
        <v>0</v>
      </c>
      <c r="BR31" s="119">
        <v>0</v>
      </c>
      <c r="BS31" s="119">
        <v>0</v>
      </c>
      <c r="BU31" s="118"/>
      <c r="BV31" s="118"/>
      <c r="BW31" s="118"/>
      <c r="BX31" s="120">
        <v>0</v>
      </c>
      <c r="BY31" s="120">
        <v>0</v>
      </c>
      <c r="BZ31" s="120">
        <v>0</v>
      </c>
      <c r="CA31" s="120">
        <v>0</v>
      </c>
      <c r="CB31" s="120">
        <v>0</v>
      </c>
      <c r="CC31" s="120">
        <v>0</v>
      </c>
      <c r="CD31" s="120">
        <v>0</v>
      </c>
      <c r="CE31" s="120">
        <v>0</v>
      </c>
      <c r="CF31" s="120">
        <v>0</v>
      </c>
      <c r="CG31" s="120">
        <v>0</v>
      </c>
      <c r="CH31" s="120">
        <v>0</v>
      </c>
      <c r="CI31" s="120">
        <v>0</v>
      </c>
      <c r="CJ31" s="120">
        <v>0</v>
      </c>
      <c r="CK31" s="120">
        <v>0</v>
      </c>
      <c r="CL31" s="120">
        <v>0</v>
      </c>
      <c r="CM31" s="120">
        <v>0</v>
      </c>
      <c r="CN31" s="120">
        <v>0</v>
      </c>
      <c r="CO31" s="120">
        <v>0</v>
      </c>
      <c r="CP31" s="120">
        <v>0</v>
      </c>
      <c r="CQ31" s="120">
        <v>0</v>
      </c>
      <c r="CR31" s="120">
        <v>0</v>
      </c>
      <c r="CS31" s="120">
        <v>0</v>
      </c>
      <c r="CT31" s="120">
        <v>0</v>
      </c>
      <c r="CU31" s="120">
        <v>0</v>
      </c>
      <c r="CV31" s="120">
        <v>0</v>
      </c>
      <c r="CW31" s="120">
        <v>0</v>
      </c>
      <c r="CX31" s="120">
        <v>0</v>
      </c>
      <c r="CY31" s="120">
        <v>0</v>
      </c>
    </row>
    <row r="32" spans="1:103" x14ac:dyDescent="0.4">
      <c r="A32" s="200">
        <v>2001724</v>
      </c>
      <c r="B32" s="200" t="s">
        <v>106</v>
      </c>
      <c r="C32" s="201">
        <v>25.404433362208106</v>
      </c>
      <c r="D32" s="367">
        <v>13.650179471575948</v>
      </c>
      <c r="E32" s="367">
        <v>11.223177561529745</v>
      </c>
      <c r="F32" s="368">
        <v>8.9917726970757117E-3</v>
      </c>
      <c r="G32" s="371">
        <v>0</v>
      </c>
      <c r="H32" s="509"/>
      <c r="I32" s="369"/>
      <c r="J32" s="508"/>
      <c r="K32" s="371">
        <v>11.223177561529745</v>
      </c>
      <c r="L32" s="370">
        <v>11.223177561529745</v>
      </c>
      <c r="M32" s="371">
        <v>11.223177561529745</v>
      </c>
      <c r="N32" s="371">
        <v>11.223177561529745</v>
      </c>
      <c r="O32" s="371">
        <v>11.223177561529745</v>
      </c>
      <c r="P32" s="371">
        <v>11.223177561529745</v>
      </c>
      <c r="Q32" s="371">
        <v>11.223177561529745</v>
      </c>
      <c r="R32" s="371">
        <v>11.223177561529745</v>
      </c>
      <c r="S32" s="371">
        <v>11.223177561529745</v>
      </c>
      <c r="T32" s="371">
        <v>11.223177561529745</v>
      </c>
      <c r="U32" s="371">
        <v>11.223177561529745</v>
      </c>
      <c r="V32" s="371">
        <v>11.223177561529745</v>
      </c>
      <c r="W32" s="371">
        <v>11.223177561529745</v>
      </c>
      <c r="X32" s="371">
        <v>11.223177561529745</v>
      </c>
      <c r="Y32" s="371">
        <v>11.223177561529745</v>
      </c>
      <c r="Z32" s="371">
        <v>11.223177561529745</v>
      </c>
      <c r="AA32" s="371">
        <v>11.223177561529745</v>
      </c>
      <c r="AB32" s="371">
        <v>11.223177561529745</v>
      </c>
      <c r="AC32" s="371">
        <v>11.223177561529745</v>
      </c>
      <c r="AD32" s="371">
        <v>11.223177561529745</v>
      </c>
      <c r="AE32" s="371">
        <v>11.223177561529745</v>
      </c>
      <c r="AF32" s="371">
        <v>11.223177561529745</v>
      </c>
      <c r="AG32" s="371">
        <v>11.223177561529745</v>
      </c>
      <c r="AH32" s="371">
        <v>11.223177561529745</v>
      </c>
      <c r="AI32" s="371">
        <v>4.53902743586805</v>
      </c>
      <c r="AJ32" s="371">
        <v>0</v>
      </c>
      <c r="AK32" s="371">
        <v>0</v>
      </c>
      <c r="AL32" s="371">
        <v>0</v>
      </c>
      <c r="AM32" s="372">
        <f t="shared" si="3"/>
        <v>273.89528891258198</v>
      </c>
      <c r="AO32" s="118"/>
      <c r="AP32" s="118"/>
      <c r="AQ32" s="207"/>
      <c r="AR32" s="119">
        <v>8.9917726970757117E-3</v>
      </c>
      <c r="AS32" s="119">
        <v>8.9917726970757117E-3</v>
      </c>
      <c r="AT32" s="119">
        <v>8.9917726970757117E-3</v>
      </c>
      <c r="AU32" s="119">
        <v>8.9917726970757117E-3</v>
      </c>
      <c r="AV32" s="119">
        <v>8.9917726970757117E-3</v>
      </c>
      <c r="AW32" s="119">
        <v>8.9917726970757117E-3</v>
      </c>
      <c r="AX32" s="119">
        <v>8.9917726970757117E-3</v>
      </c>
      <c r="AY32" s="119">
        <v>8.9917726970757117E-3</v>
      </c>
      <c r="AZ32" s="119">
        <v>8.9917726970757117E-3</v>
      </c>
      <c r="BA32" s="119">
        <v>8.9917726970757117E-3</v>
      </c>
      <c r="BB32" s="119">
        <v>8.9917726970757117E-3</v>
      </c>
      <c r="BC32" s="119">
        <v>8.9917726970757117E-3</v>
      </c>
      <c r="BD32" s="119">
        <v>8.9917726970757117E-3</v>
      </c>
      <c r="BE32" s="119">
        <v>8.9917726970757117E-3</v>
      </c>
      <c r="BF32" s="119">
        <v>8.9917726970757117E-3</v>
      </c>
      <c r="BG32" s="119">
        <v>8.9917726970757117E-3</v>
      </c>
      <c r="BH32" s="119">
        <v>8.9917726970757117E-3</v>
      </c>
      <c r="BI32" s="119">
        <v>8.9917726970757117E-3</v>
      </c>
      <c r="BJ32" s="119">
        <v>8.9917726970757117E-3</v>
      </c>
      <c r="BK32" s="119">
        <v>8.9917726970757117E-3</v>
      </c>
      <c r="BL32" s="119">
        <v>8.9917726970757117E-3</v>
      </c>
      <c r="BM32" s="119">
        <v>8.9917726970757117E-3</v>
      </c>
      <c r="BN32" s="119">
        <v>8.9917726970757117E-3</v>
      </c>
      <c r="BO32" s="119">
        <v>8.9917726970757117E-3</v>
      </c>
      <c r="BP32" s="119">
        <v>3.6365728640893815E-3</v>
      </c>
      <c r="BQ32" s="119">
        <v>0</v>
      </c>
      <c r="BR32" s="119">
        <v>0</v>
      </c>
      <c r="BS32" s="119">
        <v>0</v>
      </c>
      <c r="BU32" s="118"/>
      <c r="BV32" s="118"/>
      <c r="BW32" s="118"/>
      <c r="BX32" s="120">
        <v>0</v>
      </c>
      <c r="BY32" s="120">
        <v>0</v>
      </c>
      <c r="BZ32" s="120">
        <v>0</v>
      </c>
      <c r="CA32" s="120">
        <v>0</v>
      </c>
      <c r="CB32" s="120">
        <v>0</v>
      </c>
      <c r="CC32" s="120">
        <v>0</v>
      </c>
      <c r="CD32" s="120">
        <v>0</v>
      </c>
      <c r="CE32" s="120">
        <v>0</v>
      </c>
      <c r="CF32" s="120">
        <v>0</v>
      </c>
      <c r="CG32" s="120">
        <v>0</v>
      </c>
      <c r="CH32" s="120">
        <v>0</v>
      </c>
      <c r="CI32" s="120">
        <v>0</v>
      </c>
      <c r="CJ32" s="120">
        <v>0</v>
      </c>
      <c r="CK32" s="120">
        <v>0</v>
      </c>
      <c r="CL32" s="120">
        <v>0</v>
      </c>
      <c r="CM32" s="120">
        <v>0</v>
      </c>
      <c r="CN32" s="120">
        <v>0</v>
      </c>
      <c r="CO32" s="120">
        <v>0</v>
      </c>
      <c r="CP32" s="120">
        <v>0</v>
      </c>
      <c r="CQ32" s="120">
        <v>0</v>
      </c>
      <c r="CR32" s="120">
        <v>0</v>
      </c>
      <c r="CS32" s="120">
        <v>0</v>
      </c>
      <c r="CT32" s="120">
        <v>0</v>
      </c>
      <c r="CU32" s="120">
        <v>0</v>
      </c>
      <c r="CV32" s="120">
        <v>0</v>
      </c>
      <c r="CW32" s="120">
        <v>0</v>
      </c>
      <c r="CX32" s="120">
        <v>0</v>
      </c>
      <c r="CY32" s="120">
        <v>0</v>
      </c>
    </row>
    <row r="33" spans="1:103" x14ac:dyDescent="0.4">
      <c r="A33" s="200">
        <v>2100117</v>
      </c>
      <c r="B33" s="200" t="s">
        <v>106</v>
      </c>
      <c r="C33" s="201">
        <v>15.5446233772076</v>
      </c>
      <c r="D33" s="367">
        <v>0</v>
      </c>
      <c r="E33" s="367">
        <v>0</v>
      </c>
      <c r="F33" s="368">
        <v>0</v>
      </c>
      <c r="G33" s="371">
        <v>58954.215483873493</v>
      </c>
      <c r="H33" s="509"/>
      <c r="I33" s="369"/>
      <c r="J33" s="508"/>
      <c r="K33" s="371">
        <v>0</v>
      </c>
      <c r="L33" s="370">
        <v>0</v>
      </c>
      <c r="M33" s="371">
        <v>0</v>
      </c>
      <c r="N33" s="371">
        <v>0</v>
      </c>
      <c r="O33" s="371">
        <v>0</v>
      </c>
      <c r="P33" s="371">
        <v>0</v>
      </c>
      <c r="Q33" s="371">
        <v>0</v>
      </c>
      <c r="R33" s="371">
        <v>0</v>
      </c>
      <c r="S33" s="371">
        <v>0</v>
      </c>
      <c r="T33" s="371">
        <v>0</v>
      </c>
      <c r="U33" s="371">
        <v>0</v>
      </c>
      <c r="V33" s="371">
        <v>0</v>
      </c>
      <c r="W33" s="371">
        <v>0</v>
      </c>
      <c r="X33" s="371">
        <v>0</v>
      </c>
      <c r="Y33" s="371">
        <v>0</v>
      </c>
      <c r="Z33" s="371">
        <v>0</v>
      </c>
      <c r="AA33" s="371">
        <v>0</v>
      </c>
      <c r="AB33" s="371">
        <v>0</v>
      </c>
      <c r="AC33" s="371">
        <v>0</v>
      </c>
      <c r="AD33" s="371">
        <v>0</v>
      </c>
      <c r="AE33" s="371">
        <v>0</v>
      </c>
      <c r="AF33" s="371">
        <v>0</v>
      </c>
      <c r="AG33" s="371">
        <v>0</v>
      </c>
      <c r="AH33" s="371">
        <v>0</v>
      </c>
      <c r="AI33" s="371">
        <v>0</v>
      </c>
      <c r="AJ33" s="371">
        <v>0</v>
      </c>
      <c r="AK33" s="371">
        <v>0</v>
      </c>
      <c r="AL33" s="371">
        <v>0</v>
      </c>
      <c r="AM33" s="372">
        <f t="shared" si="3"/>
        <v>0</v>
      </c>
      <c r="AO33" s="118"/>
      <c r="AP33" s="118"/>
      <c r="AQ33" s="118"/>
      <c r="AR33" s="119">
        <v>0</v>
      </c>
      <c r="AS33" s="119">
        <v>0</v>
      </c>
      <c r="AT33" s="119">
        <v>0</v>
      </c>
      <c r="AU33" s="119">
        <v>0</v>
      </c>
      <c r="AV33" s="119">
        <v>0</v>
      </c>
      <c r="AW33" s="119">
        <v>0</v>
      </c>
      <c r="AX33" s="119">
        <v>0</v>
      </c>
      <c r="AY33" s="119">
        <v>0</v>
      </c>
      <c r="AZ33" s="119">
        <v>0</v>
      </c>
      <c r="BA33" s="119">
        <v>0</v>
      </c>
      <c r="BB33" s="119">
        <v>0</v>
      </c>
      <c r="BC33" s="119">
        <v>0</v>
      </c>
      <c r="BD33" s="119">
        <v>0</v>
      </c>
      <c r="BE33" s="119">
        <v>0</v>
      </c>
      <c r="BF33" s="119">
        <v>0</v>
      </c>
      <c r="BG33" s="119">
        <v>0</v>
      </c>
      <c r="BH33" s="119">
        <v>0</v>
      </c>
      <c r="BI33" s="119">
        <v>0</v>
      </c>
      <c r="BJ33" s="119">
        <v>0</v>
      </c>
      <c r="BK33" s="119">
        <v>0</v>
      </c>
      <c r="BL33" s="119">
        <v>0</v>
      </c>
      <c r="BM33" s="119">
        <v>0</v>
      </c>
      <c r="BN33" s="119">
        <v>0</v>
      </c>
      <c r="BO33" s="119">
        <v>0</v>
      </c>
      <c r="BP33" s="119">
        <v>0</v>
      </c>
      <c r="BQ33" s="119">
        <v>0</v>
      </c>
      <c r="BR33" s="119">
        <v>0</v>
      </c>
      <c r="BS33" s="119">
        <v>0</v>
      </c>
      <c r="BU33" s="118"/>
      <c r="BV33" s="118"/>
      <c r="BW33" s="118"/>
      <c r="BX33" s="120">
        <v>58954.215483873493</v>
      </c>
      <c r="BY33" s="120">
        <v>58954.215483873493</v>
      </c>
      <c r="BZ33" s="120">
        <v>58954.215483873493</v>
      </c>
      <c r="CA33" s="120">
        <v>58954.215483873493</v>
      </c>
      <c r="CB33" s="120">
        <v>58954.215483873493</v>
      </c>
      <c r="CC33" s="120">
        <v>58954.215483873493</v>
      </c>
      <c r="CD33" s="120">
        <v>58954.215483873493</v>
      </c>
      <c r="CE33" s="120">
        <v>58954.215483873493</v>
      </c>
      <c r="CF33" s="120">
        <v>58954.215483873493</v>
      </c>
      <c r="CG33" s="120">
        <v>58954.215483873493</v>
      </c>
      <c r="CH33" s="120">
        <v>58954.215483873493</v>
      </c>
      <c r="CI33" s="120">
        <v>58954.215483873493</v>
      </c>
      <c r="CJ33" s="120">
        <v>58954.215483873493</v>
      </c>
      <c r="CK33" s="120">
        <v>58954.215483873493</v>
      </c>
      <c r="CL33" s="120">
        <v>58954.215483873493</v>
      </c>
      <c r="CM33" s="120">
        <v>32107.843937451762</v>
      </c>
      <c r="CN33" s="120">
        <v>0</v>
      </c>
      <c r="CO33" s="120">
        <v>0</v>
      </c>
      <c r="CP33" s="120">
        <v>0</v>
      </c>
      <c r="CQ33" s="120">
        <v>0</v>
      </c>
      <c r="CR33" s="120">
        <v>0</v>
      </c>
      <c r="CS33" s="120">
        <v>0</v>
      </c>
      <c r="CT33" s="120">
        <v>0</v>
      </c>
      <c r="CU33" s="120">
        <v>0</v>
      </c>
      <c r="CV33" s="120">
        <v>0</v>
      </c>
      <c r="CW33" s="120">
        <v>0</v>
      </c>
      <c r="CX33" s="120">
        <v>0</v>
      </c>
      <c r="CY33" s="120">
        <v>0</v>
      </c>
    </row>
    <row r="34" spans="1:103" x14ac:dyDescent="0.4">
      <c r="A34" s="200">
        <v>2101164</v>
      </c>
      <c r="B34" s="200" t="s">
        <v>106</v>
      </c>
      <c r="C34" s="201">
        <v>18.031763117560814</v>
      </c>
      <c r="D34" s="367">
        <v>784.74538216532403</v>
      </c>
      <c r="E34" s="367">
        <v>645.2176532163295</v>
      </c>
      <c r="F34" s="368">
        <v>7.1557820853422216E-2</v>
      </c>
      <c r="G34" s="371">
        <v>0</v>
      </c>
      <c r="H34" s="509"/>
      <c r="I34" s="369"/>
      <c r="J34" s="508"/>
      <c r="K34" s="371">
        <v>645.2176532163295</v>
      </c>
      <c r="L34" s="370">
        <v>645.2176532163295</v>
      </c>
      <c r="M34" s="371">
        <v>645.2176532163295</v>
      </c>
      <c r="N34" s="371">
        <v>645.2176532163295</v>
      </c>
      <c r="O34" s="371">
        <v>645.2176532163295</v>
      </c>
      <c r="P34" s="371">
        <v>645.2176532163295</v>
      </c>
      <c r="Q34" s="371">
        <v>645.2176532163295</v>
      </c>
      <c r="R34" s="371">
        <v>645.2176532163295</v>
      </c>
      <c r="S34" s="371">
        <v>645.2176532163295</v>
      </c>
      <c r="T34" s="371">
        <v>645.2176532163295</v>
      </c>
      <c r="U34" s="371">
        <v>645.2176532163295</v>
      </c>
      <c r="V34" s="371">
        <v>645.2176532163295</v>
      </c>
      <c r="W34" s="371">
        <v>645.2176532163295</v>
      </c>
      <c r="X34" s="371">
        <v>645.2176532163295</v>
      </c>
      <c r="Y34" s="371">
        <v>645.2176532163295</v>
      </c>
      <c r="Z34" s="371">
        <v>645.2176532163295</v>
      </c>
      <c r="AA34" s="371">
        <v>645.2176532163295</v>
      </c>
      <c r="AB34" s="371">
        <v>20.494124171422911</v>
      </c>
      <c r="AC34" s="371">
        <v>0</v>
      </c>
      <c r="AD34" s="371">
        <v>0</v>
      </c>
      <c r="AE34" s="371">
        <v>0</v>
      </c>
      <c r="AF34" s="371">
        <v>0</v>
      </c>
      <c r="AG34" s="371">
        <v>0</v>
      </c>
      <c r="AH34" s="371">
        <v>0</v>
      </c>
      <c r="AI34" s="371">
        <v>0</v>
      </c>
      <c r="AJ34" s="371">
        <v>0</v>
      </c>
      <c r="AK34" s="371">
        <v>0</v>
      </c>
      <c r="AL34" s="371">
        <v>0</v>
      </c>
      <c r="AM34" s="372">
        <f t="shared" si="3"/>
        <v>10989.194228849026</v>
      </c>
      <c r="AO34" s="118"/>
      <c r="AP34" s="118"/>
      <c r="AQ34" s="207"/>
      <c r="AR34" s="119">
        <v>7.1557820853422216E-2</v>
      </c>
      <c r="AS34" s="119">
        <v>7.1557820853422216E-2</v>
      </c>
      <c r="AT34" s="119">
        <v>7.1557820853422216E-2</v>
      </c>
      <c r="AU34" s="119">
        <v>7.1557820853422216E-2</v>
      </c>
      <c r="AV34" s="119">
        <v>7.1557820853422216E-2</v>
      </c>
      <c r="AW34" s="119">
        <v>7.1557820853422216E-2</v>
      </c>
      <c r="AX34" s="119">
        <v>7.1557820853422216E-2</v>
      </c>
      <c r="AY34" s="119">
        <v>7.1557820853422216E-2</v>
      </c>
      <c r="AZ34" s="119">
        <v>7.1557820853422216E-2</v>
      </c>
      <c r="BA34" s="119">
        <v>7.1557820853422216E-2</v>
      </c>
      <c r="BB34" s="119">
        <v>7.1557820853422216E-2</v>
      </c>
      <c r="BC34" s="119">
        <v>7.1557820853422216E-2</v>
      </c>
      <c r="BD34" s="119">
        <v>7.1557820853422216E-2</v>
      </c>
      <c r="BE34" s="119">
        <v>7.1557820853422216E-2</v>
      </c>
      <c r="BF34" s="119">
        <v>7.1557820853422216E-2</v>
      </c>
      <c r="BG34" s="119">
        <v>7.1557820853422216E-2</v>
      </c>
      <c r="BH34" s="119">
        <v>7.1557820853422216E-2</v>
      </c>
      <c r="BI34" s="119">
        <v>2.2728994761629304E-3</v>
      </c>
      <c r="BJ34" s="119">
        <v>0</v>
      </c>
      <c r="BK34" s="119">
        <v>0</v>
      </c>
      <c r="BL34" s="119">
        <v>0</v>
      </c>
      <c r="BM34" s="119">
        <v>0</v>
      </c>
      <c r="BN34" s="119">
        <v>0</v>
      </c>
      <c r="BO34" s="119">
        <v>0</v>
      </c>
      <c r="BP34" s="119">
        <v>0</v>
      </c>
      <c r="BQ34" s="119">
        <v>0</v>
      </c>
      <c r="BR34" s="119">
        <v>0</v>
      </c>
      <c r="BS34" s="119">
        <v>0</v>
      </c>
      <c r="BU34" s="118"/>
      <c r="BV34" s="118"/>
      <c r="BW34" s="118"/>
      <c r="BX34" s="120">
        <v>0</v>
      </c>
      <c r="BY34" s="120">
        <v>0</v>
      </c>
      <c r="BZ34" s="120">
        <v>0</v>
      </c>
      <c r="CA34" s="120">
        <v>0</v>
      </c>
      <c r="CB34" s="120">
        <v>0</v>
      </c>
      <c r="CC34" s="120">
        <v>0</v>
      </c>
      <c r="CD34" s="120">
        <v>0</v>
      </c>
      <c r="CE34" s="120">
        <v>0</v>
      </c>
      <c r="CF34" s="120">
        <v>0</v>
      </c>
      <c r="CG34" s="120">
        <v>0</v>
      </c>
      <c r="CH34" s="120">
        <v>0</v>
      </c>
      <c r="CI34" s="120">
        <v>0</v>
      </c>
      <c r="CJ34" s="120">
        <v>0</v>
      </c>
      <c r="CK34" s="120">
        <v>0</v>
      </c>
      <c r="CL34" s="120">
        <v>0</v>
      </c>
      <c r="CM34" s="120">
        <v>0</v>
      </c>
      <c r="CN34" s="120">
        <v>0</v>
      </c>
      <c r="CO34" s="120">
        <v>0</v>
      </c>
      <c r="CP34" s="120">
        <v>0</v>
      </c>
      <c r="CQ34" s="120">
        <v>0</v>
      </c>
      <c r="CR34" s="120">
        <v>0</v>
      </c>
      <c r="CS34" s="120">
        <v>0</v>
      </c>
      <c r="CT34" s="120">
        <v>0</v>
      </c>
      <c r="CU34" s="120">
        <v>0</v>
      </c>
      <c r="CV34" s="120">
        <v>0</v>
      </c>
      <c r="CW34" s="120">
        <v>0</v>
      </c>
      <c r="CX34" s="120">
        <v>0</v>
      </c>
      <c r="CY34" s="120">
        <v>0</v>
      </c>
    </row>
    <row r="35" spans="1:103" x14ac:dyDescent="0.4">
      <c r="A35" s="200">
        <v>2100548</v>
      </c>
      <c r="B35" s="200" t="s">
        <v>106</v>
      </c>
      <c r="C35" s="201">
        <v>12.988771294848341</v>
      </c>
      <c r="D35" s="367">
        <v>10.416501607709682</v>
      </c>
      <c r="E35" s="367">
        <v>8.5644476218588999</v>
      </c>
      <c r="F35" s="368">
        <v>1.4487317893106769E-3</v>
      </c>
      <c r="G35" s="371">
        <v>0</v>
      </c>
      <c r="H35" s="509"/>
      <c r="I35" s="369"/>
      <c r="J35" s="508"/>
      <c r="K35" s="371">
        <v>8.5644476218588999</v>
      </c>
      <c r="L35" s="370">
        <v>8.5644476218588999</v>
      </c>
      <c r="M35" s="371">
        <v>8.5644476218588999</v>
      </c>
      <c r="N35" s="371">
        <v>8.5644476218588999</v>
      </c>
      <c r="O35" s="371">
        <v>8.5644476218588999</v>
      </c>
      <c r="P35" s="371">
        <v>8.5644476218588999</v>
      </c>
      <c r="Q35" s="371">
        <v>8.5644476218588999</v>
      </c>
      <c r="R35" s="371">
        <v>8.5644476218588999</v>
      </c>
      <c r="S35" s="371">
        <v>8.5644476218588999</v>
      </c>
      <c r="T35" s="371">
        <v>8.5644476218588999</v>
      </c>
      <c r="U35" s="371">
        <v>8.5644476218588999</v>
      </c>
      <c r="V35" s="371">
        <v>8.4682799647262197</v>
      </c>
      <c r="W35" s="371">
        <v>0</v>
      </c>
      <c r="X35" s="371">
        <v>0</v>
      </c>
      <c r="Y35" s="371">
        <v>0</v>
      </c>
      <c r="Z35" s="371">
        <v>0</v>
      </c>
      <c r="AA35" s="371">
        <v>0</v>
      </c>
      <c r="AB35" s="371">
        <v>0</v>
      </c>
      <c r="AC35" s="371">
        <v>0</v>
      </c>
      <c r="AD35" s="371">
        <v>0</v>
      </c>
      <c r="AE35" s="371">
        <v>0</v>
      </c>
      <c r="AF35" s="371">
        <v>0</v>
      </c>
      <c r="AG35" s="371">
        <v>0</v>
      </c>
      <c r="AH35" s="371">
        <v>0</v>
      </c>
      <c r="AI35" s="371">
        <v>0</v>
      </c>
      <c r="AJ35" s="371">
        <v>0</v>
      </c>
      <c r="AK35" s="371">
        <v>0</v>
      </c>
      <c r="AL35" s="371">
        <v>0</v>
      </c>
      <c r="AM35" s="372">
        <f t="shared" si="3"/>
        <v>102.67720380517414</v>
      </c>
      <c r="AO35" s="118"/>
      <c r="AP35" s="118"/>
      <c r="AQ35" s="207"/>
      <c r="AR35" s="119">
        <v>1.4487317893106769E-3</v>
      </c>
      <c r="AS35" s="119">
        <v>1.4487317893106769E-3</v>
      </c>
      <c r="AT35" s="119">
        <v>1.4487317893106769E-3</v>
      </c>
      <c r="AU35" s="119">
        <v>1.4487317893106769E-3</v>
      </c>
      <c r="AV35" s="119">
        <v>1.4487317893106769E-3</v>
      </c>
      <c r="AW35" s="119">
        <v>1.4487317893106769E-3</v>
      </c>
      <c r="AX35" s="119">
        <v>1.4487317893106769E-3</v>
      </c>
      <c r="AY35" s="119">
        <v>1.4487317893106769E-3</v>
      </c>
      <c r="AZ35" s="119">
        <v>1.4487317893106769E-3</v>
      </c>
      <c r="BA35" s="119">
        <v>1.4487317893106769E-3</v>
      </c>
      <c r="BB35" s="119">
        <v>1.4487317893106769E-3</v>
      </c>
      <c r="BC35" s="119">
        <v>1.4324644072046722E-3</v>
      </c>
      <c r="BD35" s="119">
        <v>0</v>
      </c>
      <c r="BE35" s="119">
        <v>0</v>
      </c>
      <c r="BF35" s="119">
        <v>0</v>
      </c>
      <c r="BG35" s="119">
        <v>0</v>
      </c>
      <c r="BH35" s="119">
        <v>0</v>
      </c>
      <c r="BI35" s="119">
        <v>0</v>
      </c>
      <c r="BJ35" s="119">
        <v>0</v>
      </c>
      <c r="BK35" s="119">
        <v>0</v>
      </c>
      <c r="BL35" s="119">
        <v>0</v>
      </c>
      <c r="BM35" s="119">
        <v>0</v>
      </c>
      <c r="BN35" s="119">
        <v>0</v>
      </c>
      <c r="BO35" s="119">
        <v>0</v>
      </c>
      <c r="BP35" s="119">
        <v>0</v>
      </c>
      <c r="BQ35" s="119">
        <v>0</v>
      </c>
      <c r="BR35" s="119">
        <v>0</v>
      </c>
      <c r="BS35" s="119">
        <v>0</v>
      </c>
      <c r="BU35" s="118"/>
      <c r="BV35" s="118"/>
      <c r="BW35" s="118"/>
      <c r="BX35" s="120">
        <v>0</v>
      </c>
      <c r="BY35" s="120">
        <v>0</v>
      </c>
      <c r="BZ35" s="120">
        <v>0</v>
      </c>
      <c r="CA35" s="120">
        <v>0</v>
      </c>
      <c r="CB35" s="120">
        <v>0</v>
      </c>
      <c r="CC35" s="120">
        <v>0</v>
      </c>
      <c r="CD35" s="120">
        <v>0</v>
      </c>
      <c r="CE35" s="120">
        <v>0</v>
      </c>
      <c r="CF35" s="120">
        <v>0</v>
      </c>
      <c r="CG35" s="120">
        <v>0</v>
      </c>
      <c r="CH35" s="120">
        <v>0</v>
      </c>
      <c r="CI35" s="120">
        <v>0</v>
      </c>
      <c r="CJ35" s="120">
        <v>0</v>
      </c>
      <c r="CK35" s="120">
        <v>0</v>
      </c>
      <c r="CL35" s="120">
        <v>0</v>
      </c>
      <c r="CM35" s="120">
        <v>0</v>
      </c>
      <c r="CN35" s="120">
        <v>0</v>
      </c>
      <c r="CO35" s="120">
        <v>0</v>
      </c>
      <c r="CP35" s="120">
        <v>0</v>
      </c>
      <c r="CQ35" s="120">
        <v>0</v>
      </c>
      <c r="CR35" s="120">
        <v>0</v>
      </c>
      <c r="CS35" s="120">
        <v>0</v>
      </c>
      <c r="CT35" s="120">
        <v>0</v>
      </c>
      <c r="CU35" s="120">
        <v>0</v>
      </c>
      <c r="CV35" s="120">
        <v>0</v>
      </c>
      <c r="CW35" s="120">
        <v>0</v>
      </c>
      <c r="CX35" s="120">
        <v>0</v>
      </c>
      <c r="CY35" s="120">
        <v>0</v>
      </c>
    </row>
    <row r="36" spans="1:103" x14ac:dyDescent="0.4">
      <c r="A36" s="200">
        <v>2000984</v>
      </c>
      <c r="B36" s="200" t="s">
        <v>106</v>
      </c>
      <c r="C36" s="201">
        <v>13.210305348348216</v>
      </c>
      <c r="D36" s="367">
        <v>150.23592406172568</v>
      </c>
      <c r="E36" s="367">
        <v>123.52397676355086</v>
      </c>
      <c r="F36" s="368">
        <v>1.5205240033682099E-2</v>
      </c>
      <c r="G36" s="371">
        <v>0</v>
      </c>
      <c r="H36" s="509"/>
      <c r="I36" s="369"/>
      <c r="J36" s="508"/>
      <c r="K36" s="371">
        <v>123.52397676355086</v>
      </c>
      <c r="L36" s="370">
        <v>123.52397676355086</v>
      </c>
      <c r="M36" s="371">
        <v>123.52397676355086</v>
      </c>
      <c r="N36" s="371">
        <v>123.52397676355086</v>
      </c>
      <c r="O36" s="371">
        <v>123.52397676355086</v>
      </c>
      <c r="P36" s="371">
        <v>123.52397676355086</v>
      </c>
      <c r="Q36" s="371">
        <v>123.52397676355086</v>
      </c>
      <c r="R36" s="371">
        <v>123.52397676355086</v>
      </c>
      <c r="S36" s="371">
        <v>123.52397676355086</v>
      </c>
      <c r="T36" s="371">
        <v>123.52397676355086</v>
      </c>
      <c r="U36" s="371">
        <v>123.52397676355086</v>
      </c>
      <c r="V36" s="371">
        <v>123.52397676355086</v>
      </c>
      <c r="W36" s="371">
        <v>25.977752962615504</v>
      </c>
      <c r="X36" s="371">
        <v>0</v>
      </c>
      <c r="Y36" s="371">
        <v>0</v>
      </c>
      <c r="Z36" s="371">
        <v>0</v>
      </c>
      <c r="AA36" s="371">
        <v>0</v>
      </c>
      <c r="AB36" s="371">
        <v>0</v>
      </c>
      <c r="AC36" s="371">
        <v>0</v>
      </c>
      <c r="AD36" s="371">
        <v>0</v>
      </c>
      <c r="AE36" s="371">
        <v>0</v>
      </c>
      <c r="AF36" s="371">
        <v>0</v>
      </c>
      <c r="AG36" s="371">
        <v>0</v>
      </c>
      <c r="AH36" s="371">
        <v>0</v>
      </c>
      <c r="AI36" s="371">
        <v>0</v>
      </c>
      <c r="AJ36" s="371">
        <v>0</v>
      </c>
      <c r="AK36" s="371">
        <v>0</v>
      </c>
      <c r="AL36" s="371">
        <v>0</v>
      </c>
      <c r="AM36" s="372">
        <f t="shared" si="3"/>
        <v>1508.2654741252256</v>
      </c>
      <c r="AO36" s="118"/>
      <c r="AP36" s="118"/>
      <c r="AQ36" s="118"/>
      <c r="AR36" s="119">
        <v>1.5205240033682099E-2</v>
      </c>
      <c r="AS36" s="119">
        <v>1.5205240033682099E-2</v>
      </c>
      <c r="AT36" s="119">
        <v>1.5205240033682099E-2</v>
      </c>
      <c r="AU36" s="119">
        <v>1.5205240033682099E-2</v>
      </c>
      <c r="AV36" s="119">
        <v>1.5205240033682099E-2</v>
      </c>
      <c r="AW36" s="119">
        <v>1.5205240033682099E-2</v>
      </c>
      <c r="AX36" s="119">
        <v>1.5205240033682099E-2</v>
      </c>
      <c r="AY36" s="119">
        <v>1.5205240033682099E-2</v>
      </c>
      <c r="AZ36" s="119">
        <v>1.5205240033682099E-2</v>
      </c>
      <c r="BA36" s="119">
        <v>1.5205240033682099E-2</v>
      </c>
      <c r="BB36" s="119">
        <v>1.5205240033682099E-2</v>
      </c>
      <c r="BC36" s="119">
        <v>1.5205240033682099E-2</v>
      </c>
      <c r="BD36" s="119">
        <v>3.1977433020017538E-3</v>
      </c>
      <c r="BE36" s="119">
        <v>0</v>
      </c>
      <c r="BF36" s="119">
        <v>0</v>
      </c>
      <c r="BG36" s="119">
        <v>0</v>
      </c>
      <c r="BH36" s="119">
        <v>0</v>
      </c>
      <c r="BI36" s="119">
        <v>0</v>
      </c>
      <c r="BJ36" s="119">
        <v>0</v>
      </c>
      <c r="BK36" s="119">
        <v>0</v>
      </c>
      <c r="BL36" s="119">
        <v>0</v>
      </c>
      <c r="BM36" s="119">
        <v>0</v>
      </c>
      <c r="BN36" s="119">
        <v>0</v>
      </c>
      <c r="BO36" s="119">
        <v>0</v>
      </c>
      <c r="BP36" s="119">
        <v>0</v>
      </c>
      <c r="BQ36" s="119">
        <v>0</v>
      </c>
      <c r="BR36" s="119">
        <v>0</v>
      </c>
      <c r="BS36" s="119">
        <v>0</v>
      </c>
      <c r="BU36" s="118"/>
      <c r="BV36" s="118"/>
      <c r="BW36" s="118"/>
      <c r="BX36" s="120">
        <v>0</v>
      </c>
      <c r="BY36" s="120">
        <v>0</v>
      </c>
      <c r="BZ36" s="120">
        <v>0</v>
      </c>
      <c r="CA36" s="120">
        <v>0</v>
      </c>
      <c r="CB36" s="120">
        <v>0</v>
      </c>
      <c r="CC36" s="120">
        <v>0</v>
      </c>
      <c r="CD36" s="120">
        <v>0</v>
      </c>
      <c r="CE36" s="120">
        <v>0</v>
      </c>
      <c r="CF36" s="120">
        <v>0</v>
      </c>
      <c r="CG36" s="120">
        <v>0</v>
      </c>
      <c r="CH36" s="120">
        <v>0</v>
      </c>
      <c r="CI36" s="120">
        <v>0</v>
      </c>
      <c r="CJ36" s="120">
        <v>0</v>
      </c>
      <c r="CK36" s="120">
        <v>0</v>
      </c>
      <c r="CL36" s="120">
        <v>0</v>
      </c>
      <c r="CM36" s="120">
        <v>0</v>
      </c>
      <c r="CN36" s="120">
        <v>0</v>
      </c>
      <c r="CO36" s="120">
        <v>0</v>
      </c>
      <c r="CP36" s="120">
        <v>0</v>
      </c>
      <c r="CQ36" s="120">
        <v>0</v>
      </c>
      <c r="CR36" s="120">
        <v>0</v>
      </c>
      <c r="CS36" s="120">
        <v>0</v>
      </c>
      <c r="CT36" s="120">
        <v>0</v>
      </c>
      <c r="CU36" s="120">
        <v>0</v>
      </c>
      <c r="CV36" s="120">
        <v>0</v>
      </c>
      <c r="CW36" s="120">
        <v>0</v>
      </c>
      <c r="CX36" s="120">
        <v>0</v>
      </c>
      <c r="CY36" s="120">
        <v>0</v>
      </c>
    </row>
    <row r="37" spans="1:103" x14ac:dyDescent="0.4">
      <c r="A37" s="200">
        <v>1900942</v>
      </c>
      <c r="B37" s="200" t="s">
        <v>106</v>
      </c>
      <c r="C37" s="201">
        <v>15.5446233772076</v>
      </c>
      <c r="D37" s="367">
        <v>0</v>
      </c>
      <c r="E37" s="367">
        <v>0</v>
      </c>
      <c r="F37" s="368">
        <v>0</v>
      </c>
      <c r="G37" s="371">
        <v>15913.174663668126</v>
      </c>
      <c r="H37" s="509"/>
      <c r="I37" s="369"/>
      <c r="J37" s="508"/>
      <c r="K37" s="371">
        <v>0</v>
      </c>
      <c r="L37" s="370">
        <v>0</v>
      </c>
      <c r="M37" s="371">
        <v>0</v>
      </c>
      <c r="N37" s="371">
        <v>0</v>
      </c>
      <c r="O37" s="371">
        <v>0</v>
      </c>
      <c r="P37" s="371">
        <v>0</v>
      </c>
      <c r="Q37" s="371">
        <v>0</v>
      </c>
      <c r="R37" s="371">
        <v>0</v>
      </c>
      <c r="S37" s="371">
        <v>0</v>
      </c>
      <c r="T37" s="371">
        <v>0</v>
      </c>
      <c r="U37" s="371">
        <v>0</v>
      </c>
      <c r="V37" s="371">
        <v>0</v>
      </c>
      <c r="W37" s="371">
        <v>0</v>
      </c>
      <c r="X37" s="371">
        <v>0</v>
      </c>
      <c r="Y37" s="371">
        <v>0</v>
      </c>
      <c r="Z37" s="371">
        <v>0</v>
      </c>
      <c r="AA37" s="371">
        <v>0</v>
      </c>
      <c r="AB37" s="371">
        <v>0</v>
      </c>
      <c r="AC37" s="371">
        <v>0</v>
      </c>
      <c r="AD37" s="371">
        <v>0</v>
      </c>
      <c r="AE37" s="371">
        <v>0</v>
      </c>
      <c r="AF37" s="371">
        <v>0</v>
      </c>
      <c r="AG37" s="371">
        <v>0</v>
      </c>
      <c r="AH37" s="371">
        <v>0</v>
      </c>
      <c r="AI37" s="371">
        <v>0</v>
      </c>
      <c r="AJ37" s="371">
        <v>0</v>
      </c>
      <c r="AK37" s="371">
        <v>0</v>
      </c>
      <c r="AL37" s="371">
        <v>0</v>
      </c>
      <c r="AM37" s="372">
        <f t="shared" si="3"/>
        <v>0</v>
      </c>
      <c r="AO37" s="118"/>
      <c r="AP37" s="118"/>
      <c r="AQ37" s="207"/>
      <c r="AR37" s="119">
        <v>0</v>
      </c>
      <c r="AS37" s="119">
        <v>0</v>
      </c>
      <c r="AT37" s="119">
        <v>0</v>
      </c>
      <c r="AU37" s="119">
        <v>0</v>
      </c>
      <c r="AV37" s="119">
        <v>0</v>
      </c>
      <c r="AW37" s="119">
        <v>0</v>
      </c>
      <c r="AX37" s="119">
        <v>0</v>
      </c>
      <c r="AY37" s="119">
        <v>0</v>
      </c>
      <c r="AZ37" s="119">
        <v>0</v>
      </c>
      <c r="BA37" s="119">
        <v>0</v>
      </c>
      <c r="BB37" s="119">
        <v>0</v>
      </c>
      <c r="BC37" s="119">
        <v>0</v>
      </c>
      <c r="BD37" s="119">
        <v>0</v>
      </c>
      <c r="BE37" s="119">
        <v>0</v>
      </c>
      <c r="BF37" s="119">
        <v>0</v>
      </c>
      <c r="BG37" s="119">
        <v>0</v>
      </c>
      <c r="BH37" s="119">
        <v>0</v>
      </c>
      <c r="BI37" s="119">
        <v>0</v>
      </c>
      <c r="BJ37" s="119">
        <v>0</v>
      </c>
      <c r="BK37" s="119">
        <v>0</v>
      </c>
      <c r="BL37" s="119">
        <v>0</v>
      </c>
      <c r="BM37" s="119">
        <v>0</v>
      </c>
      <c r="BN37" s="119">
        <v>0</v>
      </c>
      <c r="BO37" s="119">
        <v>0</v>
      </c>
      <c r="BP37" s="119">
        <v>0</v>
      </c>
      <c r="BQ37" s="119">
        <v>0</v>
      </c>
      <c r="BR37" s="119">
        <v>0</v>
      </c>
      <c r="BS37" s="119">
        <v>0</v>
      </c>
      <c r="BU37" s="118"/>
      <c r="BV37" s="118"/>
      <c r="BW37" s="118"/>
      <c r="BX37" s="120">
        <v>15913.174663668126</v>
      </c>
      <c r="BY37" s="120">
        <v>15913.174663668126</v>
      </c>
      <c r="BZ37" s="120">
        <v>15913.174663668126</v>
      </c>
      <c r="CA37" s="120">
        <v>15913.174663668126</v>
      </c>
      <c r="CB37" s="120">
        <v>15913.174663668126</v>
      </c>
      <c r="CC37" s="120">
        <v>15913.174663668126</v>
      </c>
      <c r="CD37" s="120">
        <v>15913.174663668126</v>
      </c>
      <c r="CE37" s="120">
        <v>15913.174663668126</v>
      </c>
      <c r="CF37" s="120">
        <v>15913.174663668126</v>
      </c>
      <c r="CG37" s="120">
        <v>15913.174663668126</v>
      </c>
      <c r="CH37" s="120">
        <v>15913.174663668126</v>
      </c>
      <c r="CI37" s="120">
        <v>15913.174663668126</v>
      </c>
      <c r="CJ37" s="120">
        <v>15913.174663668126</v>
      </c>
      <c r="CK37" s="120">
        <v>15913.174663668126</v>
      </c>
      <c r="CL37" s="120">
        <v>15913.174663668126</v>
      </c>
      <c r="CM37" s="120">
        <v>8666.6869274213477</v>
      </c>
      <c r="CN37" s="120">
        <v>0</v>
      </c>
      <c r="CO37" s="120">
        <v>0</v>
      </c>
      <c r="CP37" s="120">
        <v>0</v>
      </c>
      <c r="CQ37" s="120">
        <v>0</v>
      </c>
      <c r="CR37" s="120">
        <v>0</v>
      </c>
      <c r="CS37" s="120">
        <v>0</v>
      </c>
      <c r="CT37" s="120">
        <v>0</v>
      </c>
      <c r="CU37" s="120">
        <v>0</v>
      </c>
      <c r="CV37" s="120">
        <v>0</v>
      </c>
      <c r="CW37" s="120">
        <v>0</v>
      </c>
      <c r="CX37" s="120">
        <v>0</v>
      </c>
      <c r="CY37" s="120">
        <v>0</v>
      </c>
    </row>
    <row r="38" spans="1:103" x14ac:dyDescent="0.4">
      <c r="A38" s="200">
        <v>2000915</v>
      </c>
      <c r="B38" s="200" t="s">
        <v>106</v>
      </c>
      <c r="C38" s="201">
        <v>15.242660017324864</v>
      </c>
      <c r="D38" s="367">
        <v>260.5409764502736</v>
      </c>
      <c r="E38" s="367">
        <v>214.21679083741498</v>
      </c>
      <c r="F38" s="368">
        <v>1.7039409260958475E-2</v>
      </c>
      <c r="G38" s="371">
        <v>5917.8266640354123</v>
      </c>
      <c r="H38" s="509"/>
      <c r="I38" s="369"/>
      <c r="J38" s="508"/>
      <c r="K38" s="371">
        <v>214.21679083741498</v>
      </c>
      <c r="L38" s="370">
        <v>214.21679083741498</v>
      </c>
      <c r="M38" s="371">
        <v>214.21679083741498</v>
      </c>
      <c r="N38" s="371">
        <v>214.21679083741498</v>
      </c>
      <c r="O38" s="371">
        <v>214.21679083741498</v>
      </c>
      <c r="P38" s="371">
        <v>214.21679083741498</v>
      </c>
      <c r="Q38" s="371">
        <v>214.21679083741498</v>
      </c>
      <c r="R38" s="371">
        <v>214.21679083741498</v>
      </c>
      <c r="S38" s="371">
        <v>214.21679083741498</v>
      </c>
      <c r="T38" s="371">
        <v>214.21679083741498</v>
      </c>
      <c r="U38" s="371">
        <v>214.21679083741498</v>
      </c>
      <c r="V38" s="371">
        <v>214.21679083741498</v>
      </c>
      <c r="W38" s="371">
        <v>214.21679083741498</v>
      </c>
      <c r="X38" s="371">
        <v>214.21679083741498</v>
      </c>
      <c r="Y38" s="371">
        <v>51.981850175883906</v>
      </c>
      <c r="Z38" s="371">
        <v>0</v>
      </c>
      <c r="AA38" s="371">
        <v>0</v>
      </c>
      <c r="AB38" s="371">
        <v>0</v>
      </c>
      <c r="AC38" s="371">
        <v>0</v>
      </c>
      <c r="AD38" s="371">
        <v>0</v>
      </c>
      <c r="AE38" s="371">
        <v>0</v>
      </c>
      <c r="AF38" s="371">
        <v>0</v>
      </c>
      <c r="AG38" s="371">
        <v>0</v>
      </c>
      <c r="AH38" s="371">
        <v>0</v>
      </c>
      <c r="AI38" s="371">
        <v>0</v>
      </c>
      <c r="AJ38" s="371">
        <v>0</v>
      </c>
      <c r="AK38" s="371">
        <v>0</v>
      </c>
      <c r="AL38" s="371">
        <v>0</v>
      </c>
      <c r="AM38" s="372">
        <f t="shared" ref="AM38:AM69" si="4">SUM(H38:AL38)</f>
        <v>3051.0169218996934</v>
      </c>
      <c r="AO38" s="118"/>
      <c r="AP38" s="118"/>
      <c r="AQ38" s="207"/>
      <c r="AR38" s="119">
        <v>1.7039409260958475E-2</v>
      </c>
      <c r="AS38" s="119">
        <v>1.7039409260958475E-2</v>
      </c>
      <c r="AT38" s="119">
        <v>1.7039409260958475E-2</v>
      </c>
      <c r="AU38" s="119">
        <v>1.7039409260958475E-2</v>
      </c>
      <c r="AV38" s="119">
        <v>1.7039409260958475E-2</v>
      </c>
      <c r="AW38" s="119">
        <v>1.7039409260958475E-2</v>
      </c>
      <c r="AX38" s="119">
        <v>1.7039409260958475E-2</v>
      </c>
      <c r="AY38" s="119">
        <v>1.7039409260958475E-2</v>
      </c>
      <c r="AZ38" s="119">
        <v>1.7039409260958475E-2</v>
      </c>
      <c r="BA38" s="119">
        <v>1.7039409260958475E-2</v>
      </c>
      <c r="BB38" s="119">
        <v>1.7039409260958475E-2</v>
      </c>
      <c r="BC38" s="119">
        <v>1.7039409260958475E-2</v>
      </c>
      <c r="BD38" s="119">
        <v>1.7039409260958475E-2</v>
      </c>
      <c r="BE38" s="119">
        <v>1.7039409260958475E-2</v>
      </c>
      <c r="BF38" s="119">
        <v>4.1347833464696329E-3</v>
      </c>
      <c r="BG38" s="119">
        <v>0</v>
      </c>
      <c r="BH38" s="119">
        <v>0</v>
      </c>
      <c r="BI38" s="119">
        <v>0</v>
      </c>
      <c r="BJ38" s="119">
        <v>0</v>
      </c>
      <c r="BK38" s="119">
        <v>0</v>
      </c>
      <c r="BL38" s="119">
        <v>0</v>
      </c>
      <c r="BM38" s="119">
        <v>0</v>
      </c>
      <c r="BN38" s="119">
        <v>0</v>
      </c>
      <c r="BO38" s="119">
        <v>0</v>
      </c>
      <c r="BP38" s="119">
        <v>0</v>
      </c>
      <c r="BQ38" s="119">
        <v>0</v>
      </c>
      <c r="BR38" s="119">
        <v>0</v>
      </c>
      <c r="BS38" s="119">
        <v>0</v>
      </c>
      <c r="BU38" s="118"/>
      <c r="BV38" s="118"/>
      <c r="BW38" s="118"/>
      <c r="BX38" s="120">
        <v>5917.8266640354123</v>
      </c>
      <c r="BY38" s="120">
        <v>5917.8266640354123</v>
      </c>
      <c r="BZ38" s="120">
        <v>5917.8266640354123</v>
      </c>
      <c r="CA38" s="120">
        <v>5917.8266640354123</v>
      </c>
      <c r="CB38" s="120">
        <v>5917.8266640354123</v>
      </c>
      <c r="CC38" s="120">
        <v>5917.8266640354123</v>
      </c>
      <c r="CD38" s="120">
        <v>5917.8266640354123</v>
      </c>
      <c r="CE38" s="120">
        <v>5917.8266640354123</v>
      </c>
      <c r="CF38" s="120">
        <v>5917.8266640354123</v>
      </c>
      <c r="CG38" s="120">
        <v>5917.8266640354123</v>
      </c>
      <c r="CH38" s="120">
        <v>5917.8266640354123</v>
      </c>
      <c r="CI38" s="120">
        <v>5917.8266640354123</v>
      </c>
      <c r="CJ38" s="120">
        <v>5917.8266640354123</v>
      </c>
      <c r="CK38" s="120">
        <v>5917.8266640354123</v>
      </c>
      <c r="CL38" s="120">
        <v>5917.8266640354123</v>
      </c>
      <c r="CM38" s="120">
        <v>1436.0199208203758</v>
      </c>
      <c r="CN38" s="120">
        <v>0</v>
      </c>
      <c r="CO38" s="120">
        <v>0</v>
      </c>
      <c r="CP38" s="120">
        <v>0</v>
      </c>
      <c r="CQ38" s="120">
        <v>0</v>
      </c>
      <c r="CR38" s="120">
        <v>0</v>
      </c>
      <c r="CS38" s="120">
        <v>0</v>
      </c>
      <c r="CT38" s="120">
        <v>0</v>
      </c>
      <c r="CU38" s="120">
        <v>0</v>
      </c>
      <c r="CV38" s="120">
        <v>0</v>
      </c>
      <c r="CW38" s="120">
        <v>0</v>
      </c>
      <c r="CX38" s="120">
        <v>0</v>
      </c>
      <c r="CY38" s="120">
        <v>0</v>
      </c>
    </row>
    <row r="39" spans="1:103" x14ac:dyDescent="0.4">
      <c r="A39" s="200">
        <v>2100156</v>
      </c>
      <c r="B39" s="200" t="s">
        <v>106</v>
      </c>
      <c r="C39" s="201">
        <v>22.980133829347068</v>
      </c>
      <c r="D39" s="367">
        <v>778.49518612150723</v>
      </c>
      <c r="E39" s="367">
        <v>640.07874202910318</v>
      </c>
      <c r="F39" s="368">
        <v>7.7113374072366708E-2</v>
      </c>
      <c r="G39" s="371">
        <v>0</v>
      </c>
      <c r="H39" s="509"/>
      <c r="I39" s="369"/>
      <c r="J39" s="508"/>
      <c r="K39" s="371">
        <v>640.07874202910318</v>
      </c>
      <c r="L39" s="370">
        <v>640.07874202910318</v>
      </c>
      <c r="M39" s="371">
        <v>640.07874202910318</v>
      </c>
      <c r="N39" s="371">
        <v>640.07874202910318</v>
      </c>
      <c r="O39" s="371">
        <v>640.07874202910318</v>
      </c>
      <c r="P39" s="371">
        <v>640.07874202910318</v>
      </c>
      <c r="Q39" s="371">
        <v>640.07874202910318</v>
      </c>
      <c r="R39" s="371">
        <v>640.07874202910318</v>
      </c>
      <c r="S39" s="371">
        <v>640.07874202910318</v>
      </c>
      <c r="T39" s="371">
        <v>640.07874202910318</v>
      </c>
      <c r="U39" s="371">
        <v>640.07874202910318</v>
      </c>
      <c r="V39" s="371">
        <v>640.07874202910318</v>
      </c>
      <c r="W39" s="371">
        <v>640.07874202910318</v>
      </c>
      <c r="X39" s="371">
        <v>640.07874202910318</v>
      </c>
      <c r="Y39" s="371">
        <v>640.07874202910318</v>
      </c>
      <c r="Z39" s="371">
        <v>640.07874202910318</v>
      </c>
      <c r="AA39" s="371">
        <v>640.07874202910318</v>
      </c>
      <c r="AB39" s="371">
        <v>640.07874202910318</v>
      </c>
      <c r="AC39" s="371">
        <v>640.07874202910318</v>
      </c>
      <c r="AD39" s="371">
        <v>640.07874202910318</v>
      </c>
      <c r="AE39" s="371">
        <v>640.07874202910318</v>
      </c>
      <c r="AF39" s="371">
        <v>627.36282850863893</v>
      </c>
      <c r="AG39" s="371">
        <v>0</v>
      </c>
      <c r="AH39" s="371">
        <v>0</v>
      </c>
      <c r="AI39" s="371">
        <v>0</v>
      </c>
      <c r="AJ39" s="371">
        <v>0</v>
      </c>
      <c r="AK39" s="371">
        <v>0</v>
      </c>
      <c r="AL39" s="371">
        <v>0</v>
      </c>
      <c r="AM39" s="372">
        <f t="shared" si="4"/>
        <v>14069.01641111981</v>
      </c>
      <c r="AO39" s="118"/>
      <c r="AP39" s="118"/>
      <c r="AQ39" s="118"/>
      <c r="AR39" s="119">
        <v>7.7113374072366708E-2</v>
      </c>
      <c r="AS39" s="119">
        <v>7.7113374072366708E-2</v>
      </c>
      <c r="AT39" s="119">
        <v>7.7113374072366708E-2</v>
      </c>
      <c r="AU39" s="119">
        <v>7.7113374072366708E-2</v>
      </c>
      <c r="AV39" s="119">
        <v>7.7113374072366708E-2</v>
      </c>
      <c r="AW39" s="119">
        <v>7.7113374072366708E-2</v>
      </c>
      <c r="AX39" s="119">
        <v>7.7113374072366708E-2</v>
      </c>
      <c r="AY39" s="119">
        <v>7.7113374072366708E-2</v>
      </c>
      <c r="AZ39" s="119">
        <v>7.7113374072366708E-2</v>
      </c>
      <c r="BA39" s="119">
        <v>7.7113374072366708E-2</v>
      </c>
      <c r="BB39" s="119">
        <v>7.7113374072366708E-2</v>
      </c>
      <c r="BC39" s="119">
        <v>7.7113374072366708E-2</v>
      </c>
      <c r="BD39" s="119">
        <v>7.7113374072366708E-2</v>
      </c>
      <c r="BE39" s="119">
        <v>7.7113374072366708E-2</v>
      </c>
      <c r="BF39" s="119">
        <v>7.7113374072366708E-2</v>
      </c>
      <c r="BG39" s="119">
        <v>7.7113374072366708E-2</v>
      </c>
      <c r="BH39" s="119">
        <v>7.7113374072366708E-2</v>
      </c>
      <c r="BI39" s="119">
        <v>7.7113374072366708E-2</v>
      </c>
      <c r="BJ39" s="119">
        <v>7.7113374072366708E-2</v>
      </c>
      <c r="BK39" s="119">
        <v>7.7113374072366708E-2</v>
      </c>
      <c r="BL39" s="119">
        <v>7.7113374072366708E-2</v>
      </c>
      <c r="BM39" s="119">
        <v>7.5581426623421682E-2</v>
      </c>
      <c r="BN39" s="119">
        <v>0</v>
      </c>
      <c r="BO39" s="119">
        <v>0</v>
      </c>
      <c r="BP39" s="119">
        <v>0</v>
      </c>
      <c r="BQ39" s="119">
        <v>0</v>
      </c>
      <c r="BR39" s="119">
        <v>0</v>
      </c>
      <c r="BS39" s="119">
        <v>0</v>
      </c>
      <c r="BU39" s="118"/>
      <c r="BV39" s="118"/>
      <c r="BW39" s="118"/>
      <c r="BX39" s="120">
        <v>0</v>
      </c>
      <c r="BY39" s="120">
        <v>0</v>
      </c>
      <c r="BZ39" s="120">
        <v>0</v>
      </c>
      <c r="CA39" s="120">
        <v>0</v>
      </c>
      <c r="CB39" s="120">
        <v>0</v>
      </c>
      <c r="CC39" s="120">
        <v>0</v>
      </c>
      <c r="CD39" s="120">
        <v>0</v>
      </c>
      <c r="CE39" s="120">
        <v>0</v>
      </c>
      <c r="CF39" s="120">
        <v>0</v>
      </c>
      <c r="CG39" s="120">
        <v>0</v>
      </c>
      <c r="CH39" s="120">
        <v>0</v>
      </c>
      <c r="CI39" s="120">
        <v>0</v>
      </c>
      <c r="CJ39" s="120">
        <v>0</v>
      </c>
      <c r="CK39" s="120">
        <v>0</v>
      </c>
      <c r="CL39" s="120">
        <v>0</v>
      </c>
      <c r="CM39" s="120">
        <v>0</v>
      </c>
      <c r="CN39" s="120">
        <v>0</v>
      </c>
      <c r="CO39" s="120">
        <v>0</v>
      </c>
      <c r="CP39" s="120">
        <v>0</v>
      </c>
      <c r="CQ39" s="120">
        <v>0</v>
      </c>
      <c r="CR39" s="120">
        <v>0</v>
      </c>
      <c r="CS39" s="120">
        <v>0</v>
      </c>
      <c r="CT39" s="120">
        <v>0</v>
      </c>
      <c r="CU39" s="120">
        <v>0</v>
      </c>
      <c r="CV39" s="120">
        <v>0</v>
      </c>
      <c r="CW39" s="120">
        <v>0</v>
      </c>
      <c r="CX39" s="120">
        <v>0</v>
      </c>
      <c r="CY39" s="120">
        <v>0</v>
      </c>
    </row>
    <row r="40" spans="1:103" x14ac:dyDescent="0.4">
      <c r="A40" s="200">
        <v>2000353</v>
      </c>
      <c r="B40" s="200" t="s">
        <v>106</v>
      </c>
      <c r="C40" s="201">
        <v>15.242660017324864</v>
      </c>
      <c r="D40" s="367">
        <v>496.25679641515455</v>
      </c>
      <c r="E40" s="367">
        <v>408.02233801254005</v>
      </c>
      <c r="F40" s="368">
        <v>4.9946249273714202E-2</v>
      </c>
      <c r="G40" s="371">
        <v>0</v>
      </c>
      <c r="H40" s="509"/>
      <c r="I40" s="369"/>
      <c r="J40" s="508"/>
      <c r="K40" s="371">
        <v>408.02233801254005</v>
      </c>
      <c r="L40" s="370">
        <v>408.02233801254005</v>
      </c>
      <c r="M40" s="371">
        <v>408.02233801254005</v>
      </c>
      <c r="N40" s="371">
        <v>408.02233801254005</v>
      </c>
      <c r="O40" s="371">
        <v>408.02233801254005</v>
      </c>
      <c r="P40" s="371">
        <v>408.02233801254005</v>
      </c>
      <c r="Q40" s="371">
        <v>408.02233801254005</v>
      </c>
      <c r="R40" s="371">
        <v>408.02233801254005</v>
      </c>
      <c r="S40" s="371">
        <v>408.02233801254005</v>
      </c>
      <c r="T40" s="371">
        <v>408.02233801254005</v>
      </c>
      <c r="U40" s="371">
        <v>408.02233801254005</v>
      </c>
      <c r="V40" s="371">
        <v>408.02233801254005</v>
      </c>
      <c r="W40" s="371">
        <v>408.02233801254005</v>
      </c>
      <c r="X40" s="371">
        <v>408.02233801254005</v>
      </c>
      <c r="Y40" s="371">
        <v>99.010707611054514</v>
      </c>
      <c r="Z40" s="371">
        <v>0</v>
      </c>
      <c r="AA40" s="371">
        <v>0</v>
      </c>
      <c r="AB40" s="371">
        <v>0</v>
      </c>
      <c r="AC40" s="371">
        <v>0</v>
      </c>
      <c r="AD40" s="371">
        <v>0</v>
      </c>
      <c r="AE40" s="371">
        <v>0</v>
      </c>
      <c r="AF40" s="371">
        <v>0</v>
      </c>
      <c r="AG40" s="371">
        <v>0</v>
      </c>
      <c r="AH40" s="371">
        <v>0</v>
      </c>
      <c r="AI40" s="371">
        <v>0</v>
      </c>
      <c r="AJ40" s="371">
        <v>0</v>
      </c>
      <c r="AK40" s="371">
        <v>0</v>
      </c>
      <c r="AL40" s="371">
        <v>0</v>
      </c>
      <c r="AM40" s="372">
        <f t="shared" si="4"/>
        <v>5811.3234397866136</v>
      </c>
      <c r="AO40" s="118"/>
      <c r="AP40" s="118"/>
      <c r="AQ40" s="207"/>
      <c r="AR40" s="119">
        <v>4.9946249273714202E-2</v>
      </c>
      <c r="AS40" s="119">
        <v>4.9946249273714202E-2</v>
      </c>
      <c r="AT40" s="119">
        <v>4.9946249273714202E-2</v>
      </c>
      <c r="AU40" s="119">
        <v>4.9946249273714202E-2</v>
      </c>
      <c r="AV40" s="119">
        <v>4.9946249273714202E-2</v>
      </c>
      <c r="AW40" s="119">
        <v>4.9946249273714202E-2</v>
      </c>
      <c r="AX40" s="119">
        <v>4.9946249273714202E-2</v>
      </c>
      <c r="AY40" s="119">
        <v>4.9946249273714202E-2</v>
      </c>
      <c r="AZ40" s="119">
        <v>4.9946249273714202E-2</v>
      </c>
      <c r="BA40" s="119">
        <v>4.9946249273714202E-2</v>
      </c>
      <c r="BB40" s="119">
        <v>4.9946249273714202E-2</v>
      </c>
      <c r="BC40" s="119">
        <v>4.9946249273714202E-2</v>
      </c>
      <c r="BD40" s="119">
        <v>4.9946249273714202E-2</v>
      </c>
      <c r="BE40" s="119">
        <v>4.9946249273714202E-2</v>
      </c>
      <c r="BF40" s="119">
        <v>1.2119957714071469E-2</v>
      </c>
      <c r="BG40" s="119">
        <v>0</v>
      </c>
      <c r="BH40" s="119">
        <v>0</v>
      </c>
      <c r="BI40" s="119">
        <v>0</v>
      </c>
      <c r="BJ40" s="119">
        <v>0</v>
      </c>
      <c r="BK40" s="119">
        <v>0</v>
      </c>
      <c r="BL40" s="119">
        <v>0</v>
      </c>
      <c r="BM40" s="119">
        <v>0</v>
      </c>
      <c r="BN40" s="119">
        <v>0</v>
      </c>
      <c r="BO40" s="119">
        <v>0</v>
      </c>
      <c r="BP40" s="119">
        <v>0</v>
      </c>
      <c r="BQ40" s="119">
        <v>0</v>
      </c>
      <c r="BR40" s="119">
        <v>0</v>
      </c>
      <c r="BS40" s="119">
        <v>0</v>
      </c>
      <c r="BU40" s="118"/>
      <c r="BV40" s="118"/>
      <c r="BW40" s="118"/>
      <c r="BX40" s="120">
        <v>0</v>
      </c>
      <c r="BY40" s="120">
        <v>0</v>
      </c>
      <c r="BZ40" s="120">
        <v>0</v>
      </c>
      <c r="CA40" s="120">
        <v>0</v>
      </c>
      <c r="CB40" s="120">
        <v>0</v>
      </c>
      <c r="CC40" s="120">
        <v>0</v>
      </c>
      <c r="CD40" s="120">
        <v>0</v>
      </c>
      <c r="CE40" s="120">
        <v>0</v>
      </c>
      <c r="CF40" s="120">
        <v>0</v>
      </c>
      <c r="CG40" s="120">
        <v>0</v>
      </c>
      <c r="CH40" s="120">
        <v>0</v>
      </c>
      <c r="CI40" s="120">
        <v>0</v>
      </c>
      <c r="CJ40" s="120">
        <v>0</v>
      </c>
      <c r="CK40" s="120">
        <v>0</v>
      </c>
      <c r="CL40" s="120">
        <v>0</v>
      </c>
      <c r="CM40" s="120">
        <v>0</v>
      </c>
      <c r="CN40" s="120">
        <v>0</v>
      </c>
      <c r="CO40" s="120">
        <v>0</v>
      </c>
      <c r="CP40" s="120">
        <v>0</v>
      </c>
      <c r="CQ40" s="120">
        <v>0</v>
      </c>
      <c r="CR40" s="120">
        <v>0</v>
      </c>
      <c r="CS40" s="120">
        <v>0</v>
      </c>
      <c r="CT40" s="120">
        <v>0</v>
      </c>
      <c r="CU40" s="120">
        <v>0</v>
      </c>
      <c r="CV40" s="120">
        <v>0</v>
      </c>
      <c r="CW40" s="120">
        <v>0</v>
      </c>
      <c r="CX40" s="120">
        <v>0</v>
      </c>
      <c r="CY40" s="120">
        <v>0</v>
      </c>
    </row>
    <row r="41" spans="1:103" x14ac:dyDescent="0.4">
      <c r="A41" s="200">
        <v>2101470</v>
      </c>
      <c r="B41" s="200" t="s">
        <v>106</v>
      </c>
      <c r="C41" s="201">
        <v>10.363082251471734</v>
      </c>
      <c r="D41" s="367">
        <v>95.031598837788508</v>
      </c>
      <c r="E41" s="367">
        <v>78.134980564429711</v>
      </c>
      <c r="F41" s="368">
        <v>1.2119647985839853E-2</v>
      </c>
      <c r="G41" s="371">
        <v>0</v>
      </c>
      <c r="H41" s="509"/>
      <c r="I41" s="369"/>
      <c r="J41" s="508"/>
      <c r="K41" s="371">
        <v>78.134980564429711</v>
      </c>
      <c r="L41" s="370">
        <v>78.134980564429711</v>
      </c>
      <c r="M41" s="371">
        <v>78.134980564429711</v>
      </c>
      <c r="N41" s="371">
        <v>78.134980564429711</v>
      </c>
      <c r="O41" s="371">
        <v>78.134980564429711</v>
      </c>
      <c r="P41" s="371">
        <v>78.134980564429711</v>
      </c>
      <c r="Q41" s="371">
        <v>78.134980564429711</v>
      </c>
      <c r="R41" s="371">
        <v>78.134980564429711</v>
      </c>
      <c r="S41" s="371">
        <v>78.134980564429711</v>
      </c>
      <c r="T41" s="371">
        <v>28.369424662033353</v>
      </c>
      <c r="U41" s="371">
        <v>0</v>
      </c>
      <c r="V41" s="371">
        <v>0</v>
      </c>
      <c r="W41" s="371">
        <v>0</v>
      </c>
      <c r="X41" s="371">
        <v>0</v>
      </c>
      <c r="Y41" s="371">
        <v>0</v>
      </c>
      <c r="Z41" s="371">
        <v>0</v>
      </c>
      <c r="AA41" s="371">
        <v>0</v>
      </c>
      <c r="AB41" s="371">
        <v>0</v>
      </c>
      <c r="AC41" s="371">
        <v>0</v>
      </c>
      <c r="AD41" s="371">
        <v>0</v>
      </c>
      <c r="AE41" s="371">
        <v>0</v>
      </c>
      <c r="AF41" s="371">
        <v>0</v>
      </c>
      <c r="AG41" s="371">
        <v>0</v>
      </c>
      <c r="AH41" s="371">
        <v>0</v>
      </c>
      <c r="AI41" s="371">
        <v>0</v>
      </c>
      <c r="AJ41" s="371">
        <v>0</v>
      </c>
      <c r="AK41" s="371">
        <v>0</v>
      </c>
      <c r="AL41" s="371">
        <v>0</v>
      </c>
      <c r="AM41" s="372">
        <f t="shared" si="4"/>
        <v>731.58424974190075</v>
      </c>
      <c r="AO41" s="118"/>
      <c r="AP41" s="118"/>
      <c r="AQ41" s="207"/>
      <c r="AR41" s="119">
        <v>1.2119647985839853E-2</v>
      </c>
      <c r="AS41" s="119">
        <v>1.2119647985839853E-2</v>
      </c>
      <c r="AT41" s="119">
        <v>1.2119647985839853E-2</v>
      </c>
      <c r="AU41" s="119">
        <v>1.2119647985839853E-2</v>
      </c>
      <c r="AV41" s="119">
        <v>1.2119647985839853E-2</v>
      </c>
      <c r="AW41" s="119">
        <v>1.2119647985839853E-2</v>
      </c>
      <c r="AX41" s="119">
        <v>1.2119647985839853E-2</v>
      </c>
      <c r="AY41" s="119">
        <v>1.2119647985839853E-2</v>
      </c>
      <c r="AZ41" s="119">
        <v>1.2119647985839853E-2</v>
      </c>
      <c r="BA41" s="119">
        <v>4.4004290777436058E-3</v>
      </c>
      <c r="BB41" s="119">
        <v>0</v>
      </c>
      <c r="BC41" s="119">
        <v>0</v>
      </c>
      <c r="BD41" s="119">
        <v>0</v>
      </c>
      <c r="BE41" s="119">
        <v>0</v>
      </c>
      <c r="BF41" s="119">
        <v>0</v>
      </c>
      <c r="BG41" s="119">
        <v>0</v>
      </c>
      <c r="BH41" s="119">
        <v>0</v>
      </c>
      <c r="BI41" s="119">
        <v>0</v>
      </c>
      <c r="BJ41" s="119">
        <v>0</v>
      </c>
      <c r="BK41" s="119">
        <v>0</v>
      </c>
      <c r="BL41" s="119">
        <v>0</v>
      </c>
      <c r="BM41" s="119">
        <v>0</v>
      </c>
      <c r="BN41" s="119">
        <v>0</v>
      </c>
      <c r="BO41" s="119">
        <v>0</v>
      </c>
      <c r="BP41" s="119">
        <v>0</v>
      </c>
      <c r="BQ41" s="119">
        <v>0</v>
      </c>
      <c r="BR41" s="119">
        <v>0</v>
      </c>
      <c r="BS41" s="119">
        <v>0</v>
      </c>
      <c r="BU41" s="118"/>
      <c r="BV41" s="118"/>
      <c r="BW41" s="118"/>
      <c r="BX41" s="120">
        <v>0</v>
      </c>
      <c r="BY41" s="120">
        <v>0</v>
      </c>
      <c r="BZ41" s="120">
        <v>0</v>
      </c>
      <c r="CA41" s="120">
        <v>0</v>
      </c>
      <c r="CB41" s="120">
        <v>0</v>
      </c>
      <c r="CC41" s="120">
        <v>0</v>
      </c>
      <c r="CD41" s="120">
        <v>0</v>
      </c>
      <c r="CE41" s="120">
        <v>0</v>
      </c>
      <c r="CF41" s="120">
        <v>0</v>
      </c>
      <c r="CG41" s="120">
        <v>0</v>
      </c>
      <c r="CH41" s="120">
        <v>0</v>
      </c>
      <c r="CI41" s="120">
        <v>0</v>
      </c>
      <c r="CJ41" s="120">
        <v>0</v>
      </c>
      <c r="CK41" s="120">
        <v>0</v>
      </c>
      <c r="CL41" s="120">
        <v>0</v>
      </c>
      <c r="CM41" s="120">
        <v>0</v>
      </c>
      <c r="CN41" s="120">
        <v>0</v>
      </c>
      <c r="CO41" s="120">
        <v>0</v>
      </c>
      <c r="CP41" s="120">
        <v>0</v>
      </c>
      <c r="CQ41" s="120">
        <v>0</v>
      </c>
      <c r="CR41" s="120">
        <v>0</v>
      </c>
      <c r="CS41" s="120">
        <v>0</v>
      </c>
      <c r="CT41" s="120">
        <v>0</v>
      </c>
      <c r="CU41" s="120">
        <v>0</v>
      </c>
      <c r="CV41" s="120">
        <v>0</v>
      </c>
      <c r="CW41" s="120">
        <v>0</v>
      </c>
      <c r="CX41" s="120">
        <v>0</v>
      </c>
      <c r="CY41" s="120">
        <v>0</v>
      </c>
    </row>
    <row r="42" spans="1:103" x14ac:dyDescent="0.4">
      <c r="A42" s="200">
        <v>1901309</v>
      </c>
      <c r="B42" s="200" t="s">
        <v>106</v>
      </c>
      <c r="C42" s="201">
        <v>15.5446233772076</v>
      </c>
      <c r="D42" s="367">
        <v>98.447962468077861</v>
      </c>
      <c r="E42" s="367">
        <v>80.943914741253622</v>
      </c>
      <c r="F42" s="368">
        <v>8.9767820912750856E-3</v>
      </c>
      <c r="G42" s="371">
        <v>5735.1100782403319</v>
      </c>
      <c r="H42" s="509"/>
      <c r="I42" s="369"/>
      <c r="J42" s="508"/>
      <c r="K42" s="371">
        <v>80.943914741253622</v>
      </c>
      <c r="L42" s="370">
        <v>80.943914741253622</v>
      </c>
      <c r="M42" s="371">
        <v>80.943914741253622</v>
      </c>
      <c r="N42" s="371">
        <v>80.943914741253622</v>
      </c>
      <c r="O42" s="371">
        <v>80.943914741253622</v>
      </c>
      <c r="P42" s="371">
        <v>80.943914741253622</v>
      </c>
      <c r="Q42" s="371">
        <v>80.943914741253622</v>
      </c>
      <c r="R42" s="371">
        <v>80.943914741253622</v>
      </c>
      <c r="S42" s="371">
        <v>80.943914741253622</v>
      </c>
      <c r="T42" s="371">
        <v>80.943914741253622</v>
      </c>
      <c r="U42" s="371">
        <v>80.943914741253622</v>
      </c>
      <c r="V42" s="371">
        <v>80.943914741253622</v>
      </c>
      <c r="W42" s="371">
        <v>80.943914741253622</v>
      </c>
      <c r="X42" s="371">
        <v>80.943914741253622</v>
      </c>
      <c r="Y42" s="371">
        <v>44.083948210785579</v>
      </c>
      <c r="Z42" s="371">
        <v>0</v>
      </c>
      <c r="AA42" s="371">
        <v>0</v>
      </c>
      <c r="AB42" s="371">
        <v>0</v>
      </c>
      <c r="AC42" s="371">
        <v>0</v>
      </c>
      <c r="AD42" s="371">
        <v>0</v>
      </c>
      <c r="AE42" s="371">
        <v>0</v>
      </c>
      <c r="AF42" s="371">
        <v>0</v>
      </c>
      <c r="AG42" s="371">
        <v>0</v>
      </c>
      <c r="AH42" s="371">
        <v>0</v>
      </c>
      <c r="AI42" s="371">
        <v>0</v>
      </c>
      <c r="AJ42" s="371">
        <v>0</v>
      </c>
      <c r="AK42" s="371">
        <v>0</v>
      </c>
      <c r="AL42" s="371">
        <v>0</v>
      </c>
      <c r="AM42" s="372">
        <f t="shared" si="4"/>
        <v>1177.2987545883361</v>
      </c>
      <c r="AO42" s="118"/>
      <c r="AP42" s="118"/>
      <c r="AQ42" s="118"/>
      <c r="AR42" s="119">
        <v>8.9767820912750856E-3</v>
      </c>
      <c r="AS42" s="119">
        <v>8.9767820912750856E-3</v>
      </c>
      <c r="AT42" s="119">
        <v>8.9767820912750856E-3</v>
      </c>
      <c r="AU42" s="119">
        <v>8.9767820912750856E-3</v>
      </c>
      <c r="AV42" s="119">
        <v>8.9767820912750856E-3</v>
      </c>
      <c r="AW42" s="119">
        <v>8.9767820912750856E-3</v>
      </c>
      <c r="AX42" s="119">
        <v>8.9767820912750856E-3</v>
      </c>
      <c r="AY42" s="119">
        <v>8.9767820912750856E-3</v>
      </c>
      <c r="AZ42" s="119">
        <v>8.9767820912750856E-3</v>
      </c>
      <c r="BA42" s="119">
        <v>8.9767820912750856E-3</v>
      </c>
      <c r="BB42" s="119">
        <v>8.9767820912750856E-3</v>
      </c>
      <c r="BC42" s="119">
        <v>8.9767820912750856E-3</v>
      </c>
      <c r="BD42" s="119">
        <v>8.9767820912750856E-3</v>
      </c>
      <c r="BE42" s="119">
        <v>8.9767820912750856E-3</v>
      </c>
      <c r="BF42" s="119">
        <v>4.8889653790069381E-3</v>
      </c>
      <c r="BG42" s="119">
        <v>0</v>
      </c>
      <c r="BH42" s="119">
        <v>0</v>
      </c>
      <c r="BI42" s="119">
        <v>0</v>
      </c>
      <c r="BJ42" s="119">
        <v>0</v>
      </c>
      <c r="BK42" s="119">
        <v>0</v>
      </c>
      <c r="BL42" s="119">
        <v>0</v>
      </c>
      <c r="BM42" s="119">
        <v>0</v>
      </c>
      <c r="BN42" s="119">
        <v>0</v>
      </c>
      <c r="BO42" s="119">
        <v>0</v>
      </c>
      <c r="BP42" s="119">
        <v>0</v>
      </c>
      <c r="BQ42" s="119">
        <v>0</v>
      </c>
      <c r="BR42" s="119">
        <v>0</v>
      </c>
      <c r="BS42" s="119">
        <v>0</v>
      </c>
      <c r="BU42" s="118"/>
      <c r="BV42" s="118"/>
      <c r="BW42" s="118"/>
      <c r="BX42" s="120">
        <v>5735.1100782403319</v>
      </c>
      <c r="BY42" s="120">
        <v>5735.1100782403319</v>
      </c>
      <c r="BZ42" s="120">
        <v>5735.1100782403319</v>
      </c>
      <c r="CA42" s="120">
        <v>5735.1100782403319</v>
      </c>
      <c r="CB42" s="120">
        <v>5735.1100782403319</v>
      </c>
      <c r="CC42" s="120">
        <v>5735.1100782403319</v>
      </c>
      <c r="CD42" s="120">
        <v>5735.1100782403319</v>
      </c>
      <c r="CE42" s="120">
        <v>5735.1100782403319</v>
      </c>
      <c r="CF42" s="120">
        <v>5735.1100782403319</v>
      </c>
      <c r="CG42" s="120">
        <v>5735.1100782403319</v>
      </c>
      <c r="CH42" s="120">
        <v>5735.1100782403319</v>
      </c>
      <c r="CI42" s="120">
        <v>5735.1100782403319</v>
      </c>
      <c r="CJ42" s="120">
        <v>5735.1100782403319</v>
      </c>
      <c r="CK42" s="120">
        <v>5735.1100782403319</v>
      </c>
      <c r="CL42" s="120">
        <v>5735.1100782403319</v>
      </c>
      <c r="CM42" s="120">
        <v>3123.4750194685921</v>
      </c>
      <c r="CN42" s="120">
        <v>0</v>
      </c>
      <c r="CO42" s="120">
        <v>0</v>
      </c>
      <c r="CP42" s="120">
        <v>0</v>
      </c>
      <c r="CQ42" s="120">
        <v>0</v>
      </c>
      <c r="CR42" s="120">
        <v>0</v>
      </c>
      <c r="CS42" s="120">
        <v>0</v>
      </c>
      <c r="CT42" s="120">
        <v>0</v>
      </c>
      <c r="CU42" s="120">
        <v>0</v>
      </c>
      <c r="CV42" s="120">
        <v>0</v>
      </c>
      <c r="CW42" s="120">
        <v>0</v>
      </c>
      <c r="CX42" s="120">
        <v>0</v>
      </c>
      <c r="CY42" s="120">
        <v>0</v>
      </c>
    </row>
    <row r="43" spans="1:103" x14ac:dyDescent="0.4">
      <c r="A43" s="200">
        <v>2100123</v>
      </c>
      <c r="B43" s="200" t="s">
        <v>106</v>
      </c>
      <c r="C43" s="201">
        <v>15.242660017324864</v>
      </c>
      <c r="D43" s="367">
        <v>70.744594200806077</v>
      </c>
      <c r="E43" s="367">
        <v>58.166205351902761</v>
      </c>
      <c r="F43" s="368">
        <v>-1.2146513287405666E-3</v>
      </c>
      <c r="G43" s="371">
        <v>0</v>
      </c>
      <c r="H43" s="509"/>
      <c r="I43" s="369"/>
      <c r="J43" s="508"/>
      <c r="K43" s="371">
        <v>58.166205351902761</v>
      </c>
      <c r="L43" s="370">
        <v>58.166205351902761</v>
      </c>
      <c r="M43" s="371">
        <v>58.166205351902761</v>
      </c>
      <c r="N43" s="371">
        <v>58.166205351902761</v>
      </c>
      <c r="O43" s="371">
        <v>58.166205351902761</v>
      </c>
      <c r="P43" s="371">
        <v>58.166205351902761</v>
      </c>
      <c r="Q43" s="371">
        <v>58.166205351902761</v>
      </c>
      <c r="R43" s="371">
        <v>58.166205351902761</v>
      </c>
      <c r="S43" s="371">
        <v>58.166205351902761</v>
      </c>
      <c r="T43" s="371">
        <v>58.166205351902761</v>
      </c>
      <c r="U43" s="371">
        <v>58.166205351902761</v>
      </c>
      <c r="V43" s="371">
        <v>58.166205351902761</v>
      </c>
      <c r="W43" s="371">
        <v>58.166205351902761</v>
      </c>
      <c r="X43" s="371">
        <v>58.166205351902761</v>
      </c>
      <c r="Y43" s="371">
        <v>14.114612398414327</v>
      </c>
      <c r="Z43" s="371">
        <v>0</v>
      </c>
      <c r="AA43" s="371">
        <v>0</v>
      </c>
      <c r="AB43" s="371">
        <v>0</v>
      </c>
      <c r="AC43" s="371">
        <v>0</v>
      </c>
      <c r="AD43" s="371">
        <v>0</v>
      </c>
      <c r="AE43" s="371">
        <v>0</v>
      </c>
      <c r="AF43" s="371">
        <v>0</v>
      </c>
      <c r="AG43" s="371">
        <v>0</v>
      </c>
      <c r="AH43" s="371">
        <v>0</v>
      </c>
      <c r="AI43" s="371">
        <v>0</v>
      </c>
      <c r="AJ43" s="371">
        <v>0</v>
      </c>
      <c r="AK43" s="371">
        <v>0</v>
      </c>
      <c r="AL43" s="371">
        <v>0</v>
      </c>
      <c r="AM43" s="372">
        <f t="shared" si="4"/>
        <v>828.44148732505334</v>
      </c>
      <c r="AO43" s="118"/>
      <c r="AP43" s="118"/>
      <c r="AQ43" s="207"/>
      <c r="AR43" s="119">
        <v>-1.2146513287405666E-3</v>
      </c>
      <c r="AS43" s="119">
        <v>-1.2146513287405666E-3</v>
      </c>
      <c r="AT43" s="119">
        <v>-1.2146513287405666E-3</v>
      </c>
      <c r="AU43" s="119">
        <v>-1.2146513287405666E-3</v>
      </c>
      <c r="AV43" s="119">
        <v>-1.2146513287405666E-3</v>
      </c>
      <c r="AW43" s="119">
        <v>-1.2146513287405666E-3</v>
      </c>
      <c r="AX43" s="119">
        <v>-1.2146513287405666E-3</v>
      </c>
      <c r="AY43" s="119">
        <v>-1.2146513287405666E-3</v>
      </c>
      <c r="AZ43" s="119">
        <v>-1.2146513287405666E-3</v>
      </c>
      <c r="BA43" s="119">
        <v>-1.2146513287405666E-3</v>
      </c>
      <c r="BB43" s="119">
        <v>-1.2146513287405666E-3</v>
      </c>
      <c r="BC43" s="119">
        <v>-1.2146513287405666E-3</v>
      </c>
      <c r="BD43" s="119">
        <v>-1.2146513287405666E-3</v>
      </c>
      <c r="BE43" s="119">
        <v>-1.2146513287405666E-3</v>
      </c>
      <c r="BF43" s="119">
        <v>-2.9474731247585508E-4</v>
      </c>
      <c r="BG43" s="119">
        <v>0</v>
      </c>
      <c r="BH43" s="119">
        <v>0</v>
      </c>
      <c r="BI43" s="119">
        <v>0</v>
      </c>
      <c r="BJ43" s="119">
        <v>0</v>
      </c>
      <c r="BK43" s="119">
        <v>0</v>
      </c>
      <c r="BL43" s="119">
        <v>0</v>
      </c>
      <c r="BM43" s="119">
        <v>0</v>
      </c>
      <c r="BN43" s="119">
        <v>0</v>
      </c>
      <c r="BO43" s="119">
        <v>0</v>
      </c>
      <c r="BP43" s="119">
        <v>0</v>
      </c>
      <c r="BQ43" s="119">
        <v>0</v>
      </c>
      <c r="BR43" s="119">
        <v>0</v>
      </c>
      <c r="BS43" s="119">
        <v>0</v>
      </c>
      <c r="BU43" s="118"/>
      <c r="BV43" s="118"/>
      <c r="BW43" s="118"/>
      <c r="BX43" s="120">
        <v>0</v>
      </c>
      <c r="BY43" s="120">
        <v>0</v>
      </c>
      <c r="BZ43" s="120">
        <v>0</v>
      </c>
      <c r="CA43" s="120">
        <v>0</v>
      </c>
      <c r="CB43" s="120">
        <v>0</v>
      </c>
      <c r="CC43" s="120">
        <v>0</v>
      </c>
      <c r="CD43" s="120">
        <v>0</v>
      </c>
      <c r="CE43" s="120">
        <v>0</v>
      </c>
      <c r="CF43" s="120">
        <v>0</v>
      </c>
      <c r="CG43" s="120">
        <v>0</v>
      </c>
      <c r="CH43" s="120">
        <v>0</v>
      </c>
      <c r="CI43" s="120">
        <v>0</v>
      </c>
      <c r="CJ43" s="120">
        <v>0</v>
      </c>
      <c r="CK43" s="120">
        <v>0</v>
      </c>
      <c r="CL43" s="120">
        <v>0</v>
      </c>
      <c r="CM43" s="120">
        <v>0</v>
      </c>
      <c r="CN43" s="120">
        <v>0</v>
      </c>
      <c r="CO43" s="120">
        <v>0</v>
      </c>
      <c r="CP43" s="120">
        <v>0</v>
      </c>
      <c r="CQ43" s="120">
        <v>0</v>
      </c>
      <c r="CR43" s="120">
        <v>0</v>
      </c>
      <c r="CS43" s="120">
        <v>0</v>
      </c>
      <c r="CT43" s="120">
        <v>0</v>
      </c>
      <c r="CU43" s="120">
        <v>0</v>
      </c>
      <c r="CV43" s="120">
        <v>0</v>
      </c>
      <c r="CW43" s="120">
        <v>0</v>
      </c>
      <c r="CX43" s="120">
        <v>0</v>
      </c>
      <c r="CY43" s="120">
        <v>0</v>
      </c>
    </row>
    <row r="44" spans="1:103" x14ac:dyDescent="0.4">
      <c r="A44" s="200">
        <v>2100246</v>
      </c>
      <c r="B44" s="200" t="s">
        <v>106</v>
      </c>
      <c r="C44" s="201">
        <v>10.161773344883242</v>
      </c>
      <c r="D44" s="367">
        <v>2.4361237036002525</v>
      </c>
      <c r="E44" s="367">
        <v>2.0029809091001276</v>
      </c>
      <c r="F44" s="368">
        <v>2.4232065403983702E-4</v>
      </c>
      <c r="G44" s="371">
        <v>0</v>
      </c>
      <c r="H44" s="509"/>
      <c r="I44" s="369"/>
      <c r="J44" s="508"/>
      <c r="K44" s="371">
        <v>2.0029809091001276</v>
      </c>
      <c r="L44" s="370">
        <v>2.0029809091001276</v>
      </c>
      <c r="M44" s="371">
        <v>2.0029809091001276</v>
      </c>
      <c r="N44" s="371">
        <v>2.0029809091001276</v>
      </c>
      <c r="O44" s="371">
        <v>2.0029809091001276</v>
      </c>
      <c r="P44" s="371">
        <v>2.0029809091001276</v>
      </c>
      <c r="Q44" s="371">
        <v>2.0029809091001276</v>
      </c>
      <c r="R44" s="371">
        <v>2.0029809091001276</v>
      </c>
      <c r="S44" s="371">
        <v>2.0029809091001276</v>
      </c>
      <c r="T44" s="371">
        <v>0.3240289214024048</v>
      </c>
      <c r="U44" s="371">
        <v>0</v>
      </c>
      <c r="V44" s="371">
        <v>0</v>
      </c>
      <c r="W44" s="371">
        <v>0</v>
      </c>
      <c r="X44" s="371">
        <v>0</v>
      </c>
      <c r="Y44" s="371">
        <v>0</v>
      </c>
      <c r="Z44" s="371">
        <v>0</v>
      </c>
      <c r="AA44" s="371">
        <v>0</v>
      </c>
      <c r="AB44" s="371">
        <v>0</v>
      </c>
      <c r="AC44" s="371">
        <v>0</v>
      </c>
      <c r="AD44" s="371">
        <v>0</v>
      </c>
      <c r="AE44" s="371">
        <v>0</v>
      </c>
      <c r="AF44" s="371">
        <v>0</v>
      </c>
      <c r="AG44" s="371">
        <v>0</v>
      </c>
      <c r="AH44" s="371">
        <v>0</v>
      </c>
      <c r="AI44" s="371">
        <v>0</v>
      </c>
      <c r="AJ44" s="371">
        <v>0</v>
      </c>
      <c r="AK44" s="371">
        <v>0</v>
      </c>
      <c r="AL44" s="371">
        <v>0</v>
      </c>
      <c r="AM44" s="372">
        <f t="shared" si="4"/>
        <v>18.350857103303554</v>
      </c>
      <c r="AO44" s="118"/>
      <c r="AP44" s="118"/>
      <c r="AQ44" s="207"/>
      <c r="AR44" s="119">
        <v>2.4232065403983702E-4</v>
      </c>
      <c r="AS44" s="119">
        <v>2.4232065403983702E-4</v>
      </c>
      <c r="AT44" s="119">
        <v>2.4232065403983702E-4</v>
      </c>
      <c r="AU44" s="119">
        <v>2.4232065403983702E-4</v>
      </c>
      <c r="AV44" s="119">
        <v>2.4232065403983702E-4</v>
      </c>
      <c r="AW44" s="119">
        <v>2.4232065403983702E-4</v>
      </c>
      <c r="AX44" s="119">
        <v>2.4232065403983702E-4</v>
      </c>
      <c r="AY44" s="119">
        <v>2.4232065403983702E-4</v>
      </c>
      <c r="AZ44" s="119">
        <v>2.4232065403983702E-4</v>
      </c>
      <c r="BA44" s="119">
        <v>3.9201022738319351E-5</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v>
      </c>
      <c r="BU44" s="118"/>
      <c r="BV44" s="118"/>
      <c r="BW44" s="118"/>
      <c r="BX44" s="120">
        <v>0</v>
      </c>
      <c r="BY44" s="120">
        <v>0</v>
      </c>
      <c r="BZ44" s="120">
        <v>0</v>
      </c>
      <c r="CA44" s="120">
        <v>0</v>
      </c>
      <c r="CB44" s="120">
        <v>0</v>
      </c>
      <c r="CC44" s="120">
        <v>0</v>
      </c>
      <c r="CD44" s="120">
        <v>0</v>
      </c>
      <c r="CE44" s="120">
        <v>0</v>
      </c>
      <c r="CF44" s="120">
        <v>0</v>
      </c>
      <c r="CG44" s="120">
        <v>0</v>
      </c>
      <c r="CH44" s="120">
        <v>0</v>
      </c>
      <c r="CI44" s="120">
        <v>0</v>
      </c>
      <c r="CJ44" s="120">
        <v>0</v>
      </c>
      <c r="CK44" s="120">
        <v>0</v>
      </c>
      <c r="CL44" s="120">
        <v>0</v>
      </c>
      <c r="CM44" s="120">
        <v>0</v>
      </c>
      <c r="CN44" s="120">
        <v>0</v>
      </c>
      <c r="CO44" s="120">
        <v>0</v>
      </c>
      <c r="CP44" s="120">
        <v>0</v>
      </c>
      <c r="CQ44" s="120">
        <v>0</v>
      </c>
      <c r="CR44" s="120">
        <v>0</v>
      </c>
      <c r="CS44" s="120">
        <v>0</v>
      </c>
      <c r="CT44" s="120">
        <v>0</v>
      </c>
      <c r="CU44" s="120">
        <v>0</v>
      </c>
      <c r="CV44" s="120">
        <v>0</v>
      </c>
      <c r="CW44" s="120">
        <v>0</v>
      </c>
      <c r="CX44" s="120">
        <v>0</v>
      </c>
      <c r="CY44" s="120">
        <v>0</v>
      </c>
    </row>
    <row r="45" spans="1:103" x14ac:dyDescent="0.4">
      <c r="A45" s="200">
        <v>2000305</v>
      </c>
      <c r="B45" s="200" t="s">
        <v>106</v>
      </c>
      <c r="C45" s="201">
        <v>13.472006926913254</v>
      </c>
      <c r="D45" s="367">
        <v>3937.0654747324957</v>
      </c>
      <c r="E45" s="367">
        <v>3237.055233325058</v>
      </c>
      <c r="F45" s="368">
        <v>0.29884955671548685</v>
      </c>
      <c r="G45" s="371">
        <v>0</v>
      </c>
      <c r="H45" s="509"/>
      <c r="I45" s="369"/>
      <c r="J45" s="508"/>
      <c r="K45" s="371">
        <v>3237.055233325058</v>
      </c>
      <c r="L45" s="370">
        <v>3237.055233325058</v>
      </c>
      <c r="M45" s="371">
        <v>3237.055233325058</v>
      </c>
      <c r="N45" s="371">
        <v>3237.055233325058</v>
      </c>
      <c r="O45" s="371">
        <v>3237.055233325058</v>
      </c>
      <c r="P45" s="371">
        <v>3237.055233325058</v>
      </c>
      <c r="Q45" s="371">
        <v>3237.055233325058</v>
      </c>
      <c r="R45" s="371">
        <v>3237.055233325058</v>
      </c>
      <c r="S45" s="371">
        <v>3237.055233325058</v>
      </c>
      <c r="T45" s="371">
        <v>3237.055233325058</v>
      </c>
      <c r="U45" s="371">
        <v>3237.055233325058</v>
      </c>
      <c r="V45" s="371">
        <v>3237.055233325058</v>
      </c>
      <c r="W45" s="371">
        <v>1527.9124929302272</v>
      </c>
      <c r="X45" s="371">
        <v>0</v>
      </c>
      <c r="Y45" s="371">
        <v>0</v>
      </c>
      <c r="Z45" s="371">
        <v>0</v>
      </c>
      <c r="AA45" s="371">
        <v>0</v>
      </c>
      <c r="AB45" s="371">
        <v>0</v>
      </c>
      <c r="AC45" s="371">
        <v>0</v>
      </c>
      <c r="AD45" s="371">
        <v>0</v>
      </c>
      <c r="AE45" s="371">
        <v>0</v>
      </c>
      <c r="AF45" s="371">
        <v>0</v>
      </c>
      <c r="AG45" s="371">
        <v>0</v>
      </c>
      <c r="AH45" s="371">
        <v>0</v>
      </c>
      <c r="AI45" s="371">
        <v>0</v>
      </c>
      <c r="AJ45" s="371">
        <v>0</v>
      </c>
      <c r="AK45" s="371">
        <v>0</v>
      </c>
      <c r="AL45" s="371">
        <v>0</v>
      </c>
      <c r="AM45" s="372">
        <f t="shared" si="4"/>
        <v>40372.57529283093</v>
      </c>
      <c r="AO45" s="118"/>
      <c r="AP45" s="118"/>
      <c r="AQ45" s="118"/>
      <c r="AR45" s="119">
        <v>0.29884955671548685</v>
      </c>
      <c r="AS45" s="119">
        <v>0.29884955671548685</v>
      </c>
      <c r="AT45" s="119">
        <v>0.29884955671548685</v>
      </c>
      <c r="AU45" s="119">
        <v>0.29884955671548685</v>
      </c>
      <c r="AV45" s="119">
        <v>0.29884955671548685</v>
      </c>
      <c r="AW45" s="119">
        <v>0.29884955671548685</v>
      </c>
      <c r="AX45" s="119">
        <v>0.29884955671548685</v>
      </c>
      <c r="AY45" s="119">
        <v>0.29884955671548685</v>
      </c>
      <c r="AZ45" s="119">
        <v>0.29884955671548685</v>
      </c>
      <c r="BA45" s="119">
        <v>0.29884955671548685</v>
      </c>
      <c r="BB45" s="119">
        <v>0.29884955671548685</v>
      </c>
      <c r="BC45" s="119">
        <v>0.29884955671548685</v>
      </c>
      <c r="BD45" s="119">
        <v>0.14105906087466519</v>
      </c>
      <c r="BE45" s="119">
        <v>0</v>
      </c>
      <c r="BF45" s="119">
        <v>0</v>
      </c>
      <c r="BG45" s="119">
        <v>0</v>
      </c>
      <c r="BH45" s="119">
        <v>0</v>
      </c>
      <c r="BI45" s="119">
        <v>0</v>
      </c>
      <c r="BJ45" s="119">
        <v>0</v>
      </c>
      <c r="BK45" s="119">
        <v>0</v>
      </c>
      <c r="BL45" s="119">
        <v>0</v>
      </c>
      <c r="BM45" s="119">
        <v>0</v>
      </c>
      <c r="BN45" s="119">
        <v>0</v>
      </c>
      <c r="BO45" s="119">
        <v>0</v>
      </c>
      <c r="BP45" s="119">
        <v>0</v>
      </c>
      <c r="BQ45" s="119">
        <v>0</v>
      </c>
      <c r="BR45" s="119">
        <v>0</v>
      </c>
      <c r="BS45" s="119">
        <v>0</v>
      </c>
      <c r="BU45" s="118"/>
      <c r="BV45" s="118"/>
      <c r="BW45" s="118"/>
      <c r="BX45" s="120">
        <v>0</v>
      </c>
      <c r="BY45" s="120">
        <v>0</v>
      </c>
      <c r="BZ45" s="120">
        <v>0</v>
      </c>
      <c r="CA45" s="120">
        <v>0</v>
      </c>
      <c r="CB45" s="120">
        <v>0</v>
      </c>
      <c r="CC45" s="120">
        <v>0</v>
      </c>
      <c r="CD45" s="120">
        <v>0</v>
      </c>
      <c r="CE45" s="120">
        <v>0</v>
      </c>
      <c r="CF45" s="120">
        <v>0</v>
      </c>
      <c r="CG45" s="120">
        <v>0</v>
      </c>
      <c r="CH45" s="120">
        <v>0</v>
      </c>
      <c r="CI45" s="120">
        <v>0</v>
      </c>
      <c r="CJ45" s="120">
        <v>0</v>
      </c>
      <c r="CK45" s="120">
        <v>0</v>
      </c>
      <c r="CL45" s="120">
        <v>0</v>
      </c>
      <c r="CM45" s="120">
        <v>0</v>
      </c>
      <c r="CN45" s="120">
        <v>0</v>
      </c>
      <c r="CO45" s="120">
        <v>0</v>
      </c>
      <c r="CP45" s="120">
        <v>0</v>
      </c>
      <c r="CQ45" s="120">
        <v>0</v>
      </c>
      <c r="CR45" s="120">
        <v>0</v>
      </c>
      <c r="CS45" s="120">
        <v>0</v>
      </c>
      <c r="CT45" s="120">
        <v>0</v>
      </c>
      <c r="CU45" s="120">
        <v>0</v>
      </c>
      <c r="CV45" s="120">
        <v>0</v>
      </c>
      <c r="CW45" s="120">
        <v>0</v>
      </c>
      <c r="CX45" s="120">
        <v>0</v>
      </c>
      <c r="CY45" s="120">
        <v>0</v>
      </c>
    </row>
    <row r="46" spans="1:103" x14ac:dyDescent="0.4">
      <c r="A46" s="200">
        <v>2100445</v>
      </c>
      <c r="B46" s="200" t="s">
        <v>106</v>
      </c>
      <c r="C46" s="201">
        <v>15.242660017324864</v>
      </c>
      <c r="D46" s="367">
        <v>0</v>
      </c>
      <c r="E46" s="367">
        <v>0</v>
      </c>
      <c r="F46" s="368">
        <v>0</v>
      </c>
      <c r="G46" s="371">
        <v>5629.8221667663192</v>
      </c>
      <c r="H46" s="509"/>
      <c r="I46" s="369"/>
      <c r="J46" s="508"/>
      <c r="K46" s="371">
        <v>0</v>
      </c>
      <c r="L46" s="370">
        <v>0</v>
      </c>
      <c r="M46" s="371">
        <v>0</v>
      </c>
      <c r="N46" s="371">
        <v>0</v>
      </c>
      <c r="O46" s="371">
        <v>0</v>
      </c>
      <c r="P46" s="371">
        <v>0</v>
      </c>
      <c r="Q46" s="371">
        <v>0</v>
      </c>
      <c r="R46" s="371">
        <v>0</v>
      </c>
      <c r="S46" s="371">
        <v>0</v>
      </c>
      <c r="T46" s="371">
        <v>0</v>
      </c>
      <c r="U46" s="371">
        <v>0</v>
      </c>
      <c r="V46" s="371">
        <v>0</v>
      </c>
      <c r="W46" s="371">
        <v>0</v>
      </c>
      <c r="X46" s="371">
        <v>0</v>
      </c>
      <c r="Y46" s="371">
        <v>0</v>
      </c>
      <c r="Z46" s="371">
        <v>0</v>
      </c>
      <c r="AA46" s="371">
        <v>0</v>
      </c>
      <c r="AB46" s="371">
        <v>0</v>
      </c>
      <c r="AC46" s="371">
        <v>0</v>
      </c>
      <c r="AD46" s="371">
        <v>0</v>
      </c>
      <c r="AE46" s="371">
        <v>0</v>
      </c>
      <c r="AF46" s="371">
        <v>0</v>
      </c>
      <c r="AG46" s="371">
        <v>0</v>
      </c>
      <c r="AH46" s="371">
        <v>0</v>
      </c>
      <c r="AI46" s="371">
        <v>0</v>
      </c>
      <c r="AJ46" s="371">
        <v>0</v>
      </c>
      <c r="AK46" s="371">
        <v>0</v>
      </c>
      <c r="AL46" s="371">
        <v>0</v>
      </c>
      <c r="AM46" s="372">
        <f t="shared" si="4"/>
        <v>0</v>
      </c>
      <c r="AO46" s="118"/>
      <c r="AP46" s="118"/>
      <c r="AQ46" s="207"/>
      <c r="AR46" s="119">
        <v>0</v>
      </c>
      <c r="AS46" s="119">
        <v>0</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0</v>
      </c>
      <c r="BO46" s="119">
        <v>0</v>
      </c>
      <c r="BP46" s="119">
        <v>0</v>
      </c>
      <c r="BQ46" s="119">
        <v>0</v>
      </c>
      <c r="BR46" s="119">
        <v>0</v>
      </c>
      <c r="BS46" s="119">
        <v>0</v>
      </c>
      <c r="BU46" s="118"/>
      <c r="BV46" s="118"/>
      <c r="BW46" s="118"/>
      <c r="BX46" s="120">
        <v>5629.8221667663192</v>
      </c>
      <c r="BY46" s="120">
        <v>5629.8221667663192</v>
      </c>
      <c r="BZ46" s="120">
        <v>5629.8221667663192</v>
      </c>
      <c r="CA46" s="120">
        <v>5629.8221667663192</v>
      </c>
      <c r="CB46" s="120">
        <v>5629.8221667663192</v>
      </c>
      <c r="CC46" s="120">
        <v>5629.8221667663192</v>
      </c>
      <c r="CD46" s="120">
        <v>5629.8221667663192</v>
      </c>
      <c r="CE46" s="120">
        <v>5629.8221667663192</v>
      </c>
      <c r="CF46" s="120">
        <v>5629.8221667663192</v>
      </c>
      <c r="CG46" s="120">
        <v>5629.8221667663192</v>
      </c>
      <c r="CH46" s="120">
        <v>5629.8221667663192</v>
      </c>
      <c r="CI46" s="120">
        <v>5629.8221667663192</v>
      </c>
      <c r="CJ46" s="120">
        <v>5629.8221667663192</v>
      </c>
      <c r="CK46" s="120">
        <v>5629.8221667663192</v>
      </c>
      <c r="CL46" s="120">
        <v>5629.8221667663192</v>
      </c>
      <c r="CM46" s="120">
        <v>1366.132744523419</v>
      </c>
      <c r="CN46" s="120">
        <v>0</v>
      </c>
      <c r="CO46" s="120">
        <v>0</v>
      </c>
      <c r="CP46" s="120">
        <v>0</v>
      </c>
      <c r="CQ46" s="120">
        <v>0</v>
      </c>
      <c r="CR46" s="120">
        <v>0</v>
      </c>
      <c r="CS46" s="120">
        <v>0</v>
      </c>
      <c r="CT46" s="120">
        <v>0</v>
      </c>
      <c r="CU46" s="120">
        <v>0</v>
      </c>
      <c r="CV46" s="120">
        <v>0</v>
      </c>
      <c r="CW46" s="120">
        <v>0</v>
      </c>
      <c r="CX46" s="120">
        <v>0</v>
      </c>
      <c r="CY46" s="120">
        <v>0</v>
      </c>
    </row>
    <row r="47" spans="1:103" x14ac:dyDescent="0.4">
      <c r="A47" s="200">
        <v>2100314</v>
      </c>
      <c r="B47" s="200" t="s">
        <v>106</v>
      </c>
      <c r="C47" s="201">
        <v>14.987043801748086</v>
      </c>
      <c r="D47" s="367">
        <v>33.308857512386986</v>
      </c>
      <c r="E47" s="367">
        <v>27.386542646684582</v>
      </c>
      <c r="F47" s="368">
        <v>1.9404947291715071E-3</v>
      </c>
      <c r="G47" s="371">
        <v>0</v>
      </c>
      <c r="H47" s="509"/>
      <c r="I47" s="369"/>
      <c r="J47" s="508"/>
      <c r="K47" s="371">
        <v>27.386542646684582</v>
      </c>
      <c r="L47" s="370">
        <v>27.386542646684582</v>
      </c>
      <c r="M47" s="371">
        <v>27.386542646684582</v>
      </c>
      <c r="N47" s="371">
        <v>27.386542646684582</v>
      </c>
      <c r="O47" s="371">
        <v>27.386542646684582</v>
      </c>
      <c r="P47" s="371">
        <v>27.386542646684582</v>
      </c>
      <c r="Q47" s="371">
        <v>27.386542646684582</v>
      </c>
      <c r="R47" s="371">
        <v>27.386542646684582</v>
      </c>
      <c r="S47" s="371">
        <v>27.386542646684582</v>
      </c>
      <c r="T47" s="371">
        <v>27.386542646684582</v>
      </c>
      <c r="U47" s="371">
        <v>27.386542646684582</v>
      </c>
      <c r="V47" s="371">
        <v>27.386542646684582</v>
      </c>
      <c r="W47" s="371">
        <v>27.386542646684582</v>
      </c>
      <c r="X47" s="371">
        <v>27.031717170719652</v>
      </c>
      <c r="Y47" s="371">
        <v>0</v>
      </c>
      <c r="Z47" s="371">
        <v>0</v>
      </c>
      <c r="AA47" s="371">
        <v>0</v>
      </c>
      <c r="AB47" s="371">
        <v>0</v>
      </c>
      <c r="AC47" s="371">
        <v>0</v>
      </c>
      <c r="AD47" s="371">
        <v>0</v>
      </c>
      <c r="AE47" s="371">
        <v>0</v>
      </c>
      <c r="AF47" s="371">
        <v>0</v>
      </c>
      <c r="AG47" s="371">
        <v>0</v>
      </c>
      <c r="AH47" s="371">
        <v>0</v>
      </c>
      <c r="AI47" s="371">
        <v>0</v>
      </c>
      <c r="AJ47" s="371">
        <v>0</v>
      </c>
      <c r="AK47" s="371">
        <v>0</v>
      </c>
      <c r="AL47" s="371">
        <v>0</v>
      </c>
      <c r="AM47" s="372">
        <f t="shared" si="4"/>
        <v>383.0567715776192</v>
      </c>
      <c r="AO47" s="118"/>
      <c r="AP47" s="118"/>
      <c r="AQ47" s="207"/>
      <c r="AR47" s="119">
        <v>1.9404947291715071E-3</v>
      </c>
      <c r="AS47" s="119">
        <v>1.9404947291715071E-3</v>
      </c>
      <c r="AT47" s="119">
        <v>1.9404947291715071E-3</v>
      </c>
      <c r="AU47" s="119">
        <v>1.9404947291715071E-3</v>
      </c>
      <c r="AV47" s="119">
        <v>1.9404947291715071E-3</v>
      </c>
      <c r="AW47" s="119">
        <v>1.9404947291715071E-3</v>
      </c>
      <c r="AX47" s="119">
        <v>1.9404947291715071E-3</v>
      </c>
      <c r="AY47" s="119">
        <v>1.9404947291715071E-3</v>
      </c>
      <c r="AZ47" s="119">
        <v>1.9404947291715071E-3</v>
      </c>
      <c r="BA47" s="119">
        <v>1.9404947291715071E-3</v>
      </c>
      <c r="BB47" s="119">
        <v>1.9404947291715071E-3</v>
      </c>
      <c r="BC47" s="119">
        <v>1.9404947291715071E-3</v>
      </c>
      <c r="BD47" s="119">
        <v>1.9404947291715071E-3</v>
      </c>
      <c r="BE47" s="119">
        <v>1.9153532947535678E-3</v>
      </c>
      <c r="BF47" s="119">
        <v>0</v>
      </c>
      <c r="BG47" s="119">
        <v>0</v>
      </c>
      <c r="BH47" s="119">
        <v>0</v>
      </c>
      <c r="BI47" s="119">
        <v>0</v>
      </c>
      <c r="BJ47" s="119">
        <v>0</v>
      </c>
      <c r="BK47" s="119">
        <v>0</v>
      </c>
      <c r="BL47" s="119">
        <v>0</v>
      </c>
      <c r="BM47" s="119">
        <v>0</v>
      </c>
      <c r="BN47" s="119">
        <v>0</v>
      </c>
      <c r="BO47" s="119">
        <v>0</v>
      </c>
      <c r="BP47" s="119">
        <v>0</v>
      </c>
      <c r="BQ47" s="119">
        <v>0</v>
      </c>
      <c r="BR47" s="119">
        <v>0</v>
      </c>
      <c r="BS47" s="119">
        <v>0</v>
      </c>
      <c r="BU47" s="118"/>
      <c r="BV47" s="118"/>
      <c r="BW47" s="118"/>
      <c r="BX47" s="120">
        <v>0</v>
      </c>
      <c r="BY47" s="120">
        <v>0</v>
      </c>
      <c r="BZ47" s="120">
        <v>0</v>
      </c>
      <c r="CA47" s="120">
        <v>0</v>
      </c>
      <c r="CB47" s="120">
        <v>0</v>
      </c>
      <c r="CC47" s="120">
        <v>0</v>
      </c>
      <c r="CD47" s="120">
        <v>0</v>
      </c>
      <c r="CE47" s="120">
        <v>0</v>
      </c>
      <c r="CF47" s="120">
        <v>0</v>
      </c>
      <c r="CG47" s="120">
        <v>0</v>
      </c>
      <c r="CH47" s="120">
        <v>0</v>
      </c>
      <c r="CI47" s="120">
        <v>0</v>
      </c>
      <c r="CJ47" s="120">
        <v>0</v>
      </c>
      <c r="CK47" s="120">
        <v>0</v>
      </c>
      <c r="CL47" s="120">
        <v>0</v>
      </c>
      <c r="CM47" s="120">
        <v>0</v>
      </c>
      <c r="CN47" s="120">
        <v>0</v>
      </c>
      <c r="CO47" s="120">
        <v>0</v>
      </c>
      <c r="CP47" s="120">
        <v>0</v>
      </c>
      <c r="CQ47" s="120">
        <v>0</v>
      </c>
      <c r="CR47" s="120">
        <v>0</v>
      </c>
      <c r="CS47" s="120">
        <v>0</v>
      </c>
      <c r="CT47" s="120">
        <v>0</v>
      </c>
      <c r="CU47" s="120">
        <v>0</v>
      </c>
      <c r="CV47" s="120">
        <v>0</v>
      </c>
      <c r="CW47" s="120">
        <v>0</v>
      </c>
      <c r="CX47" s="120">
        <v>0</v>
      </c>
      <c r="CY47" s="120">
        <v>0</v>
      </c>
    </row>
    <row r="48" spans="1:103" x14ac:dyDescent="0.4">
      <c r="A48" s="589">
        <v>2100027</v>
      </c>
      <c r="B48" s="200" t="s">
        <v>106</v>
      </c>
      <c r="C48" s="201">
        <v>15.5446233772076</v>
      </c>
      <c r="D48" s="367">
        <v>250.58175541809007</v>
      </c>
      <c r="E48" s="367">
        <v>206.02831930475364</v>
      </c>
      <c r="F48" s="368">
        <v>0.25762248088292822</v>
      </c>
      <c r="G48" s="371">
        <v>92555.691056122509</v>
      </c>
      <c r="H48" s="509"/>
      <c r="I48" s="369"/>
      <c r="J48" s="508"/>
      <c r="K48" s="371">
        <v>206.02831930475364</v>
      </c>
      <c r="L48" s="370">
        <v>206.02831930475364</v>
      </c>
      <c r="M48" s="371">
        <v>206.02831930475364</v>
      </c>
      <c r="N48" s="371">
        <v>206.02831930475364</v>
      </c>
      <c r="O48" s="371">
        <v>206.02831930475364</v>
      </c>
      <c r="P48" s="371">
        <v>206.02831930475364</v>
      </c>
      <c r="Q48" s="371">
        <v>206.02831930475364</v>
      </c>
      <c r="R48" s="371">
        <v>206.02831930475364</v>
      </c>
      <c r="S48" s="371">
        <v>206.02831930475364</v>
      </c>
      <c r="T48" s="371">
        <v>206.02831930475364</v>
      </c>
      <c r="U48" s="371">
        <v>206.02831930475364</v>
      </c>
      <c r="V48" s="371">
        <v>206.02831930475364</v>
      </c>
      <c r="W48" s="371">
        <v>206.02831930475364</v>
      </c>
      <c r="X48" s="371">
        <v>206.02831930475364</v>
      </c>
      <c r="Y48" s="371">
        <v>112.20783906016068</v>
      </c>
      <c r="Z48" s="371">
        <v>0</v>
      </c>
      <c r="AA48" s="371">
        <v>0</v>
      </c>
      <c r="AB48" s="371">
        <v>0</v>
      </c>
      <c r="AC48" s="371">
        <v>0</v>
      </c>
      <c r="AD48" s="371">
        <v>0</v>
      </c>
      <c r="AE48" s="371">
        <v>0</v>
      </c>
      <c r="AF48" s="371">
        <v>0</v>
      </c>
      <c r="AG48" s="371">
        <v>0</v>
      </c>
      <c r="AH48" s="371">
        <v>0</v>
      </c>
      <c r="AI48" s="371">
        <v>0</v>
      </c>
      <c r="AJ48" s="371">
        <v>0</v>
      </c>
      <c r="AK48" s="371">
        <v>0</v>
      </c>
      <c r="AL48" s="371">
        <v>0</v>
      </c>
      <c r="AM48" s="372">
        <f t="shared" si="4"/>
        <v>2996.6043093267112</v>
      </c>
      <c r="AO48" s="118"/>
      <c r="AP48" s="118"/>
      <c r="AQ48" s="118"/>
      <c r="AR48" s="119">
        <v>0.25762248088292822</v>
      </c>
      <c r="AS48" s="119">
        <v>0.25762248088292822</v>
      </c>
      <c r="AT48" s="119">
        <v>0.25762248088292822</v>
      </c>
      <c r="AU48" s="119">
        <v>0.25762248088292822</v>
      </c>
      <c r="AV48" s="119">
        <v>0.25762248088292822</v>
      </c>
      <c r="AW48" s="119">
        <v>0.25762248088292822</v>
      </c>
      <c r="AX48" s="119">
        <v>0.25762248088292822</v>
      </c>
      <c r="AY48" s="119">
        <v>0.25762248088292822</v>
      </c>
      <c r="AZ48" s="119">
        <v>0.25762248088292822</v>
      </c>
      <c r="BA48" s="119">
        <v>0.25762248088292822</v>
      </c>
      <c r="BB48" s="119">
        <v>0.25762248088292822</v>
      </c>
      <c r="BC48" s="119">
        <v>0.25762248088292822</v>
      </c>
      <c r="BD48" s="119">
        <v>0.25762248088292822</v>
      </c>
      <c r="BE48" s="119">
        <v>0.25762248088292822</v>
      </c>
      <c r="BF48" s="119">
        <v>0.14030722558306072</v>
      </c>
      <c r="BG48" s="119">
        <v>0</v>
      </c>
      <c r="BH48" s="119">
        <v>0</v>
      </c>
      <c r="BI48" s="119">
        <v>0</v>
      </c>
      <c r="BJ48" s="119">
        <v>0</v>
      </c>
      <c r="BK48" s="119">
        <v>0</v>
      </c>
      <c r="BL48" s="119">
        <v>0</v>
      </c>
      <c r="BM48" s="119">
        <v>0</v>
      </c>
      <c r="BN48" s="119">
        <v>0</v>
      </c>
      <c r="BO48" s="119">
        <v>0</v>
      </c>
      <c r="BP48" s="119">
        <v>0</v>
      </c>
      <c r="BQ48" s="119">
        <v>0</v>
      </c>
      <c r="BR48" s="119">
        <v>0</v>
      </c>
      <c r="BS48" s="119">
        <v>0</v>
      </c>
      <c r="BU48" s="118"/>
      <c r="BV48" s="118"/>
      <c r="BW48" s="118"/>
      <c r="BX48" s="120">
        <v>92555.691056122509</v>
      </c>
      <c r="BY48" s="120">
        <v>92555.691056122509</v>
      </c>
      <c r="BZ48" s="120">
        <v>92555.691056122509</v>
      </c>
      <c r="CA48" s="120">
        <v>92555.691056122509</v>
      </c>
      <c r="CB48" s="120">
        <v>92555.691056122509</v>
      </c>
      <c r="CC48" s="120">
        <v>92555.691056122509</v>
      </c>
      <c r="CD48" s="120">
        <v>92555.691056122509</v>
      </c>
      <c r="CE48" s="120">
        <v>92555.691056122509</v>
      </c>
      <c r="CF48" s="120">
        <v>92555.691056122509</v>
      </c>
      <c r="CG48" s="120">
        <v>92555.691056122509</v>
      </c>
      <c r="CH48" s="120">
        <v>92555.691056122509</v>
      </c>
      <c r="CI48" s="120">
        <v>92555.691056122509</v>
      </c>
      <c r="CJ48" s="120">
        <v>92555.691056122509</v>
      </c>
      <c r="CK48" s="120">
        <v>92555.691056122509</v>
      </c>
      <c r="CL48" s="120">
        <v>92555.691056122509</v>
      </c>
      <c r="CM48" s="120">
        <v>50407.993042768692</v>
      </c>
      <c r="CN48" s="120">
        <v>0</v>
      </c>
      <c r="CO48" s="120">
        <v>0</v>
      </c>
      <c r="CP48" s="120">
        <v>0</v>
      </c>
      <c r="CQ48" s="120">
        <v>0</v>
      </c>
      <c r="CR48" s="120">
        <v>0</v>
      </c>
      <c r="CS48" s="120">
        <v>0</v>
      </c>
      <c r="CT48" s="120">
        <v>0</v>
      </c>
      <c r="CU48" s="120">
        <v>0</v>
      </c>
      <c r="CV48" s="120">
        <v>0</v>
      </c>
      <c r="CW48" s="120">
        <v>0</v>
      </c>
      <c r="CX48" s="120">
        <v>0</v>
      </c>
      <c r="CY48" s="120">
        <v>0</v>
      </c>
    </row>
    <row r="49" spans="1:103" x14ac:dyDescent="0.4">
      <c r="A49" s="200">
        <v>2100717</v>
      </c>
      <c r="B49" s="200" t="s">
        <v>106</v>
      </c>
      <c r="C49" s="201">
        <v>15.5446233772076</v>
      </c>
      <c r="D49" s="367">
        <v>53.023479519612899</v>
      </c>
      <c r="E49" s="367">
        <v>43.59590486102573</v>
      </c>
      <c r="F49" s="368">
        <v>1.2298237257167719E-2</v>
      </c>
      <c r="G49" s="371">
        <v>0</v>
      </c>
      <c r="H49" s="509"/>
      <c r="I49" s="369"/>
      <c r="J49" s="508"/>
      <c r="K49" s="371">
        <v>43.59590486102573</v>
      </c>
      <c r="L49" s="370">
        <v>43.59590486102573</v>
      </c>
      <c r="M49" s="371">
        <v>43.59590486102573</v>
      </c>
      <c r="N49" s="371">
        <v>43.59590486102573</v>
      </c>
      <c r="O49" s="371">
        <v>43.59590486102573</v>
      </c>
      <c r="P49" s="371">
        <v>43.59590486102573</v>
      </c>
      <c r="Q49" s="371">
        <v>43.59590486102573</v>
      </c>
      <c r="R49" s="371">
        <v>43.59590486102573</v>
      </c>
      <c r="S49" s="371">
        <v>43.59590486102573</v>
      </c>
      <c r="T49" s="371">
        <v>43.59590486102573</v>
      </c>
      <c r="U49" s="371">
        <v>43.59590486102573</v>
      </c>
      <c r="V49" s="371">
        <v>43.59590486102573</v>
      </c>
      <c r="W49" s="371">
        <v>43.59590486102573</v>
      </c>
      <c r="X49" s="371">
        <v>43.59590486102573</v>
      </c>
      <c r="Y49" s="371">
        <v>23.743348937833055</v>
      </c>
      <c r="Z49" s="371">
        <v>0</v>
      </c>
      <c r="AA49" s="371">
        <v>0</v>
      </c>
      <c r="AB49" s="371">
        <v>0</v>
      </c>
      <c r="AC49" s="371">
        <v>0</v>
      </c>
      <c r="AD49" s="371">
        <v>0</v>
      </c>
      <c r="AE49" s="371">
        <v>0</v>
      </c>
      <c r="AF49" s="371">
        <v>0</v>
      </c>
      <c r="AG49" s="371">
        <v>0</v>
      </c>
      <c r="AH49" s="371">
        <v>0</v>
      </c>
      <c r="AI49" s="371">
        <v>0</v>
      </c>
      <c r="AJ49" s="371">
        <v>0</v>
      </c>
      <c r="AK49" s="371">
        <v>0</v>
      </c>
      <c r="AL49" s="371">
        <v>0</v>
      </c>
      <c r="AM49" s="372">
        <f t="shared" si="4"/>
        <v>634.08601699219309</v>
      </c>
      <c r="AO49" s="118"/>
      <c r="AP49" s="118"/>
      <c r="AQ49" s="207"/>
      <c r="AR49" s="119">
        <v>1.2298237257167719E-2</v>
      </c>
      <c r="AS49" s="119">
        <v>1.2298237257167719E-2</v>
      </c>
      <c r="AT49" s="119">
        <v>1.2298237257167719E-2</v>
      </c>
      <c r="AU49" s="119">
        <v>1.2298237257167719E-2</v>
      </c>
      <c r="AV49" s="119">
        <v>1.2298237257167719E-2</v>
      </c>
      <c r="AW49" s="119">
        <v>1.2298237257167719E-2</v>
      </c>
      <c r="AX49" s="119">
        <v>1.2298237257167719E-2</v>
      </c>
      <c r="AY49" s="119">
        <v>1.2298237257167719E-2</v>
      </c>
      <c r="AZ49" s="119">
        <v>1.2298237257167719E-2</v>
      </c>
      <c r="BA49" s="119">
        <v>1.2298237257167719E-2</v>
      </c>
      <c r="BB49" s="119">
        <v>1.2298237257167719E-2</v>
      </c>
      <c r="BC49" s="119">
        <v>1.2298237257167719E-2</v>
      </c>
      <c r="BD49" s="119">
        <v>1.2298237257167719E-2</v>
      </c>
      <c r="BE49" s="119">
        <v>1.2298237257167719E-2</v>
      </c>
      <c r="BF49" s="119">
        <v>6.6979075086990138E-3</v>
      </c>
      <c r="BG49" s="119">
        <v>0</v>
      </c>
      <c r="BH49" s="119">
        <v>0</v>
      </c>
      <c r="BI49" s="119">
        <v>0</v>
      </c>
      <c r="BJ49" s="119">
        <v>0</v>
      </c>
      <c r="BK49" s="119">
        <v>0</v>
      </c>
      <c r="BL49" s="119">
        <v>0</v>
      </c>
      <c r="BM49" s="119">
        <v>0</v>
      </c>
      <c r="BN49" s="119">
        <v>0</v>
      </c>
      <c r="BO49" s="119">
        <v>0</v>
      </c>
      <c r="BP49" s="119">
        <v>0</v>
      </c>
      <c r="BQ49" s="119">
        <v>0</v>
      </c>
      <c r="BR49" s="119">
        <v>0</v>
      </c>
      <c r="BS49" s="119">
        <v>0</v>
      </c>
      <c r="BU49" s="118"/>
      <c r="BV49" s="118"/>
      <c r="BW49" s="118"/>
      <c r="BX49" s="120">
        <v>0</v>
      </c>
      <c r="BY49" s="120">
        <v>0</v>
      </c>
      <c r="BZ49" s="120">
        <v>0</v>
      </c>
      <c r="CA49" s="120">
        <v>0</v>
      </c>
      <c r="CB49" s="120">
        <v>0</v>
      </c>
      <c r="CC49" s="120">
        <v>0</v>
      </c>
      <c r="CD49" s="120">
        <v>0</v>
      </c>
      <c r="CE49" s="120">
        <v>0</v>
      </c>
      <c r="CF49" s="120">
        <v>0</v>
      </c>
      <c r="CG49" s="120">
        <v>0</v>
      </c>
      <c r="CH49" s="120">
        <v>0</v>
      </c>
      <c r="CI49" s="120">
        <v>0</v>
      </c>
      <c r="CJ49" s="120">
        <v>0</v>
      </c>
      <c r="CK49" s="120">
        <v>0</v>
      </c>
      <c r="CL49" s="120">
        <v>0</v>
      </c>
      <c r="CM49" s="120">
        <v>0</v>
      </c>
      <c r="CN49" s="120">
        <v>0</v>
      </c>
      <c r="CO49" s="120">
        <v>0</v>
      </c>
      <c r="CP49" s="120">
        <v>0</v>
      </c>
      <c r="CQ49" s="120">
        <v>0</v>
      </c>
      <c r="CR49" s="120">
        <v>0</v>
      </c>
      <c r="CS49" s="120">
        <v>0</v>
      </c>
      <c r="CT49" s="120">
        <v>0</v>
      </c>
      <c r="CU49" s="120">
        <v>0</v>
      </c>
      <c r="CV49" s="120">
        <v>0</v>
      </c>
      <c r="CW49" s="120">
        <v>0</v>
      </c>
      <c r="CX49" s="120">
        <v>0</v>
      </c>
      <c r="CY49" s="120">
        <v>0</v>
      </c>
    </row>
    <row r="50" spans="1:103" x14ac:dyDescent="0.4">
      <c r="A50" s="200">
        <v>2100088</v>
      </c>
      <c r="B50" s="200" t="s">
        <v>106</v>
      </c>
      <c r="C50" s="201">
        <v>15.242660017324864</v>
      </c>
      <c r="D50" s="367">
        <v>72.043013082685391</v>
      </c>
      <c r="E50" s="367">
        <v>59.23376535658393</v>
      </c>
      <c r="F50" s="368">
        <v>7.1515073527165726E-3</v>
      </c>
      <c r="G50" s="371">
        <v>0</v>
      </c>
      <c r="H50" s="509"/>
      <c r="I50" s="369"/>
      <c r="J50" s="508"/>
      <c r="K50" s="371">
        <v>59.23376535658393</v>
      </c>
      <c r="L50" s="370">
        <v>59.23376535658393</v>
      </c>
      <c r="M50" s="371">
        <v>59.23376535658393</v>
      </c>
      <c r="N50" s="371">
        <v>59.23376535658393</v>
      </c>
      <c r="O50" s="371">
        <v>59.23376535658393</v>
      </c>
      <c r="P50" s="371">
        <v>59.23376535658393</v>
      </c>
      <c r="Q50" s="371">
        <v>59.23376535658393</v>
      </c>
      <c r="R50" s="371">
        <v>59.23376535658393</v>
      </c>
      <c r="S50" s="371">
        <v>59.23376535658393</v>
      </c>
      <c r="T50" s="371">
        <v>59.23376535658393</v>
      </c>
      <c r="U50" s="371">
        <v>59.23376535658393</v>
      </c>
      <c r="V50" s="371">
        <v>59.23376535658393</v>
      </c>
      <c r="W50" s="371">
        <v>59.23376535658393</v>
      </c>
      <c r="X50" s="371">
        <v>59.23376535658393</v>
      </c>
      <c r="Y50" s="371">
        <v>14.373666527645591</v>
      </c>
      <c r="Z50" s="371">
        <v>0</v>
      </c>
      <c r="AA50" s="371">
        <v>0</v>
      </c>
      <c r="AB50" s="371">
        <v>0</v>
      </c>
      <c r="AC50" s="371">
        <v>0</v>
      </c>
      <c r="AD50" s="371">
        <v>0</v>
      </c>
      <c r="AE50" s="371">
        <v>0</v>
      </c>
      <c r="AF50" s="371">
        <v>0</v>
      </c>
      <c r="AG50" s="371">
        <v>0</v>
      </c>
      <c r="AH50" s="371">
        <v>0</v>
      </c>
      <c r="AI50" s="371">
        <v>0</v>
      </c>
      <c r="AJ50" s="371">
        <v>0</v>
      </c>
      <c r="AK50" s="371">
        <v>0</v>
      </c>
      <c r="AL50" s="371">
        <v>0</v>
      </c>
      <c r="AM50" s="372">
        <f t="shared" si="4"/>
        <v>843.64638151982069</v>
      </c>
      <c r="AO50" s="118"/>
      <c r="AP50" s="118"/>
      <c r="AQ50" s="207"/>
      <c r="AR50" s="119">
        <v>7.1515073527165726E-3</v>
      </c>
      <c r="AS50" s="119">
        <v>7.1515073527165726E-3</v>
      </c>
      <c r="AT50" s="119">
        <v>7.1515073527165726E-3</v>
      </c>
      <c r="AU50" s="119">
        <v>7.1515073527165726E-3</v>
      </c>
      <c r="AV50" s="119">
        <v>7.1515073527165726E-3</v>
      </c>
      <c r="AW50" s="119">
        <v>7.1515073527165726E-3</v>
      </c>
      <c r="AX50" s="119">
        <v>7.1515073527165726E-3</v>
      </c>
      <c r="AY50" s="119">
        <v>7.1515073527165726E-3</v>
      </c>
      <c r="AZ50" s="119">
        <v>7.1515073527165726E-3</v>
      </c>
      <c r="BA50" s="119">
        <v>7.1515073527165726E-3</v>
      </c>
      <c r="BB50" s="119">
        <v>7.1515073527165726E-3</v>
      </c>
      <c r="BC50" s="119">
        <v>7.1515073527165726E-3</v>
      </c>
      <c r="BD50" s="119">
        <v>7.1515073527165726E-3</v>
      </c>
      <c r="BE50" s="119">
        <v>7.1515073527165726E-3</v>
      </c>
      <c r="BF50" s="119">
        <v>1.7353848981090964E-3</v>
      </c>
      <c r="BG50" s="119">
        <v>0</v>
      </c>
      <c r="BH50" s="119">
        <v>0</v>
      </c>
      <c r="BI50" s="119">
        <v>0</v>
      </c>
      <c r="BJ50" s="119">
        <v>0</v>
      </c>
      <c r="BK50" s="119">
        <v>0</v>
      </c>
      <c r="BL50" s="119">
        <v>0</v>
      </c>
      <c r="BM50" s="119">
        <v>0</v>
      </c>
      <c r="BN50" s="119">
        <v>0</v>
      </c>
      <c r="BO50" s="119">
        <v>0</v>
      </c>
      <c r="BP50" s="119">
        <v>0</v>
      </c>
      <c r="BQ50" s="119">
        <v>0</v>
      </c>
      <c r="BR50" s="119">
        <v>0</v>
      </c>
      <c r="BS50" s="119">
        <v>0</v>
      </c>
      <c r="BU50" s="118"/>
      <c r="BV50" s="118"/>
      <c r="BW50" s="118"/>
      <c r="BX50" s="120">
        <v>0</v>
      </c>
      <c r="BY50" s="120">
        <v>0</v>
      </c>
      <c r="BZ50" s="120">
        <v>0</v>
      </c>
      <c r="CA50" s="120">
        <v>0</v>
      </c>
      <c r="CB50" s="120">
        <v>0</v>
      </c>
      <c r="CC50" s="120">
        <v>0</v>
      </c>
      <c r="CD50" s="120">
        <v>0</v>
      </c>
      <c r="CE50" s="120">
        <v>0</v>
      </c>
      <c r="CF50" s="120">
        <v>0</v>
      </c>
      <c r="CG50" s="120">
        <v>0</v>
      </c>
      <c r="CH50" s="120">
        <v>0</v>
      </c>
      <c r="CI50" s="120">
        <v>0</v>
      </c>
      <c r="CJ50" s="120">
        <v>0</v>
      </c>
      <c r="CK50" s="120">
        <v>0</v>
      </c>
      <c r="CL50" s="120">
        <v>0</v>
      </c>
      <c r="CM50" s="120">
        <v>0</v>
      </c>
      <c r="CN50" s="120">
        <v>0</v>
      </c>
      <c r="CO50" s="120">
        <v>0</v>
      </c>
      <c r="CP50" s="120">
        <v>0</v>
      </c>
      <c r="CQ50" s="120">
        <v>0</v>
      </c>
      <c r="CR50" s="120">
        <v>0</v>
      </c>
      <c r="CS50" s="120">
        <v>0</v>
      </c>
      <c r="CT50" s="120">
        <v>0</v>
      </c>
      <c r="CU50" s="120">
        <v>0</v>
      </c>
      <c r="CV50" s="120">
        <v>0</v>
      </c>
      <c r="CW50" s="120">
        <v>0</v>
      </c>
      <c r="CX50" s="120">
        <v>0</v>
      </c>
      <c r="CY50" s="120">
        <v>0</v>
      </c>
    </row>
    <row r="51" spans="1:103" x14ac:dyDescent="0.4">
      <c r="A51" s="200">
        <v>2100621</v>
      </c>
      <c r="B51" s="200" t="s">
        <v>106</v>
      </c>
      <c r="C51" s="201">
        <v>14.987043801748086</v>
      </c>
      <c r="D51" s="367">
        <v>121.18585050928512</v>
      </c>
      <c r="E51" s="367">
        <v>99.639006288734222</v>
      </c>
      <c r="F51" s="368">
        <v>2.7472789936359228E-3</v>
      </c>
      <c r="G51" s="371">
        <v>9241.4484617588823</v>
      </c>
      <c r="H51" s="509"/>
      <c r="I51" s="369"/>
      <c r="J51" s="508"/>
      <c r="K51" s="371">
        <v>99.639006288734222</v>
      </c>
      <c r="L51" s="370">
        <v>99.639006288734222</v>
      </c>
      <c r="M51" s="371">
        <v>99.639006288734222</v>
      </c>
      <c r="N51" s="371">
        <v>99.639006288734222</v>
      </c>
      <c r="O51" s="371">
        <v>99.639006288734222</v>
      </c>
      <c r="P51" s="371">
        <v>99.639006288734222</v>
      </c>
      <c r="Q51" s="371">
        <v>99.639006288734222</v>
      </c>
      <c r="R51" s="371">
        <v>99.639006288734222</v>
      </c>
      <c r="S51" s="371">
        <v>99.639006288734222</v>
      </c>
      <c r="T51" s="371">
        <v>99.639006288734222</v>
      </c>
      <c r="U51" s="371">
        <v>99.639006288734222</v>
      </c>
      <c r="V51" s="371">
        <v>99.639006288734222</v>
      </c>
      <c r="W51" s="371">
        <v>99.639006288734222</v>
      </c>
      <c r="X51" s="371">
        <v>98.348063569633723</v>
      </c>
      <c r="Y51" s="371">
        <v>0</v>
      </c>
      <c r="Z51" s="371">
        <v>0</v>
      </c>
      <c r="AA51" s="371">
        <v>0</v>
      </c>
      <c r="AB51" s="371">
        <v>0</v>
      </c>
      <c r="AC51" s="371">
        <v>0</v>
      </c>
      <c r="AD51" s="371">
        <v>0</v>
      </c>
      <c r="AE51" s="371">
        <v>0</v>
      </c>
      <c r="AF51" s="371">
        <v>0</v>
      </c>
      <c r="AG51" s="371">
        <v>0</v>
      </c>
      <c r="AH51" s="371">
        <v>0</v>
      </c>
      <c r="AI51" s="371">
        <v>0</v>
      </c>
      <c r="AJ51" s="371">
        <v>0</v>
      </c>
      <c r="AK51" s="371">
        <v>0</v>
      </c>
      <c r="AL51" s="371">
        <v>0</v>
      </c>
      <c r="AM51" s="372">
        <f t="shared" si="4"/>
        <v>1393.6551453231787</v>
      </c>
      <c r="AO51" s="118"/>
      <c r="AP51" s="118"/>
      <c r="AQ51" s="118"/>
      <c r="AR51" s="119">
        <v>2.7472789936359228E-3</v>
      </c>
      <c r="AS51" s="119">
        <v>2.7472789936359228E-3</v>
      </c>
      <c r="AT51" s="119">
        <v>2.7472789936359228E-3</v>
      </c>
      <c r="AU51" s="119">
        <v>2.7472789936359228E-3</v>
      </c>
      <c r="AV51" s="119">
        <v>2.7472789936359228E-3</v>
      </c>
      <c r="AW51" s="119">
        <v>2.7472789936359228E-3</v>
      </c>
      <c r="AX51" s="119">
        <v>2.7472789936359228E-3</v>
      </c>
      <c r="AY51" s="119">
        <v>2.7472789936359228E-3</v>
      </c>
      <c r="AZ51" s="119">
        <v>2.7472789936359228E-3</v>
      </c>
      <c r="BA51" s="119">
        <v>2.7472789936359228E-3</v>
      </c>
      <c r="BB51" s="119">
        <v>2.7472789936359228E-3</v>
      </c>
      <c r="BC51" s="119">
        <v>2.7472789936359228E-3</v>
      </c>
      <c r="BD51" s="119">
        <v>2.7472789936359228E-3</v>
      </c>
      <c r="BE51" s="119">
        <v>2.7116847023410584E-3</v>
      </c>
      <c r="BF51" s="119">
        <v>0</v>
      </c>
      <c r="BG51" s="119">
        <v>0</v>
      </c>
      <c r="BH51" s="119">
        <v>0</v>
      </c>
      <c r="BI51" s="119">
        <v>0</v>
      </c>
      <c r="BJ51" s="119">
        <v>0</v>
      </c>
      <c r="BK51" s="119">
        <v>0</v>
      </c>
      <c r="BL51" s="119">
        <v>0</v>
      </c>
      <c r="BM51" s="119">
        <v>0</v>
      </c>
      <c r="BN51" s="119">
        <v>0</v>
      </c>
      <c r="BO51" s="119">
        <v>0</v>
      </c>
      <c r="BP51" s="119">
        <v>0</v>
      </c>
      <c r="BQ51" s="119">
        <v>0</v>
      </c>
      <c r="BR51" s="119">
        <v>0</v>
      </c>
      <c r="BS51" s="119">
        <v>0</v>
      </c>
      <c r="BU51" s="118"/>
      <c r="BV51" s="118"/>
      <c r="BW51" s="118"/>
      <c r="BX51" s="120">
        <v>9241.4484617588823</v>
      </c>
      <c r="BY51" s="120">
        <v>9241.4484617588823</v>
      </c>
      <c r="BZ51" s="120">
        <v>9241.4484617588823</v>
      </c>
      <c r="CA51" s="120">
        <v>9241.4484617588823</v>
      </c>
      <c r="CB51" s="120">
        <v>9241.4484617588823</v>
      </c>
      <c r="CC51" s="120">
        <v>9241.4484617588823</v>
      </c>
      <c r="CD51" s="120">
        <v>9241.4484617588823</v>
      </c>
      <c r="CE51" s="120">
        <v>9241.4484617588823</v>
      </c>
      <c r="CF51" s="120">
        <v>9241.4484617588823</v>
      </c>
      <c r="CG51" s="120">
        <v>9241.4484617588823</v>
      </c>
      <c r="CH51" s="120">
        <v>9241.4484617588823</v>
      </c>
      <c r="CI51" s="120">
        <v>9241.4484617588823</v>
      </c>
      <c r="CJ51" s="120">
        <v>9241.4484617588823</v>
      </c>
      <c r="CK51" s="120">
        <v>9241.4484617588823</v>
      </c>
      <c r="CL51" s="120">
        <v>9121.7144233534927</v>
      </c>
      <c r="CM51" s="120">
        <v>0</v>
      </c>
      <c r="CN51" s="120">
        <v>0</v>
      </c>
      <c r="CO51" s="120">
        <v>0</v>
      </c>
      <c r="CP51" s="120">
        <v>0</v>
      </c>
      <c r="CQ51" s="120">
        <v>0</v>
      </c>
      <c r="CR51" s="120">
        <v>0</v>
      </c>
      <c r="CS51" s="120">
        <v>0</v>
      </c>
      <c r="CT51" s="120">
        <v>0</v>
      </c>
      <c r="CU51" s="120">
        <v>0</v>
      </c>
      <c r="CV51" s="120">
        <v>0</v>
      </c>
      <c r="CW51" s="120">
        <v>0</v>
      </c>
      <c r="CX51" s="120">
        <v>0</v>
      </c>
      <c r="CY51" s="120">
        <v>0</v>
      </c>
    </row>
    <row r="52" spans="1:103" x14ac:dyDescent="0.4">
      <c r="A52" s="200">
        <v>2100139</v>
      </c>
      <c r="B52" s="200" t="s">
        <v>106</v>
      </c>
      <c r="C52" s="201">
        <v>14.987043801748086</v>
      </c>
      <c r="D52" s="367">
        <v>996.37830829570623</v>
      </c>
      <c r="E52" s="367">
        <v>819.22224508072975</v>
      </c>
      <c r="F52" s="368">
        <v>0.10062641921923203</v>
      </c>
      <c r="G52" s="371">
        <v>0</v>
      </c>
      <c r="H52" s="509"/>
      <c r="I52" s="369"/>
      <c r="J52" s="508"/>
      <c r="K52" s="371">
        <v>819.22224508072975</v>
      </c>
      <c r="L52" s="370">
        <v>819.22224508072975</v>
      </c>
      <c r="M52" s="371">
        <v>819.22224508072975</v>
      </c>
      <c r="N52" s="371">
        <v>819.22224508072975</v>
      </c>
      <c r="O52" s="371">
        <v>819.22224508072975</v>
      </c>
      <c r="P52" s="371">
        <v>819.22224508072975</v>
      </c>
      <c r="Q52" s="371">
        <v>819.22224508072975</v>
      </c>
      <c r="R52" s="371">
        <v>819.22224508072975</v>
      </c>
      <c r="S52" s="371">
        <v>819.22224508072975</v>
      </c>
      <c r="T52" s="371">
        <v>819.22224508072975</v>
      </c>
      <c r="U52" s="371">
        <v>819.22224508072975</v>
      </c>
      <c r="V52" s="371">
        <v>819.22224508072975</v>
      </c>
      <c r="W52" s="371">
        <v>819.22224508072975</v>
      </c>
      <c r="X52" s="371">
        <v>808.60823926108617</v>
      </c>
      <c r="Y52" s="371">
        <v>0</v>
      </c>
      <c r="Z52" s="371">
        <v>0</v>
      </c>
      <c r="AA52" s="371">
        <v>0</v>
      </c>
      <c r="AB52" s="371">
        <v>0</v>
      </c>
      <c r="AC52" s="371">
        <v>0</v>
      </c>
      <c r="AD52" s="371">
        <v>0</v>
      </c>
      <c r="AE52" s="371">
        <v>0</v>
      </c>
      <c r="AF52" s="371">
        <v>0</v>
      </c>
      <c r="AG52" s="371">
        <v>0</v>
      </c>
      <c r="AH52" s="371">
        <v>0</v>
      </c>
      <c r="AI52" s="371">
        <v>0</v>
      </c>
      <c r="AJ52" s="371">
        <v>0</v>
      </c>
      <c r="AK52" s="371">
        <v>0</v>
      </c>
      <c r="AL52" s="371">
        <v>0</v>
      </c>
      <c r="AM52" s="372">
        <f t="shared" si="4"/>
        <v>11458.49742531057</v>
      </c>
      <c r="AO52" s="118"/>
      <c r="AP52" s="118"/>
      <c r="AQ52" s="207"/>
      <c r="AR52" s="119">
        <v>0.10062641921923203</v>
      </c>
      <c r="AS52" s="119">
        <v>0.10062641921923203</v>
      </c>
      <c r="AT52" s="119">
        <v>0.10062641921923203</v>
      </c>
      <c r="AU52" s="119">
        <v>0.10062641921923203</v>
      </c>
      <c r="AV52" s="119">
        <v>0.10062641921923203</v>
      </c>
      <c r="AW52" s="119">
        <v>0.10062641921923203</v>
      </c>
      <c r="AX52" s="119">
        <v>0.10062641921923203</v>
      </c>
      <c r="AY52" s="119">
        <v>0.10062641921923203</v>
      </c>
      <c r="AZ52" s="119">
        <v>0.10062641921923203</v>
      </c>
      <c r="BA52" s="119">
        <v>0.10062641921923203</v>
      </c>
      <c r="BB52" s="119">
        <v>0.10062641921923203</v>
      </c>
      <c r="BC52" s="119">
        <v>0.10062641921923203</v>
      </c>
      <c r="BD52" s="119">
        <v>0.10062641921923203</v>
      </c>
      <c r="BE52" s="119">
        <v>9.9322683382447499E-2</v>
      </c>
      <c r="BF52" s="119">
        <v>0</v>
      </c>
      <c r="BG52" s="119">
        <v>0</v>
      </c>
      <c r="BH52" s="119">
        <v>0</v>
      </c>
      <c r="BI52" s="119">
        <v>0</v>
      </c>
      <c r="BJ52" s="119">
        <v>0</v>
      </c>
      <c r="BK52" s="119">
        <v>0</v>
      </c>
      <c r="BL52" s="119">
        <v>0</v>
      </c>
      <c r="BM52" s="119">
        <v>0</v>
      </c>
      <c r="BN52" s="119">
        <v>0</v>
      </c>
      <c r="BO52" s="119">
        <v>0</v>
      </c>
      <c r="BP52" s="119">
        <v>0</v>
      </c>
      <c r="BQ52" s="119">
        <v>0</v>
      </c>
      <c r="BR52" s="119">
        <v>0</v>
      </c>
      <c r="BS52" s="119">
        <v>0</v>
      </c>
      <c r="BU52" s="118"/>
      <c r="BV52" s="118"/>
      <c r="BW52" s="118"/>
      <c r="BX52" s="120">
        <v>0</v>
      </c>
      <c r="BY52" s="120">
        <v>0</v>
      </c>
      <c r="BZ52" s="120">
        <v>0</v>
      </c>
      <c r="CA52" s="120">
        <v>0</v>
      </c>
      <c r="CB52" s="120">
        <v>0</v>
      </c>
      <c r="CC52" s="120">
        <v>0</v>
      </c>
      <c r="CD52" s="120">
        <v>0</v>
      </c>
      <c r="CE52" s="120">
        <v>0</v>
      </c>
      <c r="CF52" s="120">
        <v>0</v>
      </c>
      <c r="CG52" s="120">
        <v>0</v>
      </c>
      <c r="CH52" s="120">
        <v>0</v>
      </c>
      <c r="CI52" s="120">
        <v>0</v>
      </c>
      <c r="CJ52" s="120">
        <v>0</v>
      </c>
      <c r="CK52" s="120">
        <v>0</v>
      </c>
      <c r="CL52" s="120">
        <v>0</v>
      </c>
      <c r="CM52" s="120">
        <v>0</v>
      </c>
      <c r="CN52" s="120">
        <v>0</v>
      </c>
      <c r="CO52" s="120">
        <v>0</v>
      </c>
      <c r="CP52" s="120">
        <v>0</v>
      </c>
      <c r="CQ52" s="120">
        <v>0</v>
      </c>
      <c r="CR52" s="120">
        <v>0</v>
      </c>
      <c r="CS52" s="120">
        <v>0</v>
      </c>
      <c r="CT52" s="120">
        <v>0</v>
      </c>
      <c r="CU52" s="120">
        <v>0</v>
      </c>
      <c r="CV52" s="120">
        <v>0</v>
      </c>
      <c r="CW52" s="120">
        <v>0</v>
      </c>
      <c r="CX52" s="120">
        <v>0</v>
      </c>
      <c r="CY52" s="120">
        <v>0</v>
      </c>
    </row>
    <row r="53" spans="1:103" x14ac:dyDescent="0.4">
      <c r="A53" s="200">
        <v>2100368</v>
      </c>
      <c r="B53" s="200" t="s">
        <v>106</v>
      </c>
      <c r="C53" s="201">
        <v>13.210305348348216</v>
      </c>
      <c r="D53" s="367">
        <v>39.06911482061642</v>
      </c>
      <c r="E53" s="367">
        <v>32.122626205510826</v>
      </c>
      <c r="F53" s="368">
        <v>4.4334011484395332E-3</v>
      </c>
      <c r="G53" s="371">
        <v>0</v>
      </c>
      <c r="H53" s="509"/>
      <c r="I53" s="369"/>
      <c r="J53" s="508"/>
      <c r="K53" s="371">
        <v>32.122626205510826</v>
      </c>
      <c r="L53" s="370">
        <v>32.122626205510826</v>
      </c>
      <c r="M53" s="371">
        <v>32.122626205510826</v>
      </c>
      <c r="N53" s="371">
        <v>32.122626205510826</v>
      </c>
      <c r="O53" s="371">
        <v>32.122626205510826</v>
      </c>
      <c r="P53" s="371">
        <v>32.122626205510826</v>
      </c>
      <c r="Q53" s="371">
        <v>32.122626205510826</v>
      </c>
      <c r="R53" s="371">
        <v>32.122626205510826</v>
      </c>
      <c r="S53" s="371">
        <v>32.122626205510826</v>
      </c>
      <c r="T53" s="371">
        <v>32.122626205510826</v>
      </c>
      <c r="U53" s="371">
        <v>32.122626205510826</v>
      </c>
      <c r="V53" s="371">
        <v>32.122626205510826</v>
      </c>
      <c r="W53" s="371">
        <v>6.7555600940094864</v>
      </c>
      <c r="X53" s="371">
        <v>0</v>
      </c>
      <c r="Y53" s="371">
        <v>0</v>
      </c>
      <c r="Z53" s="371">
        <v>0</v>
      </c>
      <c r="AA53" s="371">
        <v>0</v>
      </c>
      <c r="AB53" s="371">
        <v>0</v>
      </c>
      <c r="AC53" s="371">
        <v>0</v>
      </c>
      <c r="AD53" s="371">
        <v>0</v>
      </c>
      <c r="AE53" s="371">
        <v>0</v>
      </c>
      <c r="AF53" s="371">
        <v>0</v>
      </c>
      <c r="AG53" s="371">
        <v>0</v>
      </c>
      <c r="AH53" s="371">
        <v>0</v>
      </c>
      <c r="AI53" s="371">
        <v>0</v>
      </c>
      <c r="AJ53" s="371">
        <v>0</v>
      </c>
      <c r="AK53" s="371">
        <v>0</v>
      </c>
      <c r="AL53" s="371">
        <v>0</v>
      </c>
      <c r="AM53" s="372">
        <f t="shared" si="4"/>
        <v>392.22707456013927</v>
      </c>
      <c r="AO53" s="118"/>
      <c r="AP53" s="118"/>
      <c r="AQ53" s="207"/>
      <c r="AR53" s="119">
        <v>4.4334011484395332E-3</v>
      </c>
      <c r="AS53" s="119">
        <v>4.4334011484395332E-3</v>
      </c>
      <c r="AT53" s="119">
        <v>4.4334011484395332E-3</v>
      </c>
      <c r="AU53" s="119">
        <v>4.4334011484395332E-3</v>
      </c>
      <c r="AV53" s="119">
        <v>4.4334011484395332E-3</v>
      </c>
      <c r="AW53" s="119">
        <v>4.4334011484395332E-3</v>
      </c>
      <c r="AX53" s="119">
        <v>4.4334011484395332E-3</v>
      </c>
      <c r="AY53" s="119">
        <v>4.4334011484395332E-3</v>
      </c>
      <c r="AZ53" s="119">
        <v>4.4334011484395332E-3</v>
      </c>
      <c r="BA53" s="119">
        <v>4.4334011484395332E-3</v>
      </c>
      <c r="BB53" s="119">
        <v>4.4334011484395332E-3</v>
      </c>
      <c r="BC53" s="119">
        <v>4.4334011484395332E-3</v>
      </c>
      <c r="BD53" s="119">
        <v>9.3236797288995699E-4</v>
      </c>
      <c r="BE53" s="119">
        <v>0</v>
      </c>
      <c r="BF53" s="119">
        <v>0</v>
      </c>
      <c r="BG53" s="119">
        <v>0</v>
      </c>
      <c r="BH53" s="119">
        <v>0</v>
      </c>
      <c r="BI53" s="119">
        <v>0</v>
      </c>
      <c r="BJ53" s="119">
        <v>0</v>
      </c>
      <c r="BK53" s="119">
        <v>0</v>
      </c>
      <c r="BL53" s="119">
        <v>0</v>
      </c>
      <c r="BM53" s="119">
        <v>0</v>
      </c>
      <c r="BN53" s="119">
        <v>0</v>
      </c>
      <c r="BO53" s="119">
        <v>0</v>
      </c>
      <c r="BP53" s="119">
        <v>0</v>
      </c>
      <c r="BQ53" s="119">
        <v>0</v>
      </c>
      <c r="BR53" s="119">
        <v>0</v>
      </c>
      <c r="BS53" s="119">
        <v>0</v>
      </c>
      <c r="BU53" s="118"/>
      <c r="BV53" s="118"/>
      <c r="BW53" s="118"/>
      <c r="BX53" s="120">
        <v>0</v>
      </c>
      <c r="BY53" s="120">
        <v>0</v>
      </c>
      <c r="BZ53" s="120">
        <v>0</v>
      </c>
      <c r="CA53" s="120">
        <v>0</v>
      </c>
      <c r="CB53" s="120">
        <v>0</v>
      </c>
      <c r="CC53" s="120">
        <v>0</v>
      </c>
      <c r="CD53" s="120">
        <v>0</v>
      </c>
      <c r="CE53" s="120">
        <v>0</v>
      </c>
      <c r="CF53" s="120">
        <v>0</v>
      </c>
      <c r="CG53" s="120">
        <v>0</v>
      </c>
      <c r="CH53" s="120">
        <v>0</v>
      </c>
      <c r="CI53" s="120">
        <v>0</v>
      </c>
      <c r="CJ53" s="120">
        <v>0</v>
      </c>
      <c r="CK53" s="120">
        <v>0</v>
      </c>
      <c r="CL53" s="120">
        <v>0</v>
      </c>
      <c r="CM53" s="120">
        <v>0</v>
      </c>
      <c r="CN53" s="120">
        <v>0</v>
      </c>
      <c r="CO53" s="120">
        <v>0</v>
      </c>
      <c r="CP53" s="120">
        <v>0</v>
      </c>
      <c r="CQ53" s="120">
        <v>0</v>
      </c>
      <c r="CR53" s="120">
        <v>0</v>
      </c>
      <c r="CS53" s="120">
        <v>0</v>
      </c>
      <c r="CT53" s="120">
        <v>0</v>
      </c>
      <c r="CU53" s="120">
        <v>0</v>
      </c>
      <c r="CV53" s="120">
        <v>0</v>
      </c>
      <c r="CW53" s="120">
        <v>0</v>
      </c>
      <c r="CX53" s="120">
        <v>0</v>
      </c>
      <c r="CY53" s="120">
        <v>0</v>
      </c>
    </row>
    <row r="54" spans="1:103" x14ac:dyDescent="0.4">
      <c r="A54" s="200">
        <v>2001135</v>
      </c>
      <c r="B54" s="200" t="s">
        <v>106</v>
      </c>
      <c r="C54" s="201">
        <v>13.210305348348216</v>
      </c>
      <c r="D54" s="367">
        <v>373.79654269134744</v>
      </c>
      <c r="E54" s="367">
        <v>307.33551740082584</v>
      </c>
      <c r="F54" s="368">
        <v>4.9371690238663765E-2</v>
      </c>
      <c r="G54" s="371">
        <v>0</v>
      </c>
      <c r="H54" s="509"/>
      <c r="I54" s="369"/>
      <c r="J54" s="508"/>
      <c r="K54" s="371">
        <v>307.33551740082584</v>
      </c>
      <c r="L54" s="370">
        <v>307.33551740082584</v>
      </c>
      <c r="M54" s="371">
        <v>307.33551740082584</v>
      </c>
      <c r="N54" s="371">
        <v>307.33551740082584</v>
      </c>
      <c r="O54" s="371">
        <v>307.33551740082584</v>
      </c>
      <c r="P54" s="371">
        <v>307.33551740082584</v>
      </c>
      <c r="Q54" s="371">
        <v>307.33551740082584</v>
      </c>
      <c r="R54" s="371">
        <v>307.33551740082584</v>
      </c>
      <c r="S54" s="371">
        <v>307.33551740082584</v>
      </c>
      <c r="T54" s="371">
        <v>307.33551740082584</v>
      </c>
      <c r="U54" s="371">
        <v>307.33551740082584</v>
      </c>
      <c r="V54" s="371">
        <v>307.33551740082584</v>
      </c>
      <c r="W54" s="371">
        <v>64.634303046759882</v>
      </c>
      <c r="X54" s="371">
        <v>0</v>
      </c>
      <c r="Y54" s="371">
        <v>0</v>
      </c>
      <c r="Z54" s="371">
        <v>0</v>
      </c>
      <c r="AA54" s="371">
        <v>0</v>
      </c>
      <c r="AB54" s="371">
        <v>0</v>
      </c>
      <c r="AC54" s="371">
        <v>0</v>
      </c>
      <c r="AD54" s="371">
        <v>0</v>
      </c>
      <c r="AE54" s="371">
        <v>0</v>
      </c>
      <c r="AF54" s="371">
        <v>0</v>
      </c>
      <c r="AG54" s="371">
        <v>0</v>
      </c>
      <c r="AH54" s="371">
        <v>0</v>
      </c>
      <c r="AI54" s="371">
        <v>0</v>
      </c>
      <c r="AJ54" s="371">
        <v>0</v>
      </c>
      <c r="AK54" s="371">
        <v>0</v>
      </c>
      <c r="AL54" s="371">
        <v>0</v>
      </c>
      <c r="AM54" s="372">
        <f t="shared" si="4"/>
        <v>3752.660511856669</v>
      </c>
      <c r="AO54" s="118"/>
      <c r="AP54" s="118"/>
      <c r="AQ54" s="118"/>
      <c r="AR54" s="119">
        <v>4.9371690238663765E-2</v>
      </c>
      <c r="AS54" s="119">
        <v>4.9371690238663765E-2</v>
      </c>
      <c r="AT54" s="119">
        <v>4.9371690238663765E-2</v>
      </c>
      <c r="AU54" s="119">
        <v>4.9371690238663765E-2</v>
      </c>
      <c r="AV54" s="119">
        <v>4.9371690238663765E-2</v>
      </c>
      <c r="AW54" s="119">
        <v>4.9371690238663765E-2</v>
      </c>
      <c r="AX54" s="119">
        <v>4.9371690238663765E-2</v>
      </c>
      <c r="AY54" s="119">
        <v>4.9371690238663765E-2</v>
      </c>
      <c r="AZ54" s="119">
        <v>4.9371690238663765E-2</v>
      </c>
      <c r="BA54" s="119">
        <v>4.9371690238663765E-2</v>
      </c>
      <c r="BB54" s="119">
        <v>4.9371690238663765E-2</v>
      </c>
      <c r="BC54" s="119">
        <v>4.9371690238663765E-2</v>
      </c>
      <c r="BD54" s="119">
        <v>1.0383130514182399E-2</v>
      </c>
      <c r="BE54" s="119">
        <v>0</v>
      </c>
      <c r="BF54" s="119">
        <v>0</v>
      </c>
      <c r="BG54" s="119">
        <v>0</v>
      </c>
      <c r="BH54" s="119">
        <v>0</v>
      </c>
      <c r="BI54" s="119">
        <v>0</v>
      </c>
      <c r="BJ54" s="119">
        <v>0</v>
      </c>
      <c r="BK54" s="119">
        <v>0</v>
      </c>
      <c r="BL54" s="119">
        <v>0</v>
      </c>
      <c r="BM54" s="119">
        <v>0</v>
      </c>
      <c r="BN54" s="119">
        <v>0</v>
      </c>
      <c r="BO54" s="119">
        <v>0</v>
      </c>
      <c r="BP54" s="119">
        <v>0</v>
      </c>
      <c r="BQ54" s="119">
        <v>0</v>
      </c>
      <c r="BR54" s="119">
        <v>0</v>
      </c>
      <c r="BS54" s="119">
        <v>0</v>
      </c>
      <c r="BU54" s="118"/>
      <c r="BV54" s="118"/>
      <c r="BW54" s="118"/>
      <c r="BX54" s="120">
        <v>0</v>
      </c>
      <c r="BY54" s="120">
        <v>0</v>
      </c>
      <c r="BZ54" s="120">
        <v>0</v>
      </c>
      <c r="CA54" s="120">
        <v>0</v>
      </c>
      <c r="CB54" s="120">
        <v>0</v>
      </c>
      <c r="CC54" s="120">
        <v>0</v>
      </c>
      <c r="CD54" s="120">
        <v>0</v>
      </c>
      <c r="CE54" s="120">
        <v>0</v>
      </c>
      <c r="CF54" s="120">
        <v>0</v>
      </c>
      <c r="CG54" s="120">
        <v>0</v>
      </c>
      <c r="CH54" s="120">
        <v>0</v>
      </c>
      <c r="CI54" s="120">
        <v>0</v>
      </c>
      <c r="CJ54" s="120">
        <v>0</v>
      </c>
      <c r="CK54" s="120">
        <v>0</v>
      </c>
      <c r="CL54" s="120">
        <v>0</v>
      </c>
      <c r="CM54" s="120">
        <v>0</v>
      </c>
      <c r="CN54" s="120">
        <v>0</v>
      </c>
      <c r="CO54" s="120">
        <v>0</v>
      </c>
      <c r="CP54" s="120">
        <v>0</v>
      </c>
      <c r="CQ54" s="120">
        <v>0</v>
      </c>
      <c r="CR54" s="120">
        <v>0</v>
      </c>
      <c r="CS54" s="120">
        <v>0</v>
      </c>
      <c r="CT54" s="120">
        <v>0</v>
      </c>
      <c r="CU54" s="120">
        <v>0</v>
      </c>
      <c r="CV54" s="120">
        <v>0</v>
      </c>
      <c r="CW54" s="120">
        <v>0</v>
      </c>
      <c r="CX54" s="120">
        <v>0</v>
      </c>
      <c r="CY54" s="120">
        <v>0</v>
      </c>
    </row>
    <row r="55" spans="1:103" x14ac:dyDescent="0.4">
      <c r="A55" s="200">
        <v>2101172</v>
      </c>
      <c r="B55" s="200" t="s">
        <v>106</v>
      </c>
      <c r="C55" s="201">
        <v>14.987043801748086</v>
      </c>
      <c r="D55" s="367">
        <v>17.9800188189928</v>
      </c>
      <c r="E55" s="367">
        <v>14.783171472975882</v>
      </c>
      <c r="F55" s="368">
        <v>0</v>
      </c>
      <c r="G55" s="371">
        <v>0</v>
      </c>
      <c r="H55" s="509"/>
      <c r="I55" s="369"/>
      <c r="J55" s="508"/>
      <c r="K55" s="371">
        <v>14.783171472975882</v>
      </c>
      <c r="L55" s="370">
        <v>14.783171472975882</v>
      </c>
      <c r="M55" s="371">
        <v>14.783171472975882</v>
      </c>
      <c r="N55" s="371">
        <v>14.783171472975882</v>
      </c>
      <c r="O55" s="371">
        <v>14.783171472975882</v>
      </c>
      <c r="P55" s="371">
        <v>14.783171472975882</v>
      </c>
      <c r="Q55" s="371">
        <v>14.783171472975882</v>
      </c>
      <c r="R55" s="371">
        <v>14.783171472975882</v>
      </c>
      <c r="S55" s="371">
        <v>14.783171472975882</v>
      </c>
      <c r="T55" s="371">
        <v>14.783171472975882</v>
      </c>
      <c r="U55" s="371">
        <v>14.783171472975882</v>
      </c>
      <c r="V55" s="371">
        <v>14.783171472975882</v>
      </c>
      <c r="W55" s="371">
        <v>14.783171472975882</v>
      </c>
      <c r="X55" s="371">
        <v>14.591637772579974</v>
      </c>
      <c r="Y55" s="371">
        <v>0</v>
      </c>
      <c r="Z55" s="371">
        <v>0</v>
      </c>
      <c r="AA55" s="371">
        <v>0</v>
      </c>
      <c r="AB55" s="371">
        <v>0</v>
      </c>
      <c r="AC55" s="371">
        <v>0</v>
      </c>
      <c r="AD55" s="371">
        <v>0</v>
      </c>
      <c r="AE55" s="371">
        <v>0</v>
      </c>
      <c r="AF55" s="371">
        <v>0</v>
      </c>
      <c r="AG55" s="371">
        <v>0</v>
      </c>
      <c r="AH55" s="371">
        <v>0</v>
      </c>
      <c r="AI55" s="371">
        <v>0</v>
      </c>
      <c r="AJ55" s="371">
        <v>0</v>
      </c>
      <c r="AK55" s="371">
        <v>0</v>
      </c>
      <c r="AL55" s="371">
        <v>0</v>
      </c>
      <c r="AM55" s="372">
        <f t="shared" si="4"/>
        <v>206.77286692126646</v>
      </c>
      <c r="AO55" s="118"/>
      <c r="AP55" s="118"/>
      <c r="AQ55" s="207"/>
      <c r="AR55" s="119">
        <v>0</v>
      </c>
      <c r="AS55" s="119">
        <v>0</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0</v>
      </c>
      <c r="BQ55" s="119">
        <v>0</v>
      </c>
      <c r="BR55" s="119">
        <v>0</v>
      </c>
      <c r="BS55" s="119">
        <v>0</v>
      </c>
      <c r="BU55" s="118"/>
      <c r="BV55" s="118"/>
      <c r="BW55" s="118"/>
      <c r="BX55" s="120">
        <v>0</v>
      </c>
      <c r="BY55" s="120">
        <v>0</v>
      </c>
      <c r="BZ55" s="120">
        <v>0</v>
      </c>
      <c r="CA55" s="120">
        <v>0</v>
      </c>
      <c r="CB55" s="120">
        <v>0</v>
      </c>
      <c r="CC55" s="120">
        <v>0</v>
      </c>
      <c r="CD55" s="120">
        <v>0</v>
      </c>
      <c r="CE55" s="120">
        <v>0</v>
      </c>
      <c r="CF55" s="120">
        <v>0</v>
      </c>
      <c r="CG55" s="120">
        <v>0</v>
      </c>
      <c r="CH55" s="120">
        <v>0</v>
      </c>
      <c r="CI55" s="120">
        <v>0</v>
      </c>
      <c r="CJ55" s="120">
        <v>0</v>
      </c>
      <c r="CK55" s="120">
        <v>0</v>
      </c>
      <c r="CL55" s="120">
        <v>0</v>
      </c>
      <c r="CM55" s="120">
        <v>0</v>
      </c>
      <c r="CN55" s="120">
        <v>0</v>
      </c>
      <c r="CO55" s="120">
        <v>0</v>
      </c>
      <c r="CP55" s="120">
        <v>0</v>
      </c>
      <c r="CQ55" s="120">
        <v>0</v>
      </c>
      <c r="CR55" s="120">
        <v>0</v>
      </c>
      <c r="CS55" s="120">
        <v>0</v>
      </c>
      <c r="CT55" s="120">
        <v>0</v>
      </c>
      <c r="CU55" s="120">
        <v>0</v>
      </c>
      <c r="CV55" s="120">
        <v>0</v>
      </c>
      <c r="CW55" s="120">
        <v>0</v>
      </c>
      <c r="CX55" s="120">
        <v>0</v>
      </c>
      <c r="CY55" s="120">
        <v>0</v>
      </c>
    </row>
    <row r="56" spans="1:103" x14ac:dyDescent="0.4">
      <c r="A56" s="200">
        <v>2100089</v>
      </c>
      <c r="B56" s="200" t="s">
        <v>106</v>
      </c>
      <c r="C56" s="201">
        <v>14.987043801748086</v>
      </c>
      <c r="D56" s="367">
        <v>38.700024716539254</v>
      </c>
      <c r="E56" s="367">
        <v>31.819160321938572</v>
      </c>
      <c r="F56" s="368">
        <v>6.0586659406317552E-3</v>
      </c>
      <c r="G56" s="371">
        <v>155.04517019891733</v>
      </c>
      <c r="H56" s="509"/>
      <c r="I56" s="369"/>
      <c r="J56" s="508"/>
      <c r="K56" s="371">
        <v>31.819160321938572</v>
      </c>
      <c r="L56" s="370">
        <v>31.819160321938572</v>
      </c>
      <c r="M56" s="371">
        <v>31.819160321938572</v>
      </c>
      <c r="N56" s="371">
        <v>31.819160321938572</v>
      </c>
      <c r="O56" s="371">
        <v>31.819160321938572</v>
      </c>
      <c r="P56" s="371">
        <v>31.819160321938572</v>
      </c>
      <c r="Q56" s="371">
        <v>31.819160321938572</v>
      </c>
      <c r="R56" s="371">
        <v>31.819160321938572</v>
      </c>
      <c r="S56" s="371">
        <v>31.819160321938572</v>
      </c>
      <c r="T56" s="371">
        <v>31.819160321938572</v>
      </c>
      <c r="U56" s="371">
        <v>31.819160321938572</v>
      </c>
      <c r="V56" s="371">
        <v>31.819160321938572</v>
      </c>
      <c r="W56" s="371">
        <v>31.819160321938572</v>
      </c>
      <c r="X56" s="371">
        <v>31.406904972598117</v>
      </c>
      <c r="Y56" s="371">
        <v>0</v>
      </c>
      <c r="Z56" s="371">
        <v>0</v>
      </c>
      <c r="AA56" s="371">
        <v>0</v>
      </c>
      <c r="AB56" s="371">
        <v>0</v>
      </c>
      <c r="AC56" s="371">
        <v>0</v>
      </c>
      <c r="AD56" s="371">
        <v>0</v>
      </c>
      <c r="AE56" s="371">
        <v>0</v>
      </c>
      <c r="AF56" s="371">
        <v>0</v>
      </c>
      <c r="AG56" s="371">
        <v>0</v>
      </c>
      <c r="AH56" s="371">
        <v>0</v>
      </c>
      <c r="AI56" s="371">
        <v>0</v>
      </c>
      <c r="AJ56" s="371">
        <v>0</v>
      </c>
      <c r="AK56" s="371">
        <v>0</v>
      </c>
      <c r="AL56" s="371">
        <v>0</v>
      </c>
      <c r="AM56" s="372">
        <f t="shared" si="4"/>
        <v>445.05598915779956</v>
      </c>
      <c r="AO56" s="118"/>
      <c r="AP56" s="118"/>
      <c r="AQ56" s="207"/>
      <c r="AR56" s="119">
        <v>6.0586659406317552E-3</v>
      </c>
      <c r="AS56" s="119">
        <v>6.0586659406317552E-3</v>
      </c>
      <c r="AT56" s="119">
        <v>6.0586659406317552E-3</v>
      </c>
      <c r="AU56" s="119">
        <v>6.0586659406317552E-3</v>
      </c>
      <c r="AV56" s="119">
        <v>6.0586659406317552E-3</v>
      </c>
      <c r="AW56" s="119">
        <v>6.0586659406317552E-3</v>
      </c>
      <c r="AX56" s="119">
        <v>6.0586659406317552E-3</v>
      </c>
      <c r="AY56" s="119">
        <v>6.0586659406317552E-3</v>
      </c>
      <c r="AZ56" s="119">
        <v>6.0586659406317552E-3</v>
      </c>
      <c r="BA56" s="119">
        <v>6.0586659406317552E-3</v>
      </c>
      <c r="BB56" s="119">
        <v>6.0586659406317552E-3</v>
      </c>
      <c r="BC56" s="119">
        <v>6.0586659406317552E-3</v>
      </c>
      <c r="BD56" s="119">
        <v>6.0586659406317552E-3</v>
      </c>
      <c r="BE56" s="119">
        <v>5.9801686635628142E-3</v>
      </c>
      <c r="BF56" s="119">
        <v>0</v>
      </c>
      <c r="BG56" s="119">
        <v>0</v>
      </c>
      <c r="BH56" s="119">
        <v>0</v>
      </c>
      <c r="BI56" s="119">
        <v>0</v>
      </c>
      <c r="BJ56" s="119">
        <v>0</v>
      </c>
      <c r="BK56" s="119">
        <v>0</v>
      </c>
      <c r="BL56" s="119">
        <v>0</v>
      </c>
      <c r="BM56" s="119">
        <v>0</v>
      </c>
      <c r="BN56" s="119">
        <v>0</v>
      </c>
      <c r="BO56" s="119">
        <v>0</v>
      </c>
      <c r="BP56" s="119">
        <v>0</v>
      </c>
      <c r="BQ56" s="119">
        <v>0</v>
      </c>
      <c r="BR56" s="119">
        <v>0</v>
      </c>
      <c r="BS56" s="119">
        <v>0</v>
      </c>
      <c r="BU56" s="118"/>
      <c r="BV56" s="118"/>
      <c r="BW56" s="118"/>
      <c r="BX56" s="120">
        <v>155.04517019891733</v>
      </c>
      <c r="BY56" s="120">
        <v>155.04517019891733</v>
      </c>
      <c r="BZ56" s="120">
        <v>155.04517019891733</v>
      </c>
      <c r="CA56" s="120">
        <v>155.04517019891733</v>
      </c>
      <c r="CB56" s="120">
        <v>155.04517019891733</v>
      </c>
      <c r="CC56" s="120">
        <v>155.04517019891733</v>
      </c>
      <c r="CD56" s="120">
        <v>155.04517019891733</v>
      </c>
      <c r="CE56" s="120">
        <v>155.04517019891733</v>
      </c>
      <c r="CF56" s="120">
        <v>155.04517019891733</v>
      </c>
      <c r="CG56" s="120">
        <v>155.04517019891733</v>
      </c>
      <c r="CH56" s="120">
        <v>155.04517019891733</v>
      </c>
      <c r="CI56" s="120">
        <v>155.04517019891733</v>
      </c>
      <c r="CJ56" s="120">
        <v>155.04517019891733</v>
      </c>
      <c r="CK56" s="120">
        <v>155.04517019891733</v>
      </c>
      <c r="CL56" s="120">
        <v>153.0363742358185</v>
      </c>
      <c r="CM56" s="120">
        <v>0</v>
      </c>
      <c r="CN56" s="120">
        <v>0</v>
      </c>
      <c r="CO56" s="120">
        <v>0</v>
      </c>
      <c r="CP56" s="120">
        <v>0</v>
      </c>
      <c r="CQ56" s="120">
        <v>0</v>
      </c>
      <c r="CR56" s="120">
        <v>0</v>
      </c>
      <c r="CS56" s="120">
        <v>0</v>
      </c>
      <c r="CT56" s="120">
        <v>0</v>
      </c>
      <c r="CU56" s="120">
        <v>0</v>
      </c>
      <c r="CV56" s="120">
        <v>0</v>
      </c>
      <c r="CW56" s="120">
        <v>0</v>
      </c>
      <c r="CX56" s="120">
        <v>0</v>
      </c>
      <c r="CY56" s="120">
        <v>0</v>
      </c>
    </row>
    <row r="57" spans="1:103" x14ac:dyDescent="0.4">
      <c r="A57" s="200">
        <v>2000235</v>
      </c>
      <c r="B57" s="200" t="s">
        <v>106</v>
      </c>
      <c r="C57" s="201">
        <v>15.5446233772076</v>
      </c>
      <c r="D57" s="367">
        <v>113.24192849175856</v>
      </c>
      <c r="E57" s="367">
        <v>93.107513605923884</v>
      </c>
      <c r="F57" s="368">
        <v>0</v>
      </c>
      <c r="G57" s="371">
        <v>0</v>
      </c>
      <c r="H57" s="509"/>
      <c r="I57" s="369"/>
      <c r="J57" s="508"/>
      <c r="K57" s="371">
        <v>93.107513605923884</v>
      </c>
      <c r="L57" s="370">
        <v>93.107513605923884</v>
      </c>
      <c r="M57" s="371">
        <v>93.107513605923884</v>
      </c>
      <c r="N57" s="371">
        <v>93.107513605923884</v>
      </c>
      <c r="O57" s="371">
        <v>93.107513605923884</v>
      </c>
      <c r="P57" s="371">
        <v>93.107513605923884</v>
      </c>
      <c r="Q57" s="371">
        <v>93.107513605923884</v>
      </c>
      <c r="R57" s="371">
        <v>93.107513605923884</v>
      </c>
      <c r="S57" s="371">
        <v>93.107513605923884</v>
      </c>
      <c r="T57" s="371">
        <v>93.107513605923884</v>
      </c>
      <c r="U57" s="371">
        <v>93.107513605923884</v>
      </c>
      <c r="V57" s="371">
        <v>93.107513605923884</v>
      </c>
      <c r="W57" s="371">
        <v>93.107513605923884</v>
      </c>
      <c r="X57" s="371">
        <v>93.107513605923884</v>
      </c>
      <c r="Y57" s="371">
        <v>50.708528503460826</v>
      </c>
      <c r="Z57" s="371">
        <v>0</v>
      </c>
      <c r="AA57" s="371">
        <v>0</v>
      </c>
      <c r="AB57" s="371">
        <v>0</v>
      </c>
      <c r="AC57" s="371">
        <v>0</v>
      </c>
      <c r="AD57" s="371">
        <v>0</v>
      </c>
      <c r="AE57" s="371">
        <v>0</v>
      </c>
      <c r="AF57" s="371">
        <v>0</v>
      </c>
      <c r="AG57" s="371">
        <v>0</v>
      </c>
      <c r="AH57" s="371">
        <v>0</v>
      </c>
      <c r="AI57" s="371">
        <v>0</v>
      </c>
      <c r="AJ57" s="371">
        <v>0</v>
      </c>
      <c r="AK57" s="371">
        <v>0</v>
      </c>
      <c r="AL57" s="371">
        <v>0</v>
      </c>
      <c r="AM57" s="372">
        <f t="shared" si="4"/>
        <v>1354.2137189863956</v>
      </c>
      <c r="AO57" s="118"/>
      <c r="AP57" s="118"/>
      <c r="AQ57" s="118"/>
      <c r="AR57" s="119">
        <v>0</v>
      </c>
      <c r="AS57" s="119">
        <v>0</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0</v>
      </c>
      <c r="BR57" s="119">
        <v>0</v>
      </c>
      <c r="BS57" s="119">
        <v>0</v>
      </c>
      <c r="BU57" s="118"/>
      <c r="BV57" s="118"/>
      <c r="BW57" s="118"/>
      <c r="BX57" s="120">
        <v>0</v>
      </c>
      <c r="BY57" s="120">
        <v>0</v>
      </c>
      <c r="BZ57" s="120">
        <v>0</v>
      </c>
      <c r="CA57" s="120">
        <v>0</v>
      </c>
      <c r="CB57" s="120">
        <v>0</v>
      </c>
      <c r="CC57" s="120">
        <v>0</v>
      </c>
      <c r="CD57" s="120">
        <v>0</v>
      </c>
      <c r="CE57" s="120">
        <v>0</v>
      </c>
      <c r="CF57" s="120">
        <v>0</v>
      </c>
      <c r="CG57" s="120">
        <v>0</v>
      </c>
      <c r="CH57" s="120">
        <v>0</v>
      </c>
      <c r="CI57" s="120">
        <v>0</v>
      </c>
      <c r="CJ57" s="120">
        <v>0</v>
      </c>
      <c r="CK57" s="120">
        <v>0</v>
      </c>
      <c r="CL57" s="120">
        <v>0</v>
      </c>
      <c r="CM57" s="120">
        <v>0</v>
      </c>
      <c r="CN57" s="120">
        <v>0</v>
      </c>
      <c r="CO57" s="120">
        <v>0</v>
      </c>
      <c r="CP57" s="120">
        <v>0</v>
      </c>
      <c r="CQ57" s="120">
        <v>0</v>
      </c>
      <c r="CR57" s="120">
        <v>0</v>
      </c>
      <c r="CS57" s="120">
        <v>0</v>
      </c>
      <c r="CT57" s="120">
        <v>0</v>
      </c>
      <c r="CU57" s="120">
        <v>0</v>
      </c>
      <c r="CV57" s="120">
        <v>0</v>
      </c>
      <c r="CW57" s="120">
        <v>0</v>
      </c>
      <c r="CX57" s="120">
        <v>0</v>
      </c>
      <c r="CY57" s="120">
        <v>0</v>
      </c>
    </row>
    <row r="58" spans="1:103" x14ac:dyDescent="0.4">
      <c r="A58" s="200">
        <v>2100062</v>
      </c>
      <c r="B58" s="200" t="s">
        <v>106</v>
      </c>
      <c r="C58" s="201">
        <v>19.307369355278162</v>
      </c>
      <c r="D58" s="367">
        <v>114.30984697049882</v>
      </c>
      <c r="E58" s="367">
        <v>93.98555617914414</v>
      </c>
      <c r="F58" s="368">
        <v>1.134715993492834E-2</v>
      </c>
      <c r="G58" s="371">
        <v>7719.8598997467334</v>
      </c>
      <c r="H58" s="509"/>
      <c r="I58" s="369"/>
      <c r="J58" s="508"/>
      <c r="K58" s="371">
        <v>93.98555617914414</v>
      </c>
      <c r="L58" s="370">
        <v>93.98555617914414</v>
      </c>
      <c r="M58" s="371">
        <v>93.98555617914414</v>
      </c>
      <c r="N58" s="371">
        <v>93.98555617914414</v>
      </c>
      <c r="O58" s="371">
        <v>93.98555617914414</v>
      </c>
      <c r="P58" s="371">
        <v>93.98555617914414</v>
      </c>
      <c r="Q58" s="371">
        <v>93.98555617914414</v>
      </c>
      <c r="R58" s="371">
        <v>93.98555617914414</v>
      </c>
      <c r="S58" s="371">
        <v>93.98555617914414</v>
      </c>
      <c r="T58" s="371">
        <v>93.98555617914414</v>
      </c>
      <c r="U58" s="371">
        <v>93.98555617914414</v>
      </c>
      <c r="V58" s="371">
        <v>93.98555617914414</v>
      </c>
      <c r="W58" s="371">
        <v>93.98555617914414</v>
      </c>
      <c r="X58" s="371">
        <v>93.98555617914414</v>
      </c>
      <c r="Y58" s="371">
        <v>93.98555617914414</v>
      </c>
      <c r="Z58" s="371">
        <v>93.98555617914414</v>
      </c>
      <c r="AA58" s="371">
        <v>93.98555617914414</v>
      </c>
      <c r="AB58" s="371">
        <v>93.98555617914414</v>
      </c>
      <c r="AC58" s="371">
        <v>28.888279808243009</v>
      </c>
      <c r="AD58" s="371">
        <v>0</v>
      </c>
      <c r="AE58" s="371">
        <v>0</v>
      </c>
      <c r="AF58" s="371">
        <v>0</v>
      </c>
      <c r="AG58" s="371">
        <v>0</v>
      </c>
      <c r="AH58" s="371">
        <v>0</v>
      </c>
      <c r="AI58" s="371">
        <v>0</v>
      </c>
      <c r="AJ58" s="371">
        <v>0</v>
      </c>
      <c r="AK58" s="371">
        <v>0</v>
      </c>
      <c r="AL58" s="371">
        <v>0</v>
      </c>
      <c r="AM58" s="372">
        <f t="shared" si="4"/>
        <v>1720.6282910328378</v>
      </c>
      <c r="AO58" s="118"/>
      <c r="AP58" s="118"/>
      <c r="AQ58" s="207"/>
      <c r="AR58" s="119">
        <v>1.134715993492834E-2</v>
      </c>
      <c r="AS58" s="119">
        <v>1.134715993492834E-2</v>
      </c>
      <c r="AT58" s="119">
        <v>1.134715993492834E-2</v>
      </c>
      <c r="AU58" s="119">
        <v>1.134715993492834E-2</v>
      </c>
      <c r="AV58" s="119">
        <v>1.134715993492834E-2</v>
      </c>
      <c r="AW58" s="119">
        <v>1.134715993492834E-2</v>
      </c>
      <c r="AX58" s="119">
        <v>1.134715993492834E-2</v>
      </c>
      <c r="AY58" s="119">
        <v>1.134715993492834E-2</v>
      </c>
      <c r="AZ58" s="119">
        <v>1.134715993492834E-2</v>
      </c>
      <c r="BA58" s="119">
        <v>1.134715993492834E-2</v>
      </c>
      <c r="BB58" s="119">
        <v>1.134715993492834E-2</v>
      </c>
      <c r="BC58" s="119">
        <v>1.134715993492834E-2</v>
      </c>
      <c r="BD58" s="119">
        <v>1.134715993492834E-2</v>
      </c>
      <c r="BE58" s="119">
        <v>1.134715993492834E-2</v>
      </c>
      <c r="BF58" s="119">
        <v>1.134715993492834E-2</v>
      </c>
      <c r="BG58" s="119">
        <v>1.134715993492834E-2</v>
      </c>
      <c r="BH58" s="119">
        <v>1.134715993492834E-2</v>
      </c>
      <c r="BI58" s="119">
        <v>1.134715993492834E-2</v>
      </c>
      <c r="BJ58" s="119">
        <v>3.4877692334371146E-3</v>
      </c>
      <c r="BK58" s="119">
        <v>0</v>
      </c>
      <c r="BL58" s="119">
        <v>0</v>
      </c>
      <c r="BM58" s="119">
        <v>0</v>
      </c>
      <c r="BN58" s="119">
        <v>0</v>
      </c>
      <c r="BO58" s="119">
        <v>0</v>
      </c>
      <c r="BP58" s="119">
        <v>0</v>
      </c>
      <c r="BQ58" s="119">
        <v>0</v>
      </c>
      <c r="BR58" s="119">
        <v>0</v>
      </c>
      <c r="BS58" s="119">
        <v>0</v>
      </c>
      <c r="BU58" s="118"/>
      <c r="BV58" s="118"/>
      <c r="BW58" s="118"/>
      <c r="BX58" s="120">
        <v>7719.8598997467334</v>
      </c>
      <c r="BY58" s="120">
        <v>7719.8598997467334</v>
      </c>
      <c r="BZ58" s="120">
        <v>7719.8598997467334</v>
      </c>
      <c r="CA58" s="120">
        <v>7719.8598997467334</v>
      </c>
      <c r="CB58" s="120">
        <v>7719.8598997467334</v>
      </c>
      <c r="CC58" s="120">
        <v>7719.8598997467334</v>
      </c>
      <c r="CD58" s="120">
        <v>7719.8598997467334</v>
      </c>
      <c r="CE58" s="120">
        <v>7719.8598997467334</v>
      </c>
      <c r="CF58" s="120">
        <v>7719.8598997467334</v>
      </c>
      <c r="CG58" s="120">
        <v>7719.8598997467334</v>
      </c>
      <c r="CH58" s="120">
        <v>7719.8598997467334</v>
      </c>
      <c r="CI58" s="120">
        <v>7719.8598997467334</v>
      </c>
      <c r="CJ58" s="120">
        <v>7719.8598997467334</v>
      </c>
      <c r="CK58" s="120">
        <v>7719.8598997467334</v>
      </c>
      <c r="CL58" s="120">
        <v>7719.8598997467334</v>
      </c>
      <c r="CM58" s="120">
        <v>7719.8598997467334</v>
      </c>
      <c r="CN58" s="120">
        <v>7719.8598997467334</v>
      </c>
      <c r="CO58" s="120">
        <v>7719.8598997467334</v>
      </c>
      <c r="CP58" s="120">
        <v>7719.8598997467334</v>
      </c>
      <c r="CQ58" s="120">
        <v>2372.8483602228898</v>
      </c>
      <c r="CR58" s="120">
        <v>0</v>
      </c>
      <c r="CS58" s="120">
        <v>0</v>
      </c>
      <c r="CT58" s="120">
        <v>0</v>
      </c>
      <c r="CU58" s="120">
        <v>0</v>
      </c>
      <c r="CV58" s="120">
        <v>0</v>
      </c>
      <c r="CW58" s="120">
        <v>0</v>
      </c>
      <c r="CX58" s="120">
        <v>0</v>
      </c>
      <c r="CY58" s="120">
        <v>0</v>
      </c>
    </row>
    <row r="59" spans="1:103" x14ac:dyDescent="0.4">
      <c r="A59" s="200">
        <v>2100308</v>
      </c>
      <c r="B59" s="200" t="s">
        <v>106</v>
      </c>
      <c r="C59" s="201">
        <v>25.907705628679334</v>
      </c>
      <c r="D59" s="367">
        <v>0</v>
      </c>
      <c r="E59" s="367">
        <v>0</v>
      </c>
      <c r="F59" s="368">
        <v>0</v>
      </c>
      <c r="G59" s="371">
        <v>6549.7532639411274</v>
      </c>
      <c r="H59" s="509"/>
      <c r="I59" s="369"/>
      <c r="J59" s="508"/>
      <c r="K59" s="371">
        <v>0</v>
      </c>
      <c r="L59" s="370">
        <v>0</v>
      </c>
      <c r="M59" s="371">
        <v>0</v>
      </c>
      <c r="N59" s="371">
        <v>0</v>
      </c>
      <c r="O59" s="371">
        <v>0</v>
      </c>
      <c r="P59" s="371">
        <v>0</v>
      </c>
      <c r="Q59" s="371">
        <v>0</v>
      </c>
      <c r="R59" s="371">
        <v>0</v>
      </c>
      <c r="S59" s="371">
        <v>0</v>
      </c>
      <c r="T59" s="371">
        <v>0</v>
      </c>
      <c r="U59" s="371">
        <v>0</v>
      </c>
      <c r="V59" s="371">
        <v>0</v>
      </c>
      <c r="W59" s="371">
        <v>0</v>
      </c>
      <c r="X59" s="371">
        <v>0</v>
      </c>
      <c r="Y59" s="371">
        <v>0</v>
      </c>
      <c r="Z59" s="371">
        <v>0</v>
      </c>
      <c r="AA59" s="371">
        <v>0</v>
      </c>
      <c r="AB59" s="371">
        <v>0</v>
      </c>
      <c r="AC59" s="371">
        <v>0</v>
      </c>
      <c r="AD59" s="371">
        <v>0</v>
      </c>
      <c r="AE59" s="371">
        <v>0</v>
      </c>
      <c r="AF59" s="371">
        <v>0</v>
      </c>
      <c r="AG59" s="371">
        <v>0</v>
      </c>
      <c r="AH59" s="371">
        <v>0</v>
      </c>
      <c r="AI59" s="371">
        <v>0</v>
      </c>
      <c r="AJ59" s="371">
        <v>0</v>
      </c>
      <c r="AK59" s="371">
        <v>0</v>
      </c>
      <c r="AL59" s="371">
        <v>0</v>
      </c>
      <c r="AM59" s="372">
        <f t="shared" si="4"/>
        <v>0</v>
      </c>
      <c r="AO59" s="118"/>
      <c r="AP59" s="118"/>
      <c r="AQ59" s="207"/>
      <c r="AR59" s="119">
        <v>0</v>
      </c>
      <c r="AS59" s="119">
        <v>0</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U59" s="118"/>
      <c r="BV59" s="118"/>
      <c r="BW59" s="118"/>
      <c r="BX59" s="120">
        <v>6549.7532639411274</v>
      </c>
      <c r="BY59" s="120">
        <v>6549.7532639411274</v>
      </c>
      <c r="BZ59" s="120">
        <v>6549.7532639411274</v>
      </c>
      <c r="CA59" s="120">
        <v>6549.7532639411274</v>
      </c>
      <c r="CB59" s="120">
        <v>6549.7532639411274</v>
      </c>
      <c r="CC59" s="120">
        <v>6549.7532639411274</v>
      </c>
      <c r="CD59" s="120">
        <v>6549.7532639411274</v>
      </c>
      <c r="CE59" s="120">
        <v>6549.7532639411274</v>
      </c>
      <c r="CF59" s="120">
        <v>6549.7532639411274</v>
      </c>
      <c r="CG59" s="120">
        <v>6549.7532639411274</v>
      </c>
      <c r="CH59" s="120">
        <v>6549.7532639411274</v>
      </c>
      <c r="CI59" s="120">
        <v>6549.7532639411274</v>
      </c>
      <c r="CJ59" s="120">
        <v>6549.7532639411274</v>
      </c>
      <c r="CK59" s="120">
        <v>6549.7532639411274</v>
      </c>
      <c r="CL59" s="120">
        <v>6549.7532639411274</v>
      </c>
      <c r="CM59" s="120">
        <v>6549.7532639411274</v>
      </c>
      <c r="CN59" s="120">
        <v>6549.7532639411274</v>
      </c>
      <c r="CO59" s="120">
        <v>6549.7532639411274</v>
      </c>
      <c r="CP59" s="120">
        <v>6549.7532639411274</v>
      </c>
      <c r="CQ59" s="120">
        <v>6549.7532639411274</v>
      </c>
      <c r="CR59" s="120">
        <v>6549.7532639411274</v>
      </c>
      <c r="CS59" s="120">
        <v>6549.7532639411274</v>
      </c>
      <c r="CT59" s="120">
        <v>6549.7532639411274</v>
      </c>
      <c r="CU59" s="120">
        <v>6549.7532639411274</v>
      </c>
      <c r="CV59" s="120">
        <v>6549.7532639411274</v>
      </c>
      <c r="CW59" s="120">
        <v>5945.247904140203</v>
      </c>
      <c r="CX59" s="120">
        <v>0</v>
      </c>
      <c r="CY59" s="120">
        <v>0</v>
      </c>
    </row>
    <row r="60" spans="1:103" x14ac:dyDescent="0.4">
      <c r="A60" s="200">
        <v>2100102</v>
      </c>
      <c r="B60" s="200" t="s">
        <v>106</v>
      </c>
      <c r="C60" s="201">
        <v>8.1294186759065941</v>
      </c>
      <c r="D60" s="367">
        <v>332.4375592196958</v>
      </c>
      <c r="E60" s="367">
        <v>273.3301611904339</v>
      </c>
      <c r="F60" s="368">
        <v>3.3227648174236138E-2</v>
      </c>
      <c r="G60" s="371">
        <v>0</v>
      </c>
      <c r="H60" s="509"/>
      <c r="I60" s="369"/>
      <c r="J60" s="508"/>
      <c r="K60" s="371">
        <v>273.3301611904339</v>
      </c>
      <c r="L60" s="370">
        <v>273.3301611904339</v>
      </c>
      <c r="M60" s="371">
        <v>273.3301611904339</v>
      </c>
      <c r="N60" s="371">
        <v>273.3301611904339</v>
      </c>
      <c r="O60" s="371">
        <v>273.3301611904339</v>
      </c>
      <c r="P60" s="371">
        <v>273.3301611904339</v>
      </c>
      <c r="Q60" s="371">
        <v>273.3301611904339</v>
      </c>
      <c r="R60" s="371">
        <v>35.37402754660188</v>
      </c>
      <c r="S60" s="371">
        <v>0</v>
      </c>
      <c r="T60" s="371">
        <v>0</v>
      </c>
      <c r="U60" s="371">
        <v>0</v>
      </c>
      <c r="V60" s="371">
        <v>0</v>
      </c>
      <c r="W60" s="371">
        <v>0</v>
      </c>
      <c r="X60" s="371">
        <v>0</v>
      </c>
      <c r="Y60" s="371">
        <v>0</v>
      </c>
      <c r="Z60" s="371">
        <v>0</v>
      </c>
      <c r="AA60" s="371">
        <v>0</v>
      </c>
      <c r="AB60" s="371">
        <v>0</v>
      </c>
      <c r="AC60" s="371">
        <v>0</v>
      </c>
      <c r="AD60" s="371">
        <v>0</v>
      </c>
      <c r="AE60" s="371">
        <v>0</v>
      </c>
      <c r="AF60" s="371">
        <v>0</v>
      </c>
      <c r="AG60" s="371">
        <v>0</v>
      </c>
      <c r="AH60" s="371">
        <v>0</v>
      </c>
      <c r="AI60" s="371">
        <v>0</v>
      </c>
      <c r="AJ60" s="371">
        <v>0</v>
      </c>
      <c r="AK60" s="371">
        <v>0</v>
      </c>
      <c r="AL60" s="371">
        <v>0</v>
      </c>
      <c r="AM60" s="372">
        <f t="shared" si="4"/>
        <v>1948.6851558796393</v>
      </c>
      <c r="AO60" s="118"/>
      <c r="AP60" s="118"/>
      <c r="AQ60" s="118"/>
      <c r="AR60" s="119">
        <v>3.3227648174236138E-2</v>
      </c>
      <c r="AS60" s="119">
        <v>3.3227648174236138E-2</v>
      </c>
      <c r="AT60" s="119">
        <v>3.3227648174236138E-2</v>
      </c>
      <c r="AU60" s="119">
        <v>3.3227648174236138E-2</v>
      </c>
      <c r="AV60" s="119">
        <v>3.3227648174236138E-2</v>
      </c>
      <c r="AW60" s="119">
        <v>3.3227648174236138E-2</v>
      </c>
      <c r="AX60" s="119">
        <v>3.3227648174236138E-2</v>
      </c>
      <c r="AY60" s="119">
        <v>4.3002782301997987E-3</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19">
        <v>0</v>
      </c>
      <c r="BR60" s="119">
        <v>0</v>
      </c>
      <c r="BS60" s="119">
        <v>0</v>
      </c>
      <c r="BU60" s="118"/>
      <c r="BV60" s="118"/>
      <c r="BW60" s="118"/>
      <c r="BX60" s="120">
        <v>0</v>
      </c>
      <c r="BY60" s="120">
        <v>0</v>
      </c>
      <c r="BZ60" s="120">
        <v>0</v>
      </c>
      <c r="CA60" s="120">
        <v>0</v>
      </c>
      <c r="CB60" s="120">
        <v>0</v>
      </c>
      <c r="CC60" s="120">
        <v>0</v>
      </c>
      <c r="CD60" s="120">
        <v>0</v>
      </c>
      <c r="CE60" s="120">
        <v>0</v>
      </c>
      <c r="CF60" s="120">
        <v>0</v>
      </c>
      <c r="CG60" s="120">
        <v>0</v>
      </c>
      <c r="CH60" s="120">
        <v>0</v>
      </c>
      <c r="CI60" s="120">
        <v>0</v>
      </c>
      <c r="CJ60" s="120">
        <v>0</v>
      </c>
      <c r="CK60" s="120">
        <v>0</v>
      </c>
      <c r="CL60" s="120">
        <v>0</v>
      </c>
      <c r="CM60" s="120">
        <v>0</v>
      </c>
      <c r="CN60" s="120">
        <v>0</v>
      </c>
      <c r="CO60" s="120">
        <v>0</v>
      </c>
      <c r="CP60" s="120">
        <v>0</v>
      </c>
      <c r="CQ60" s="120">
        <v>0</v>
      </c>
      <c r="CR60" s="120">
        <v>0</v>
      </c>
      <c r="CS60" s="120">
        <v>0</v>
      </c>
      <c r="CT60" s="120">
        <v>0</v>
      </c>
      <c r="CU60" s="120">
        <v>0</v>
      </c>
      <c r="CV60" s="120">
        <v>0</v>
      </c>
      <c r="CW60" s="120">
        <v>0</v>
      </c>
      <c r="CX60" s="120">
        <v>0</v>
      </c>
      <c r="CY60" s="120">
        <v>0</v>
      </c>
    </row>
    <row r="61" spans="1:103" x14ac:dyDescent="0.4">
      <c r="A61" s="200">
        <v>2100941</v>
      </c>
      <c r="B61" s="200" t="s">
        <v>106</v>
      </c>
      <c r="C61" s="201">
        <v>25.907705628679334</v>
      </c>
      <c r="D61" s="367">
        <v>29.525127264300604</v>
      </c>
      <c r="E61" s="367">
        <v>24.27555963670796</v>
      </c>
      <c r="F61" s="368">
        <v>3.2535810667611888E-2</v>
      </c>
      <c r="G61" s="371">
        <v>0</v>
      </c>
      <c r="H61" s="509"/>
      <c r="I61" s="369"/>
      <c r="J61" s="508"/>
      <c r="K61" s="371">
        <v>24.27555963670796</v>
      </c>
      <c r="L61" s="370">
        <v>24.27555963670796</v>
      </c>
      <c r="M61" s="371">
        <v>24.27555963670796</v>
      </c>
      <c r="N61" s="371">
        <v>24.27555963670796</v>
      </c>
      <c r="O61" s="371">
        <v>24.27555963670796</v>
      </c>
      <c r="P61" s="371">
        <v>24.27555963670796</v>
      </c>
      <c r="Q61" s="371">
        <v>24.27555963670796</v>
      </c>
      <c r="R61" s="371">
        <v>24.27555963670796</v>
      </c>
      <c r="S61" s="371">
        <v>24.27555963670796</v>
      </c>
      <c r="T61" s="371">
        <v>24.27555963670796</v>
      </c>
      <c r="U61" s="371">
        <v>24.27555963670796</v>
      </c>
      <c r="V61" s="371">
        <v>24.27555963670796</v>
      </c>
      <c r="W61" s="371">
        <v>24.27555963670796</v>
      </c>
      <c r="X61" s="371">
        <v>24.27555963670796</v>
      </c>
      <c r="Y61" s="371">
        <v>24.27555963670796</v>
      </c>
      <c r="Z61" s="371">
        <v>24.27555963670796</v>
      </c>
      <c r="AA61" s="371">
        <v>24.27555963670796</v>
      </c>
      <c r="AB61" s="371">
        <v>24.27555963670796</v>
      </c>
      <c r="AC61" s="371">
        <v>24.27555963670796</v>
      </c>
      <c r="AD61" s="371">
        <v>24.27555963670796</v>
      </c>
      <c r="AE61" s="371">
        <v>24.27555963670796</v>
      </c>
      <c r="AF61" s="371">
        <v>24.27555963670796</v>
      </c>
      <c r="AG61" s="371">
        <v>24.27555963670796</v>
      </c>
      <c r="AH61" s="371">
        <v>24.27555963670796</v>
      </c>
      <c r="AI61" s="371">
        <v>22.035062121580673</v>
      </c>
      <c r="AJ61" s="371">
        <v>0</v>
      </c>
      <c r="AK61" s="371">
        <v>0</v>
      </c>
      <c r="AL61" s="371">
        <v>0</v>
      </c>
      <c r="AM61" s="372">
        <f t="shared" si="4"/>
        <v>604.64849340257172</v>
      </c>
      <c r="AO61" s="118"/>
      <c r="AP61" s="118"/>
      <c r="AQ61" s="207"/>
      <c r="AR61" s="119">
        <v>3.2535810667611888E-2</v>
      </c>
      <c r="AS61" s="119">
        <v>3.2535810667611888E-2</v>
      </c>
      <c r="AT61" s="119">
        <v>3.2535810667611888E-2</v>
      </c>
      <c r="AU61" s="119">
        <v>3.2535810667611888E-2</v>
      </c>
      <c r="AV61" s="119">
        <v>3.2535810667611888E-2</v>
      </c>
      <c r="AW61" s="119">
        <v>3.2535810667611888E-2</v>
      </c>
      <c r="AX61" s="119">
        <v>3.2535810667611888E-2</v>
      </c>
      <c r="AY61" s="119">
        <v>3.2535810667611888E-2</v>
      </c>
      <c r="AZ61" s="119">
        <v>3.2535810667611888E-2</v>
      </c>
      <c r="BA61" s="119">
        <v>3.2535810667611888E-2</v>
      </c>
      <c r="BB61" s="119">
        <v>3.2535810667611888E-2</v>
      </c>
      <c r="BC61" s="119">
        <v>3.2535810667611888E-2</v>
      </c>
      <c r="BD61" s="119">
        <v>3.2535810667611888E-2</v>
      </c>
      <c r="BE61" s="119">
        <v>3.2535810667611888E-2</v>
      </c>
      <c r="BF61" s="119">
        <v>3.2535810667611888E-2</v>
      </c>
      <c r="BG61" s="119">
        <v>3.2535810667611888E-2</v>
      </c>
      <c r="BH61" s="119">
        <v>3.2535810667611888E-2</v>
      </c>
      <c r="BI61" s="119">
        <v>3.2535810667611888E-2</v>
      </c>
      <c r="BJ61" s="119">
        <v>3.2535810667611888E-2</v>
      </c>
      <c r="BK61" s="119">
        <v>3.2535810667611888E-2</v>
      </c>
      <c r="BL61" s="119">
        <v>3.2535810667611888E-2</v>
      </c>
      <c r="BM61" s="119">
        <v>3.2535810667611888E-2</v>
      </c>
      <c r="BN61" s="119">
        <v>3.2535810667611888E-2</v>
      </c>
      <c r="BO61" s="119">
        <v>3.2535810667611888E-2</v>
      </c>
      <c r="BP61" s="119">
        <v>2.953293847663644E-2</v>
      </c>
      <c r="BQ61" s="119">
        <v>0</v>
      </c>
      <c r="BR61" s="119">
        <v>0</v>
      </c>
      <c r="BS61" s="119">
        <v>0</v>
      </c>
      <c r="BU61" s="118"/>
      <c r="BV61" s="118"/>
      <c r="BW61" s="118"/>
      <c r="BX61" s="120">
        <v>0</v>
      </c>
      <c r="BY61" s="120">
        <v>0</v>
      </c>
      <c r="BZ61" s="120">
        <v>0</v>
      </c>
      <c r="CA61" s="120">
        <v>0</v>
      </c>
      <c r="CB61" s="120">
        <v>0</v>
      </c>
      <c r="CC61" s="120">
        <v>0</v>
      </c>
      <c r="CD61" s="120">
        <v>0</v>
      </c>
      <c r="CE61" s="120">
        <v>0</v>
      </c>
      <c r="CF61" s="120">
        <v>0</v>
      </c>
      <c r="CG61" s="120">
        <v>0</v>
      </c>
      <c r="CH61" s="120">
        <v>0</v>
      </c>
      <c r="CI61" s="120">
        <v>0</v>
      </c>
      <c r="CJ61" s="120">
        <v>0</v>
      </c>
      <c r="CK61" s="120">
        <v>0</v>
      </c>
      <c r="CL61" s="120">
        <v>0</v>
      </c>
      <c r="CM61" s="120">
        <v>0</v>
      </c>
      <c r="CN61" s="120">
        <v>0</v>
      </c>
      <c r="CO61" s="120">
        <v>0</v>
      </c>
      <c r="CP61" s="120">
        <v>0</v>
      </c>
      <c r="CQ61" s="120">
        <v>0</v>
      </c>
      <c r="CR61" s="120">
        <v>0</v>
      </c>
      <c r="CS61" s="120">
        <v>0</v>
      </c>
      <c r="CT61" s="120">
        <v>0</v>
      </c>
      <c r="CU61" s="120">
        <v>0</v>
      </c>
      <c r="CV61" s="120">
        <v>0</v>
      </c>
      <c r="CW61" s="120">
        <v>0</v>
      </c>
      <c r="CX61" s="120">
        <v>0</v>
      </c>
      <c r="CY61" s="120">
        <v>0</v>
      </c>
    </row>
    <row r="62" spans="1:103" x14ac:dyDescent="0.4">
      <c r="A62" s="200">
        <v>2100118</v>
      </c>
      <c r="B62" s="200" t="s">
        <v>106</v>
      </c>
      <c r="C62" s="201">
        <v>13.210305348348216</v>
      </c>
      <c r="D62" s="367">
        <v>922.45436435246086</v>
      </c>
      <c r="E62" s="367">
        <v>758.44197837059323</v>
      </c>
      <c r="F62" s="368">
        <v>9.3435948542146832E-2</v>
      </c>
      <c r="G62" s="371">
        <v>0</v>
      </c>
      <c r="H62" s="509"/>
      <c r="I62" s="369"/>
      <c r="J62" s="508"/>
      <c r="K62" s="371">
        <v>758.44197837059323</v>
      </c>
      <c r="L62" s="370">
        <v>758.44197837059323</v>
      </c>
      <c r="M62" s="371">
        <v>758.44197837059323</v>
      </c>
      <c r="N62" s="371">
        <v>758.44197837059323</v>
      </c>
      <c r="O62" s="371">
        <v>758.44197837059323</v>
      </c>
      <c r="P62" s="371">
        <v>758.44197837059323</v>
      </c>
      <c r="Q62" s="371">
        <v>758.44197837059323</v>
      </c>
      <c r="R62" s="371">
        <v>758.44197837059323</v>
      </c>
      <c r="S62" s="371">
        <v>758.44197837059323</v>
      </c>
      <c r="T62" s="371">
        <v>758.44197837059323</v>
      </c>
      <c r="U62" s="371">
        <v>758.44197837059323</v>
      </c>
      <c r="V62" s="371">
        <v>758.44197837059323</v>
      </c>
      <c r="W62" s="371">
        <v>159.50440446313772</v>
      </c>
      <c r="X62" s="371">
        <v>0</v>
      </c>
      <c r="Y62" s="371">
        <v>0</v>
      </c>
      <c r="Z62" s="371">
        <v>0</v>
      </c>
      <c r="AA62" s="371">
        <v>0</v>
      </c>
      <c r="AB62" s="371">
        <v>0</v>
      </c>
      <c r="AC62" s="371">
        <v>0</v>
      </c>
      <c r="AD62" s="371">
        <v>0</v>
      </c>
      <c r="AE62" s="371">
        <v>0</v>
      </c>
      <c r="AF62" s="371">
        <v>0</v>
      </c>
      <c r="AG62" s="371">
        <v>0</v>
      </c>
      <c r="AH62" s="371">
        <v>0</v>
      </c>
      <c r="AI62" s="371">
        <v>0</v>
      </c>
      <c r="AJ62" s="371">
        <v>0</v>
      </c>
      <c r="AK62" s="371">
        <v>0</v>
      </c>
      <c r="AL62" s="371">
        <v>0</v>
      </c>
      <c r="AM62" s="372">
        <f t="shared" si="4"/>
        <v>9260.8081449102574</v>
      </c>
      <c r="AO62" s="118"/>
      <c r="AP62" s="118"/>
      <c r="AQ62" s="207"/>
      <c r="AR62" s="119">
        <v>9.3435948542146832E-2</v>
      </c>
      <c r="AS62" s="119">
        <v>9.3435948542146832E-2</v>
      </c>
      <c r="AT62" s="119">
        <v>9.3435948542146832E-2</v>
      </c>
      <c r="AU62" s="119">
        <v>9.3435948542146832E-2</v>
      </c>
      <c r="AV62" s="119">
        <v>9.3435948542146832E-2</v>
      </c>
      <c r="AW62" s="119">
        <v>9.3435948542146832E-2</v>
      </c>
      <c r="AX62" s="119">
        <v>9.3435948542146832E-2</v>
      </c>
      <c r="AY62" s="119">
        <v>9.3435948542146832E-2</v>
      </c>
      <c r="AZ62" s="119">
        <v>9.3435948542146832E-2</v>
      </c>
      <c r="BA62" s="119">
        <v>9.3435948542146832E-2</v>
      </c>
      <c r="BB62" s="119">
        <v>9.3435948542146832E-2</v>
      </c>
      <c r="BC62" s="119">
        <v>9.3435948542146832E-2</v>
      </c>
      <c r="BD62" s="119">
        <v>1.9650079706402177E-2</v>
      </c>
      <c r="BE62" s="119">
        <v>0</v>
      </c>
      <c r="BF62" s="119">
        <v>0</v>
      </c>
      <c r="BG62" s="119">
        <v>0</v>
      </c>
      <c r="BH62" s="119">
        <v>0</v>
      </c>
      <c r="BI62" s="119">
        <v>0</v>
      </c>
      <c r="BJ62" s="119">
        <v>0</v>
      </c>
      <c r="BK62" s="119">
        <v>0</v>
      </c>
      <c r="BL62" s="119">
        <v>0</v>
      </c>
      <c r="BM62" s="119">
        <v>0</v>
      </c>
      <c r="BN62" s="119">
        <v>0</v>
      </c>
      <c r="BO62" s="119">
        <v>0</v>
      </c>
      <c r="BP62" s="119">
        <v>0</v>
      </c>
      <c r="BQ62" s="119">
        <v>0</v>
      </c>
      <c r="BR62" s="119">
        <v>0</v>
      </c>
      <c r="BS62" s="119">
        <v>0</v>
      </c>
      <c r="BU62" s="118"/>
      <c r="BV62" s="118"/>
      <c r="BW62" s="118"/>
      <c r="BX62" s="120">
        <v>0</v>
      </c>
      <c r="BY62" s="120">
        <v>0</v>
      </c>
      <c r="BZ62" s="120">
        <v>0</v>
      </c>
      <c r="CA62" s="120">
        <v>0</v>
      </c>
      <c r="CB62" s="120">
        <v>0</v>
      </c>
      <c r="CC62" s="120">
        <v>0</v>
      </c>
      <c r="CD62" s="120">
        <v>0</v>
      </c>
      <c r="CE62" s="120">
        <v>0</v>
      </c>
      <c r="CF62" s="120">
        <v>0</v>
      </c>
      <c r="CG62" s="120">
        <v>0</v>
      </c>
      <c r="CH62" s="120">
        <v>0</v>
      </c>
      <c r="CI62" s="120">
        <v>0</v>
      </c>
      <c r="CJ62" s="120">
        <v>0</v>
      </c>
      <c r="CK62" s="120">
        <v>0</v>
      </c>
      <c r="CL62" s="120">
        <v>0</v>
      </c>
      <c r="CM62" s="120">
        <v>0</v>
      </c>
      <c r="CN62" s="120">
        <v>0</v>
      </c>
      <c r="CO62" s="120">
        <v>0</v>
      </c>
      <c r="CP62" s="120">
        <v>0</v>
      </c>
      <c r="CQ62" s="120">
        <v>0</v>
      </c>
      <c r="CR62" s="120">
        <v>0</v>
      </c>
      <c r="CS62" s="120">
        <v>0</v>
      </c>
      <c r="CT62" s="120">
        <v>0</v>
      </c>
      <c r="CU62" s="120">
        <v>0</v>
      </c>
      <c r="CV62" s="120">
        <v>0</v>
      </c>
      <c r="CW62" s="120">
        <v>0</v>
      </c>
      <c r="CX62" s="120">
        <v>0</v>
      </c>
      <c r="CY62" s="120">
        <v>0</v>
      </c>
    </row>
    <row r="63" spans="1:103" x14ac:dyDescent="0.4">
      <c r="A63" s="200">
        <v>2000307</v>
      </c>
      <c r="B63" s="200" t="s">
        <v>106</v>
      </c>
      <c r="C63" s="201">
        <v>13.472006926913254</v>
      </c>
      <c r="D63" s="367">
        <v>197.16446952579497</v>
      </c>
      <c r="E63" s="367">
        <v>162.10862684410864</v>
      </c>
      <c r="F63" s="368">
        <v>1.7978495448348078E-2</v>
      </c>
      <c r="G63" s="371">
        <v>0</v>
      </c>
      <c r="H63" s="509"/>
      <c r="I63" s="369"/>
      <c r="J63" s="508"/>
      <c r="K63" s="371">
        <v>162.10862684410864</v>
      </c>
      <c r="L63" s="370">
        <v>162.10862684410864</v>
      </c>
      <c r="M63" s="371">
        <v>162.10862684410864</v>
      </c>
      <c r="N63" s="371">
        <v>162.10862684410864</v>
      </c>
      <c r="O63" s="371">
        <v>162.10862684410864</v>
      </c>
      <c r="P63" s="371">
        <v>162.10862684410864</v>
      </c>
      <c r="Q63" s="371">
        <v>162.10862684410864</v>
      </c>
      <c r="R63" s="371">
        <v>162.10862684410864</v>
      </c>
      <c r="S63" s="371">
        <v>162.10862684410864</v>
      </c>
      <c r="T63" s="371">
        <v>162.10862684410864</v>
      </c>
      <c r="U63" s="371">
        <v>162.10862684410864</v>
      </c>
      <c r="V63" s="371">
        <v>162.10862684410864</v>
      </c>
      <c r="W63" s="371">
        <v>76.516394782815169</v>
      </c>
      <c r="X63" s="371">
        <v>0</v>
      </c>
      <c r="Y63" s="371">
        <v>0</v>
      </c>
      <c r="Z63" s="371">
        <v>0</v>
      </c>
      <c r="AA63" s="371">
        <v>0</v>
      </c>
      <c r="AB63" s="371">
        <v>0</v>
      </c>
      <c r="AC63" s="371">
        <v>0</v>
      </c>
      <c r="AD63" s="371">
        <v>0</v>
      </c>
      <c r="AE63" s="371">
        <v>0</v>
      </c>
      <c r="AF63" s="371">
        <v>0</v>
      </c>
      <c r="AG63" s="371">
        <v>0</v>
      </c>
      <c r="AH63" s="371">
        <v>0</v>
      </c>
      <c r="AI63" s="371">
        <v>0</v>
      </c>
      <c r="AJ63" s="371">
        <v>0</v>
      </c>
      <c r="AK63" s="371">
        <v>0</v>
      </c>
      <c r="AL63" s="371">
        <v>0</v>
      </c>
      <c r="AM63" s="372">
        <f t="shared" si="4"/>
        <v>2021.8199169121185</v>
      </c>
      <c r="AO63" s="118"/>
      <c r="AP63" s="118"/>
      <c r="AQ63" s="118"/>
      <c r="AR63" s="119">
        <v>1.7978495448348078E-2</v>
      </c>
      <c r="AS63" s="119">
        <v>1.7978495448348078E-2</v>
      </c>
      <c r="AT63" s="119">
        <v>1.7978495448348078E-2</v>
      </c>
      <c r="AU63" s="119">
        <v>1.7978495448348078E-2</v>
      </c>
      <c r="AV63" s="119">
        <v>1.7978495448348078E-2</v>
      </c>
      <c r="AW63" s="119">
        <v>1.7978495448348078E-2</v>
      </c>
      <c r="AX63" s="119">
        <v>1.7978495448348078E-2</v>
      </c>
      <c r="AY63" s="119">
        <v>1.7978495448348078E-2</v>
      </c>
      <c r="AZ63" s="119">
        <v>1.7978495448348078E-2</v>
      </c>
      <c r="BA63" s="119">
        <v>1.7978495448348078E-2</v>
      </c>
      <c r="BB63" s="119">
        <v>1.7978495448348078E-2</v>
      </c>
      <c r="BC63" s="119">
        <v>1.7978495448348078E-2</v>
      </c>
      <c r="BD63" s="119">
        <v>8.4859743870987023E-3</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U63" s="118"/>
      <c r="BV63" s="118"/>
      <c r="BW63" s="118"/>
      <c r="BX63" s="120">
        <v>0</v>
      </c>
      <c r="BY63" s="120">
        <v>0</v>
      </c>
      <c r="BZ63" s="120">
        <v>0</v>
      </c>
      <c r="CA63" s="120">
        <v>0</v>
      </c>
      <c r="CB63" s="120">
        <v>0</v>
      </c>
      <c r="CC63" s="120">
        <v>0</v>
      </c>
      <c r="CD63" s="120">
        <v>0</v>
      </c>
      <c r="CE63" s="120">
        <v>0</v>
      </c>
      <c r="CF63" s="120">
        <v>0</v>
      </c>
      <c r="CG63" s="120">
        <v>0</v>
      </c>
      <c r="CH63" s="120">
        <v>0</v>
      </c>
      <c r="CI63" s="120">
        <v>0</v>
      </c>
      <c r="CJ63" s="120">
        <v>0</v>
      </c>
      <c r="CK63" s="120">
        <v>0</v>
      </c>
      <c r="CL63" s="120">
        <v>0</v>
      </c>
      <c r="CM63" s="120">
        <v>0</v>
      </c>
      <c r="CN63" s="120">
        <v>0</v>
      </c>
      <c r="CO63" s="120">
        <v>0</v>
      </c>
      <c r="CP63" s="120">
        <v>0</v>
      </c>
      <c r="CQ63" s="120">
        <v>0</v>
      </c>
      <c r="CR63" s="120">
        <v>0</v>
      </c>
      <c r="CS63" s="120">
        <v>0</v>
      </c>
      <c r="CT63" s="120">
        <v>0</v>
      </c>
      <c r="CU63" s="120">
        <v>0</v>
      </c>
      <c r="CV63" s="120">
        <v>0</v>
      </c>
      <c r="CW63" s="120">
        <v>0</v>
      </c>
      <c r="CX63" s="120">
        <v>0</v>
      </c>
      <c r="CY63" s="120">
        <v>0</v>
      </c>
    </row>
    <row r="64" spans="1:103" x14ac:dyDescent="0.4">
      <c r="A64" s="200">
        <v>2100017</v>
      </c>
      <c r="B64" s="200" t="s">
        <v>106</v>
      </c>
      <c r="C64" s="201">
        <v>14.987043801748086</v>
      </c>
      <c r="D64" s="367">
        <v>991.63562923724817</v>
      </c>
      <c r="E64" s="367">
        <v>815.32281435886546</v>
      </c>
      <c r="F64" s="368">
        <v>0.28662453316570036</v>
      </c>
      <c r="G64" s="371">
        <v>59415.260520415926</v>
      </c>
      <c r="H64" s="509"/>
      <c r="I64" s="369"/>
      <c r="J64" s="508"/>
      <c r="K64" s="371">
        <v>815.32281435886546</v>
      </c>
      <c r="L64" s="370">
        <v>815.32281435886546</v>
      </c>
      <c r="M64" s="371">
        <v>815.32281435886546</v>
      </c>
      <c r="N64" s="371">
        <v>815.32281435886546</v>
      </c>
      <c r="O64" s="371">
        <v>815.32281435886546</v>
      </c>
      <c r="P64" s="371">
        <v>815.32281435886546</v>
      </c>
      <c r="Q64" s="371">
        <v>815.32281435886546</v>
      </c>
      <c r="R64" s="371">
        <v>815.32281435886546</v>
      </c>
      <c r="S64" s="371">
        <v>815.32281435886546</v>
      </c>
      <c r="T64" s="371">
        <v>815.32281435886546</v>
      </c>
      <c r="U64" s="371">
        <v>815.32281435886546</v>
      </c>
      <c r="V64" s="371">
        <v>815.32281435886546</v>
      </c>
      <c r="W64" s="371">
        <v>815.32281435886546</v>
      </c>
      <c r="X64" s="371">
        <v>804.75933033672391</v>
      </c>
      <c r="Y64" s="371">
        <v>0</v>
      </c>
      <c r="Z64" s="371">
        <v>0</v>
      </c>
      <c r="AA64" s="371">
        <v>0</v>
      </c>
      <c r="AB64" s="371">
        <v>0</v>
      </c>
      <c r="AC64" s="371">
        <v>0</v>
      </c>
      <c r="AD64" s="371">
        <v>0</v>
      </c>
      <c r="AE64" s="371">
        <v>0</v>
      </c>
      <c r="AF64" s="371">
        <v>0</v>
      </c>
      <c r="AG64" s="371">
        <v>0</v>
      </c>
      <c r="AH64" s="371">
        <v>0</v>
      </c>
      <c r="AI64" s="371">
        <v>0</v>
      </c>
      <c r="AJ64" s="371">
        <v>0</v>
      </c>
      <c r="AK64" s="371">
        <v>0</v>
      </c>
      <c r="AL64" s="371">
        <v>0</v>
      </c>
      <c r="AM64" s="372">
        <f t="shared" si="4"/>
        <v>11403.955917001978</v>
      </c>
      <c r="AO64" s="118"/>
      <c r="AP64" s="118"/>
      <c r="AQ64" s="207"/>
      <c r="AR64" s="119">
        <v>0.28662453316570036</v>
      </c>
      <c r="AS64" s="119">
        <v>0.28662453316570036</v>
      </c>
      <c r="AT64" s="119">
        <v>0.28662453316570036</v>
      </c>
      <c r="AU64" s="119">
        <v>0.28662453316570036</v>
      </c>
      <c r="AV64" s="119">
        <v>0.28662453316570036</v>
      </c>
      <c r="AW64" s="119">
        <v>0.28662453316570036</v>
      </c>
      <c r="AX64" s="119">
        <v>0.28662453316570036</v>
      </c>
      <c r="AY64" s="119">
        <v>0.28662453316570036</v>
      </c>
      <c r="AZ64" s="119">
        <v>0.28662453316570036</v>
      </c>
      <c r="BA64" s="119">
        <v>0.28662453316570036</v>
      </c>
      <c r="BB64" s="119">
        <v>0.28662453316570036</v>
      </c>
      <c r="BC64" s="119">
        <v>0.28662453316570036</v>
      </c>
      <c r="BD64" s="119">
        <v>0.28662453316570036</v>
      </c>
      <c r="BE64" s="119">
        <v>0.28291096889014339</v>
      </c>
      <c r="BF64" s="119">
        <v>0</v>
      </c>
      <c r="BG64" s="119">
        <v>0</v>
      </c>
      <c r="BH64" s="119">
        <v>0</v>
      </c>
      <c r="BI64" s="119">
        <v>0</v>
      </c>
      <c r="BJ64" s="119">
        <v>0</v>
      </c>
      <c r="BK64" s="119">
        <v>0</v>
      </c>
      <c r="BL64" s="119">
        <v>0</v>
      </c>
      <c r="BM64" s="119">
        <v>0</v>
      </c>
      <c r="BN64" s="119">
        <v>0</v>
      </c>
      <c r="BO64" s="119">
        <v>0</v>
      </c>
      <c r="BP64" s="119">
        <v>0</v>
      </c>
      <c r="BQ64" s="119">
        <v>0</v>
      </c>
      <c r="BR64" s="119">
        <v>0</v>
      </c>
      <c r="BS64" s="119">
        <v>0</v>
      </c>
      <c r="BU64" s="118"/>
      <c r="BV64" s="118"/>
      <c r="BW64" s="118"/>
      <c r="BX64" s="120">
        <v>59415.260520415926</v>
      </c>
      <c r="BY64" s="120">
        <v>59415.260520415926</v>
      </c>
      <c r="BZ64" s="120">
        <v>59415.260520415926</v>
      </c>
      <c r="CA64" s="120">
        <v>59415.260520415926</v>
      </c>
      <c r="CB64" s="120">
        <v>59415.260520415926</v>
      </c>
      <c r="CC64" s="120">
        <v>59415.260520415926</v>
      </c>
      <c r="CD64" s="120">
        <v>59415.260520415926</v>
      </c>
      <c r="CE64" s="120">
        <v>59415.260520415926</v>
      </c>
      <c r="CF64" s="120">
        <v>59415.260520415926</v>
      </c>
      <c r="CG64" s="120">
        <v>59415.260520415926</v>
      </c>
      <c r="CH64" s="120">
        <v>59415.260520415926</v>
      </c>
      <c r="CI64" s="120">
        <v>59415.260520415926</v>
      </c>
      <c r="CJ64" s="120">
        <v>59415.260520415926</v>
      </c>
      <c r="CK64" s="120">
        <v>59415.260520415926</v>
      </c>
      <c r="CL64" s="120">
        <v>58645.464625924324</v>
      </c>
      <c r="CM64" s="120">
        <v>0</v>
      </c>
      <c r="CN64" s="120">
        <v>0</v>
      </c>
      <c r="CO64" s="120">
        <v>0</v>
      </c>
      <c r="CP64" s="120">
        <v>0</v>
      </c>
      <c r="CQ64" s="120">
        <v>0</v>
      </c>
      <c r="CR64" s="120">
        <v>0</v>
      </c>
      <c r="CS64" s="120">
        <v>0</v>
      </c>
      <c r="CT64" s="120">
        <v>0</v>
      </c>
      <c r="CU64" s="120">
        <v>0</v>
      </c>
      <c r="CV64" s="120">
        <v>0</v>
      </c>
      <c r="CW64" s="120">
        <v>0</v>
      </c>
      <c r="CX64" s="120">
        <v>0</v>
      </c>
      <c r="CY64" s="120">
        <v>0</v>
      </c>
    </row>
    <row r="65" spans="1:103" x14ac:dyDescent="0.4">
      <c r="A65" s="200">
        <v>2100007</v>
      </c>
      <c r="B65" s="200" t="s">
        <v>106</v>
      </c>
      <c r="C65" s="201">
        <v>18.031763117560814</v>
      </c>
      <c r="D65" s="367">
        <v>57.371468664148779</v>
      </c>
      <c r="E65" s="367">
        <v>47.170821535663123</v>
      </c>
      <c r="F65" s="368">
        <v>8.2883738744471552E-2</v>
      </c>
      <c r="G65" s="371">
        <v>7545.5446484720906</v>
      </c>
      <c r="H65" s="509"/>
      <c r="I65" s="369"/>
      <c r="J65" s="508"/>
      <c r="K65" s="371">
        <v>47.170821535663123</v>
      </c>
      <c r="L65" s="370">
        <v>47.170821535663123</v>
      </c>
      <c r="M65" s="371">
        <v>47.170821535663123</v>
      </c>
      <c r="N65" s="371">
        <v>47.170821535663123</v>
      </c>
      <c r="O65" s="371">
        <v>47.170821535663123</v>
      </c>
      <c r="P65" s="371">
        <v>47.170821535663123</v>
      </c>
      <c r="Q65" s="371">
        <v>47.170821535663123</v>
      </c>
      <c r="R65" s="371">
        <v>47.170821535663123</v>
      </c>
      <c r="S65" s="371">
        <v>47.170821535663123</v>
      </c>
      <c r="T65" s="371">
        <v>47.170821535663123</v>
      </c>
      <c r="U65" s="371">
        <v>47.170821535663123</v>
      </c>
      <c r="V65" s="371">
        <v>47.170821535663123</v>
      </c>
      <c r="W65" s="371">
        <v>47.170821535663123</v>
      </c>
      <c r="X65" s="371">
        <v>47.170821535663123</v>
      </c>
      <c r="Y65" s="371">
        <v>47.170821535663123</v>
      </c>
      <c r="Z65" s="371">
        <v>47.170821535663123</v>
      </c>
      <c r="AA65" s="371">
        <v>47.170821535663123</v>
      </c>
      <c r="AB65" s="371">
        <v>1.498292349877453</v>
      </c>
      <c r="AC65" s="371">
        <v>0</v>
      </c>
      <c r="AD65" s="371">
        <v>0</v>
      </c>
      <c r="AE65" s="371">
        <v>0</v>
      </c>
      <c r="AF65" s="371">
        <v>0</v>
      </c>
      <c r="AG65" s="371">
        <v>0</v>
      </c>
      <c r="AH65" s="371">
        <v>0</v>
      </c>
      <c r="AI65" s="371">
        <v>0</v>
      </c>
      <c r="AJ65" s="371">
        <v>0</v>
      </c>
      <c r="AK65" s="371">
        <v>0</v>
      </c>
      <c r="AL65" s="371">
        <v>0</v>
      </c>
      <c r="AM65" s="372">
        <f t="shared" si="4"/>
        <v>803.40225845615032</v>
      </c>
      <c r="AO65" s="118"/>
      <c r="AP65" s="118"/>
      <c r="AQ65" s="207"/>
      <c r="AR65" s="119">
        <v>8.2883738744471552E-2</v>
      </c>
      <c r="AS65" s="119">
        <v>8.2883738744471552E-2</v>
      </c>
      <c r="AT65" s="119">
        <v>8.2883738744471552E-2</v>
      </c>
      <c r="AU65" s="119">
        <v>8.2883738744471552E-2</v>
      </c>
      <c r="AV65" s="119">
        <v>8.2883738744471552E-2</v>
      </c>
      <c r="AW65" s="119">
        <v>8.2883738744471552E-2</v>
      </c>
      <c r="AX65" s="119">
        <v>8.2883738744471552E-2</v>
      </c>
      <c r="AY65" s="119">
        <v>8.2883738744471552E-2</v>
      </c>
      <c r="AZ65" s="119">
        <v>8.2883738744471552E-2</v>
      </c>
      <c r="BA65" s="119">
        <v>8.2883738744471552E-2</v>
      </c>
      <c r="BB65" s="119">
        <v>8.2883738744471552E-2</v>
      </c>
      <c r="BC65" s="119">
        <v>8.2883738744471552E-2</v>
      </c>
      <c r="BD65" s="119">
        <v>8.2883738744471552E-2</v>
      </c>
      <c r="BE65" s="119">
        <v>8.2883738744471552E-2</v>
      </c>
      <c r="BF65" s="119">
        <v>8.2883738744471552E-2</v>
      </c>
      <c r="BG65" s="119">
        <v>8.2883738744471552E-2</v>
      </c>
      <c r="BH65" s="119">
        <v>8.2883738744471552E-2</v>
      </c>
      <c r="BI65" s="119">
        <v>2.632645937620459E-3</v>
      </c>
      <c r="BJ65" s="119">
        <v>0</v>
      </c>
      <c r="BK65" s="119">
        <v>0</v>
      </c>
      <c r="BL65" s="119">
        <v>0</v>
      </c>
      <c r="BM65" s="119">
        <v>0</v>
      </c>
      <c r="BN65" s="119">
        <v>0</v>
      </c>
      <c r="BO65" s="119">
        <v>0</v>
      </c>
      <c r="BP65" s="119">
        <v>0</v>
      </c>
      <c r="BQ65" s="119">
        <v>0</v>
      </c>
      <c r="BR65" s="119">
        <v>0</v>
      </c>
      <c r="BS65" s="119">
        <v>0</v>
      </c>
      <c r="BU65" s="118"/>
      <c r="BV65" s="118"/>
      <c r="BW65" s="118"/>
      <c r="BX65" s="120">
        <v>7545.5446484720906</v>
      </c>
      <c r="BY65" s="120">
        <v>7545.5446484720906</v>
      </c>
      <c r="BZ65" s="120">
        <v>7545.5446484720906</v>
      </c>
      <c r="CA65" s="120">
        <v>7545.5446484720906</v>
      </c>
      <c r="CB65" s="120">
        <v>7545.5446484720906</v>
      </c>
      <c r="CC65" s="120">
        <v>7545.5446484720906</v>
      </c>
      <c r="CD65" s="120">
        <v>7545.5446484720906</v>
      </c>
      <c r="CE65" s="120">
        <v>7545.5446484720906</v>
      </c>
      <c r="CF65" s="120">
        <v>7545.5446484720906</v>
      </c>
      <c r="CG65" s="120">
        <v>7545.5446484720906</v>
      </c>
      <c r="CH65" s="120">
        <v>7545.5446484720906</v>
      </c>
      <c r="CI65" s="120">
        <v>7545.5446484720906</v>
      </c>
      <c r="CJ65" s="120">
        <v>7545.5446484720906</v>
      </c>
      <c r="CK65" s="120">
        <v>7545.5446484720906</v>
      </c>
      <c r="CL65" s="120">
        <v>7545.5446484720906</v>
      </c>
      <c r="CM65" s="120">
        <v>7545.5446484720906</v>
      </c>
      <c r="CN65" s="120">
        <v>7545.5446484720906</v>
      </c>
      <c r="CO65" s="120">
        <v>7545.5446484720906</v>
      </c>
      <c r="CP65" s="120">
        <v>239.67002172979133</v>
      </c>
      <c r="CQ65" s="120">
        <v>0</v>
      </c>
      <c r="CR65" s="120">
        <v>0</v>
      </c>
      <c r="CS65" s="120">
        <v>0</v>
      </c>
      <c r="CT65" s="120">
        <v>0</v>
      </c>
      <c r="CU65" s="120">
        <v>0</v>
      </c>
      <c r="CV65" s="120">
        <v>0</v>
      </c>
      <c r="CW65" s="120">
        <v>0</v>
      </c>
      <c r="CX65" s="120">
        <v>0</v>
      </c>
      <c r="CY65" s="120">
        <v>0</v>
      </c>
    </row>
    <row r="66" spans="1:103" x14ac:dyDescent="0.4">
      <c r="A66" s="589">
        <v>2100305</v>
      </c>
      <c r="B66" s="200" t="s">
        <v>106</v>
      </c>
      <c r="C66" s="201">
        <v>15.5446233772076</v>
      </c>
      <c r="D66" s="367">
        <v>248.21271950918575</v>
      </c>
      <c r="E66" s="367">
        <v>204.08049798045255</v>
      </c>
      <c r="F66" s="368">
        <v>4.269555588093054E-2</v>
      </c>
      <c r="G66" s="371">
        <v>8123.740095795697</v>
      </c>
      <c r="H66" s="509"/>
      <c r="I66" s="369"/>
      <c r="J66" s="508"/>
      <c r="K66" s="371">
        <v>204.08049798045255</v>
      </c>
      <c r="L66" s="370">
        <v>204.08049798045255</v>
      </c>
      <c r="M66" s="371">
        <v>204.08049798045255</v>
      </c>
      <c r="N66" s="371">
        <v>204.08049798045255</v>
      </c>
      <c r="O66" s="371">
        <v>204.08049798045255</v>
      </c>
      <c r="P66" s="371">
        <v>204.08049798045255</v>
      </c>
      <c r="Q66" s="371">
        <v>204.08049798045255</v>
      </c>
      <c r="R66" s="371">
        <v>204.08049798045255</v>
      </c>
      <c r="S66" s="371">
        <v>204.08049798045255</v>
      </c>
      <c r="T66" s="371">
        <v>204.08049798045255</v>
      </c>
      <c r="U66" s="371">
        <v>204.08049798045255</v>
      </c>
      <c r="V66" s="371">
        <v>204.08049798045255</v>
      </c>
      <c r="W66" s="371">
        <v>204.08049798045255</v>
      </c>
      <c r="X66" s="371">
        <v>204.08049798045255</v>
      </c>
      <c r="Y66" s="371">
        <v>111.14701003232284</v>
      </c>
      <c r="Z66" s="371">
        <v>0</v>
      </c>
      <c r="AA66" s="371">
        <v>0</v>
      </c>
      <c r="AB66" s="371">
        <v>0</v>
      </c>
      <c r="AC66" s="371">
        <v>0</v>
      </c>
      <c r="AD66" s="371">
        <v>0</v>
      </c>
      <c r="AE66" s="371">
        <v>0</v>
      </c>
      <c r="AF66" s="371">
        <v>0</v>
      </c>
      <c r="AG66" s="371">
        <v>0</v>
      </c>
      <c r="AH66" s="371">
        <v>0</v>
      </c>
      <c r="AI66" s="371">
        <v>0</v>
      </c>
      <c r="AJ66" s="371">
        <v>0</v>
      </c>
      <c r="AK66" s="371">
        <v>0</v>
      </c>
      <c r="AL66" s="371">
        <v>0</v>
      </c>
      <c r="AM66" s="372">
        <f t="shared" si="4"/>
        <v>2968.273981758658</v>
      </c>
      <c r="AO66" s="118"/>
      <c r="AP66" s="118"/>
      <c r="AQ66" s="118"/>
      <c r="AR66" s="119">
        <v>4.269555588093054E-2</v>
      </c>
      <c r="AS66" s="119">
        <v>4.269555588093054E-2</v>
      </c>
      <c r="AT66" s="119">
        <v>4.269555588093054E-2</v>
      </c>
      <c r="AU66" s="119">
        <v>4.269555588093054E-2</v>
      </c>
      <c r="AV66" s="119">
        <v>4.269555588093054E-2</v>
      </c>
      <c r="AW66" s="119">
        <v>4.269555588093054E-2</v>
      </c>
      <c r="AX66" s="119">
        <v>4.269555588093054E-2</v>
      </c>
      <c r="AY66" s="119">
        <v>4.269555588093054E-2</v>
      </c>
      <c r="AZ66" s="119">
        <v>4.269555588093054E-2</v>
      </c>
      <c r="BA66" s="119">
        <v>4.269555588093054E-2</v>
      </c>
      <c r="BB66" s="119">
        <v>4.269555588093054E-2</v>
      </c>
      <c r="BC66" s="119">
        <v>4.269555588093054E-2</v>
      </c>
      <c r="BD66" s="119">
        <v>4.269555588093054E-2</v>
      </c>
      <c r="BE66" s="119">
        <v>4.269555588093054E-2</v>
      </c>
      <c r="BF66" s="119">
        <v>2.3252997835628193E-2</v>
      </c>
      <c r="BG66" s="119">
        <v>0</v>
      </c>
      <c r="BH66" s="119">
        <v>0</v>
      </c>
      <c r="BI66" s="119">
        <v>0</v>
      </c>
      <c r="BJ66" s="119">
        <v>0</v>
      </c>
      <c r="BK66" s="119">
        <v>0</v>
      </c>
      <c r="BL66" s="119">
        <v>0</v>
      </c>
      <c r="BM66" s="119">
        <v>0</v>
      </c>
      <c r="BN66" s="119">
        <v>0</v>
      </c>
      <c r="BO66" s="119">
        <v>0</v>
      </c>
      <c r="BP66" s="119">
        <v>0</v>
      </c>
      <c r="BQ66" s="119">
        <v>0</v>
      </c>
      <c r="BR66" s="119">
        <v>0</v>
      </c>
      <c r="BS66" s="119">
        <v>0</v>
      </c>
      <c r="BU66" s="118"/>
      <c r="BV66" s="118"/>
      <c r="BW66" s="118"/>
      <c r="BX66" s="120">
        <v>8123.740095795697</v>
      </c>
      <c r="BY66" s="120">
        <v>8123.740095795697</v>
      </c>
      <c r="BZ66" s="120">
        <v>8123.740095795697</v>
      </c>
      <c r="CA66" s="120">
        <v>8123.740095795697</v>
      </c>
      <c r="CB66" s="120">
        <v>8123.740095795697</v>
      </c>
      <c r="CC66" s="120">
        <v>8123.740095795697</v>
      </c>
      <c r="CD66" s="120">
        <v>8123.740095795697</v>
      </c>
      <c r="CE66" s="120">
        <v>8123.740095795697</v>
      </c>
      <c r="CF66" s="120">
        <v>8123.740095795697</v>
      </c>
      <c r="CG66" s="120">
        <v>8123.740095795697</v>
      </c>
      <c r="CH66" s="120">
        <v>8123.740095795697</v>
      </c>
      <c r="CI66" s="120">
        <v>8123.740095795697</v>
      </c>
      <c r="CJ66" s="120">
        <v>8123.740095795697</v>
      </c>
      <c r="CK66" s="120">
        <v>8123.740095795697</v>
      </c>
      <c r="CL66" s="120">
        <v>8123.740095795697</v>
      </c>
      <c r="CM66" s="120">
        <v>4424.3787665290438</v>
      </c>
      <c r="CN66" s="120">
        <v>0</v>
      </c>
      <c r="CO66" s="120">
        <v>0</v>
      </c>
      <c r="CP66" s="120">
        <v>0</v>
      </c>
      <c r="CQ66" s="120">
        <v>0</v>
      </c>
      <c r="CR66" s="120">
        <v>0</v>
      </c>
      <c r="CS66" s="120">
        <v>0</v>
      </c>
      <c r="CT66" s="120">
        <v>0</v>
      </c>
      <c r="CU66" s="120">
        <v>0</v>
      </c>
      <c r="CV66" s="120">
        <v>0</v>
      </c>
      <c r="CW66" s="120">
        <v>0</v>
      </c>
      <c r="CX66" s="120">
        <v>0</v>
      </c>
      <c r="CY66" s="120">
        <v>0</v>
      </c>
    </row>
    <row r="67" spans="1:103" x14ac:dyDescent="0.4">
      <c r="A67" s="200">
        <v>2100054</v>
      </c>
      <c r="B67" s="200" t="s">
        <v>106</v>
      </c>
      <c r="C67" s="201">
        <v>15.242660017324864</v>
      </c>
      <c r="D67" s="367">
        <v>283.56304649208835</v>
      </c>
      <c r="E67" s="367">
        <v>233.14553682579503</v>
      </c>
      <c r="F67" s="368">
        <v>2.8118340044245238E-2</v>
      </c>
      <c r="G67" s="371">
        <v>28719.196182903561</v>
      </c>
      <c r="H67" s="509"/>
      <c r="I67" s="369"/>
      <c r="J67" s="508"/>
      <c r="K67" s="371">
        <v>233.14553682579503</v>
      </c>
      <c r="L67" s="370">
        <v>233.14553682579503</v>
      </c>
      <c r="M67" s="371">
        <v>233.14553682579503</v>
      </c>
      <c r="N67" s="371">
        <v>233.14553682579503</v>
      </c>
      <c r="O67" s="371">
        <v>233.14553682579503</v>
      </c>
      <c r="P67" s="371">
        <v>233.14553682579503</v>
      </c>
      <c r="Q67" s="371">
        <v>233.14553682579503</v>
      </c>
      <c r="R67" s="371">
        <v>233.14553682579503</v>
      </c>
      <c r="S67" s="371">
        <v>233.14553682579503</v>
      </c>
      <c r="T67" s="371">
        <v>233.14553682579503</v>
      </c>
      <c r="U67" s="371">
        <v>233.14553682579503</v>
      </c>
      <c r="V67" s="371">
        <v>233.14553682579503</v>
      </c>
      <c r="W67" s="371">
        <v>233.14553682579503</v>
      </c>
      <c r="X67" s="371">
        <v>233.14553682579503</v>
      </c>
      <c r="Y67" s="371">
        <v>56.57510000536216</v>
      </c>
      <c r="Z67" s="371">
        <v>0</v>
      </c>
      <c r="AA67" s="371">
        <v>0</v>
      </c>
      <c r="AB67" s="371">
        <v>0</v>
      </c>
      <c r="AC67" s="371">
        <v>0</v>
      </c>
      <c r="AD67" s="371">
        <v>0</v>
      </c>
      <c r="AE67" s="371">
        <v>0</v>
      </c>
      <c r="AF67" s="371">
        <v>0</v>
      </c>
      <c r="AG67" s="371">
        <v>0</v>
      </c>
      <c r="AH67" s="371">
        <v>0</v>
      </c>
      <c r="AI67" s="371">
        <v>0</v>
      </c>
      <c r="AJ67" s="371">
        <v>0</v>
      </c>
      <c r="AK67" s="371">
        <v>0</v>
      </c>
      <c r="AL67" s="371">
        <v>0</v>
      </c>
      <c r="AM67" s="372">
        <f t="shared" si="4"/>
        <v>3320.6126155664911</v>
      </c>
      <c r="AO67" s="118"/>
      <c r="AP67" s="118"/>
      <c r="AQ67" s="207"/>
      <c r="AR67" s="119">
        <v>2.8118340044245238E-2</v>
      </c>
      <c r="AS67" s="119">
        <v>2.8118340044245238E-2</v>
      </c>
      <c r="AT67" s="119">
        <v>2.8118340044245238E-2</v>
      </c>
      <c r="AU67" s="119">
        <v>2.8118340044245238E-2</v>
      </c>
      <c r="AV67" s="119">
        <v>2.8118340044245238E-2</v>
      </c>
      <c r="AW67" s="119">
        <v>2.8118340044245238E-2</v>
      </c>
      <c r="AX67" s="119">
        <v>2.8118340044245238E-2</v>
      </c>
      <c r="AY67" s="119">
        <v>2.8118340044245238E-2</v>
      </c>
      <c r="AZ67" s="119">
        <v>2.8118340044245238E-2</v>
      </c>
      <c r="BA67" s="119">
        <v>2.8118340044245238E-2</v>
      </c>
      <c r="BB67" s="119">
        <v>2.8118340044245238E-2</v>
      </c>
      <c r="BC67" s="119">
        <v>2.8118340044245238E-2</v>
      </c>
      <c r="BD67" s="119">
        <v>2.8118340044245238E-2</v>
      </c>
      <c r="BE67" s="119">
        <v>2.8118340044245238E-2</v>
      </c>
      <c r="BF67" s="119">
        <v>6.823196882282969E-3</v>
      </c>
      <c r="BG67" s="119">
        <v>0</v>
      </c>
      <c r="BH67" s="119">
        <v>0</v>
      </c>
      <c r="BI67" s="119">
        <v>0</v>
      </c>
      <c r="BJ67" s="119">
        <v>0</v>
      </c>
      <c r="BK67" s="119">
        <v>0</v>
      </c>
      <c r="BL67" s="119">
        <v>0</v>
      </c>
      <c r="BM67" s="119">
        <v>0</v>
      </c>
      <c r="BN67" s="119">
        <v>0</v>
      </c>
      <c r="BO67" s="119">
        <v>0</v>
      </c>
      <c r="BP67" s="119">
        <v>0</v>
      </c>
      <c r="BQ67" s="119">
        <v>0</v>
      </c>
      <c r="BR67" s="119">
        <v>0</v>
      </c>
      <c r="BS67" s="119">
        <v>0</v>
      </c>
      <c r="BU67" s="118"/>
      <c r="BV67" s="118"/>
      <c r="BW67" s="118"/>
      <c r="BX67" s="120">
        <v>28719.196182903561</v>
      </c>
      <c r="BY67" s="120">
        <v>28719.196182903561</v>
      </c>
      <c r="BZ67" s="120">
        <v>28719.196182903561</v>
      </c>
      <c r="CA67" s="120">
        <v>28719.196182903561</v>
      </c>
      <c r="CB67" s="120">
        <v>28719.196182903561</v>
      </c>
      <c r="CC67" s="120">
        <v>28719.196182903561</v>
      </c>
      <c r="CD67" s="120">
        <v>28719.196182903561</v>
      </c>
      <c r="CE67" s="120">
        <v>28719.196182903561</v>
      </c>
      <c r="CF67" s="120">
        <v>28719.196182903561</v>
      </c>
      <c r="CG67" s="120">
        <v>28719.196182903561</v>
      </c>
      <c r="CH67" s="120">
        <v>28719.196182903561</v>
      </c>
      <c r="CI67" s="120">
        <v>28719.196182903561</v>
      </c>
      <c r="CJ67" s="120">
        <v>28719.196182903561</v>
      </c>
      <c r="CK67" s="120">
        <v>28719.196182903561</v>
      </c>
      <c r="CL67" s="120">
        <v>28719.196182903561</v>
      </c>
      <c r="CM67" s="120">
        <v>6969.0006432995488</v>
      </c>
      <c r="CN67" s="120">
        <v>0</v>
      </c>
      <c r="CO67" s="120">
        <v>0</v>
      </c>
      <c r="CP67" s="120">
        <v>0</v>
      </c>
      <c r="CQ67" s="120">
        <v>0</v>
      </c>
      <c r="CR67" s="120">
        <v>0</v>
      </c>
      <c r="CS67" s="120">
        <v>0</v>
      </c>
      <c r="CT67" s="120">
        <v>0</v>
      </c>
      <c r="CU67" s="120">
        <v>0</v>
      </c>
      <c r="CV67" s="120">
        <v>0</v>
      </c>
      <c r="CW67" s="120">
        <v>0</v>
      </c>
      <c r="CX67" s="120">
        <v>0</v>
      </c>
      <c r="CY67" s="120">
        <v>0</v>
      </c>
    </row>
    <row r="68" spans="1:103" x14ac:dyDescent="0.4">
      <c r="A68" s="200">
        <v>2100221</v>
      </c>
      <c r="B68" s="200" t="s">
        <v>106</v>
      </c>
      <c r="C68" s="201">
        <v>15.5446233772076</v>
      </c>
      <c r="D68" s="367">
        <v>522.39177720114151</v>
      </c>
      <c r="E68" s="367">
        <v>429.51051921477858</v>
      </c>
      <c r="F68" s="368">
        <v>4.8976708457974749E-2</v>
      </c>
      <c r="G68" s="371">
        <v>0</v>
      </c>
      <c r="H68" s="509"/>
      <c r="I68" s="369"/>
      <c r="J68" s="508"/>
      <c r="K68" s="371">
        <v>429.51051921477858</v>
      </c>
      <c r="L68" s="370">
        <v>429.51051921477858</v>
      </c>
      <c r="M68" s="371">
        <v>429.51051921477858</v>
      </c>
      <c r="N68" s="371">
        <v>429.51051921477858</v>
      </c>
      <c r="O68" s="371">
        <v>429.51051921477858</v>
      </c>
      <c r="P68" s="371">
        <v>429.51051921477858</v>
      </c>
      <c r="Q68" s="371">
        <v>429.51051921477858</v>
      </c>
      <c r="R68" s="371">
        <v>429.51051921477858</v>
      </c>
      <c r="S68" s="371">
        <v>429.51051921477858</v>
      </c>
      <c r="T68" s="371">
        <v>429.51051921477858</v>
      </c>
      <c r="U68" s="371">
        <v>429.51051921477858</v>
      </c>
      <c r="V68" s="371">
        <v>429.51051921477858</v>
      </c>
      <c r="W68" s="371">
        <v>429.51051921477858</v>
      </c>
      <c r="X68" s="371">
        <v>429.51051921477858</v>
      </c>
      <c r="Y68" s="371">
        <v>233.92146952094245</v>
      </c>
      <c r="Z68" s="371">
        <v>0</v>
      </c>
      <c r="AA68" s="371">
        <v>0</v>
      </c>
      <c r="AB68" s="371">
        <v>0</v>
      </c>
      <c r="AC68" s="371">
        <v>0</v>
      </c>
      <c r="AD68" s="371">
        <v>0</v>
      </c>
      <c r="AE68" s="371">
        <v>0</v>
      </c>
      <c r="AF68" s="371">
        <v>0</v>
      </c>
      <c r="AG68" s="371">
        <v>0</v>
      </c>
      <c r="AH68" s="371">
        <v>0</v>
      </c>
      <c r="AI68" s="371">
        <v>0</v>
      </c>
      <c r="AJ68" s="371">
        <v>0</v>
      </c>
      <c r="AK68" s="371">
        <v>0</v>
      </c>
      <c r="AL68" s="371">
        <v>0</v>
      </c>
      <c r="AM68" s="372">
        <f t="shared" si="4"/>
        <v>6247.0687385278416</v>
      </c>
      <c r="AO68" s="118"/>
      <c r="AP68" s="118"/>
      <c r="AQ68" s="207"/>
      <c r="AR68" s="119">
        <v>4.8976708457974749E-2</v>
      </c>
      <c r="AS68" s="119">
        <v>4.8976708457974749E-2</v>
      </c>
      <c r="AT68" s="119">
        <v>4.8976708457974749E-2</v>
      </c>
      <c r="AU68" s="119">
        <v>4.8976708457974749E-2</v>
      </c>
      <c r="AV68" s="119">
        <v>4.8976708457974749E-2</v>
      </c>
      <c r="AW68" s="119">
        <v>4.8976708457974749E-2</v>
      </c>
      <c r="AX68" s="119">
        <v>4.8976708457974749E-2</v>
      </c>
      <c r="AY68" s="119">
        <v>4.8976708457974749E-2</v>
      </c>
      <c r="AZ68" s="119">
        <v>4.8976708457974749E-2</v>
      </c>
      <c r="BA68" s="119">
        <v>4.8976708457974749E-2</v>
      </c>
      <c r="BB68" s="119">
        <v>4.8976708457974749E-2</v>
      </c>
      <c r="BC68" s="119">
        <v>4.8976708457974749E-2</v>
      </c>
      <c r="BD68" s="119">
        <v>4.8976708457974749E-2</v>
      </c>
      <c r="BE68" s="119">
        <v>4.8976708457974749E-2</v>
      </c>
      <c r="BF68" s="119">
        <v>2.667386036489423E-2</v>
      </c>
      <c r="BG68" s="119">
        <v>0</v>
      </c>
      <c r="BH68" s="119">
        <v>0</v>
      </c>
      <c r="BI68" s="119">
        <v>0</v>
      </c>
      <c r="BJ68" s="119">
        <v>0</v>
      </c>
      <c r="BK68" s="119">
        <v>0</v>
      </c>
      <c r="BL68" s="119">
        <v>0</v>
      </c>
      <c r="BM68" s="119">
        <v>0</v>
      </c>
      <c r="BN68" s="119">
        <v>0</v>
      </c>
      <c r="BO68" s="119">
        <v>0</v>
      </c>
      <c r="BP68" s="119">
        <v>0</v>
      </c>
      <c r="BQ68" s="119">
        <v>0</v>
      </c>
      <c r="BR68" s="119">
        <v>0</v>
      </c>
      <c r="BS68" s="119">
        <v>0</v>
      </c>
      <c r="BU68" s="118"/>
      <c r="BV68" s="118"/>
      <c r="BW68" s="118"/>
      <c r="BX68" s="120">
        <v>0</v>
      </c>
      <c r="BY68" s="120">
        <v>0</v>
      </c>
      <c r="BZ68" s="120">
        <v>0</v>
      </c>
      <c r="CA68" s="120">
        <v>0</v>
      </c>
      <c r="CB68" s="120">
        <v>0</v>
      </c>
      <c r="CC68" s="120">
        <v>0</v>
      </c>
      <c r="CD68" s="120">
        <v>0</v>
      </c>
      <c r="CE68" s="120">
        <v>0</v>
      </c>
      <c r="CF68" s="120">
        <v>0</v>
      </c>
      <c r="CG68" s="120">
        <v>0</v>
      </c>
      <c r="CH68" s="120">
        <v>0</v>
      </c>
      <c r="CI68" s="120">
        <v>0</v>
      </c>
      <c r="CJ68" s="120">
        <v>0</v>
      </c>
      <c r="CK68" s="120">
        <v>0</v>
      </c>
      <c r="CL68" s="120">
        <v>0</v>
      </c>
      <c r="CM68" s="120">
        <v>0</v>
      </c>
      <c r="CN68" s="120">
        <v>0</v>
      </c>
      <c r="CO68" s="120">
        <v>0</v>
      </c>
      <c r="CP68" s="120">
        <v>0</v>
      </c>
      <c r="CQ68" s="120">
        <v>0</v>
      </c>
      <c r="CR68" s="120">
        <v>0</v>
      </c>
      <c r="CS68" s="120">
        <v>0</v>
      </c>
      <c r="CT68" s="120">
        <v>0</v>
      </c>
      <c r="CU68" s="120">
        <v>0</v>
      </c>
      <c r="CV68" s="120">
        <v>0</v>
      </c>
      <c r="CW68" s="120">
        <v>0</v>
      </c>
      <c r="CX68" s="120">
        <v>0</v>
      </c>
      <c r="CY68" s="120">
        <v>0</v>
      </c>
    </row>
    <row r="69" spans="1:103" x14ac:dyDescent="0.4">
      <c r="A69" s="200">
        <v>2100095</v>
      </c>
      <c r="B69" s="200" t="s">
        <v>106</v>
      </c>
      <c r="C69" s="201">
        <v>8.1294186759065941</v>
      </c>
      <c r="D69" s="367">
        <v>135.94832143115732</v>
      </c>
      <c r="E69" s="367">
        <v>111.77670988069755</v>
      </c>
      <c r="F69" s="368">
        <v>1.3588244977479163E-2</v>
      </c>
      <c r="G69" s="371">
        <v>0</v>
      </c>
      <c r="H69" s="509"/>
      <c r="I69" s="369"/>
      <c r="J69" s="508"/>
      <c r="K69" s="371">
        <v>111.77670988069755</v>
      </c>
      <c r="L69" s="370">
        <v>111.77670988069755</v>
      </c>
      <c r="M69" s="371">
        <v>111.77670988069755</v>
      </c>
      <c r="N69" s="371">
        <v>111.77670988069755</v>
      </c>
      <c r="O69" s="371">
        <v>111.77670988069755</v>
      </c>
      <c r="P69" s="371">
        <v>111.77670988069755</v>
      </c>
      <c r="Q69" s="371">
        <v>111.77670988069755</v>
      </c>
      <c r="R69" s="371">
        <v>14.465993789955387</v>
      </c>
      <c r="S69" s="371">
        <v>0</v>
      </c>
      <c r="T69" s="371">
        <v>0</v>
      </c>
      <c r="U69" s="371">
        <v>0</v>
      </c>
      <c r="V69" s="371">
        <v>0</v>
      </c>
      <c r="W69" s="371">
        <v>0</v>
      </c>
      <c r="X69" s="371">
        <v>0</v>
      </c>
      <c r="Y69" s="371">
        <v>0</v>
      </c>
      <c r="Z69" s="371">
        <v>0</v>
      </c>
      <c r="AA69" s="371">
        <v>0</v>
      </c>
      <c r="AB69" s="371">
        <v>0</v>
      </c>
      <c r="AC69" s="371">
        <v>0</v>
      </c>
      <c r="AD69" s="371">
        <v>0</v>
      </c>
      <c r="AE69" s="371">
        <v>0</v>
      </c>
      <c r="AF69" s="371">
        <v>0</v>
      </c>
      <c r="AG69" s="371">
        <v>0</v>
      </c>
      <c r="AH69" s="371">
        <v>0</v>
      </c>
      <c r="AI69" s="371">
        <v>0</v>
      </c>
      <c r="AJ69" s="371">
        <v>0</v>
      </c>
      <c r="AK69" s="371">
        <v>0</v>
      </c>
      <c r="AL69" s="371">
        <v>0</v>
      </c>
      <c r="AM69" s="372">
        <f t="shared" si="4"/>
        <v>796.90296295483836</v>
      </c>
      <c r="AO69" s="118"/>
      <c r="AP69" s="118"/>
      <c r="AQ69" s="118"/>
      <c r="AR69" s="119">
        <v>1.3588244977479163E-2</v>
      </c>
      <c r="AS69" s="119">
        <v>1.3588244977479163E-2</v>
      </c>
      <c r="AT69" s="119">
        <v>1.3588244977479163E-2</v>
      </c>
      <c r="AU69" s="119">
        <v>1.3588244977479163E-2</v>
      </c>
      <c r="AV69" s="119">
        <v>1.3588244977479163E-2</v>
      </c>
      <c r="AW69" s="119">
        <v>1.3588244977479163E-2</v>
      </c>
      <c r="AX69" s="119">
        <v>1.3588244977479163E-2</v>
      </c>
      <c r="AY69" s="119">
        <v>1.7585726728797802E-3</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19">
        <v>0</v>
      </c>
      <c r="BR69" s="119">
        <v>0</v>
      </c>
      <c r="BS69" s="119">
        <v>0</v>
      </c>
      <c r="BU69" s="118"/>
      <c r="BV69" s="118"/>
      <c r="BW69" s="118"/>
      <c r="BX69" s="120">
        <v>0</v>
      </c>
      <c r="BY69" s="120">
        <v>0</v>
      </c>
      <c r="BZ69" s="120">
        <v>0</v>
      </c>
      <c r="CA69" s="120">
        <v>0</v>
      </c>
      <c r="CB69" s="120">
        <v>0</v>
      </c>
      <c r="CC69" s="120">
        <v>0</v>
      </c>
      <c r="CD69" s="120">
        <v>0</v>
      </c>
      <c r="CE69" s="120">
        <v>0</v>
      </c>
      <c r="CF69" s="120">
        <v>0</v>
      </c>
      <c r="CG69" s="120">
        <v>0</v>
      </c>
      <c r="CH69" s="120">
        <v>0</v>
      </c>
      <c r="CI69" s="120">
        <v>0</v>
      </c>
      <c r="CJ69" s="120">
        <v>0</v>
      </c>
      <c r="CK69" s="120">
        <v>0</v>
      </c>
      <c r="CL69" s="120">
        <v>0</v>
      </c>
      <c r="CM69" s="120">
        <v>0</v>
      </c>
      <c r="CN69" s="120">
        <v>0</v>
      </c>
      <c r="CO69" s="120">
        <v>0</v>
      </c>
      <c r="CP69" s="120">
        <v>0</v>
      </c>
      <c r="CQ69" s="120">
        <v>0</v>
      </c>
      <c r="CR69" s="120">
        <v>0</v>
      </c>
      <c r="CS69" s="120">
        <v>0</v>
      </c>
      <c r="CT69" s="120">
        <v>0</v>
      </c>
      <c r="CU69" s="120">
        <v>0</v>
      </c>
      <c r="CV69" s="120">
        <v>0</v>
      </c>
      <c r="CW69" s="120">
        <v>0</v>
      </c>
      <c r="CX69" s="120">
        <v>0</v>
      </c>
      <c r="CY69" s="120">
        <v>0</v>
      </c>
    </row>
    <row r="70" spans="1:103" x14ac:dyDescent="0.4">
      <c r="A70" s="589">
        <v>2100132</v>
      </c>
      <c r="B70" s="200" t="s">
        <v>106</v>
      </c>
      <c r="C70" s="201">
        <v>15.5446233772076</v>
      </c>
      <c r="D70" s="367">
        <v>308.2841568796029</v>
      </c>
      <c r="E70" s="367">
        <v>253.47123378640956</v>
      </c>
      <c r="F70" s="368">
        <v>6.4029596185139814E-2</v>
      </c>
      <c r="G70" s="371">
        <v>14554.452917908189</v>
      </c>
      <c r="H70" s="509"/>
      <c r="I70" s="369"/>
      <c r="J70" s="508"/>
      <c r="K70" s="371">
        <v>253.47123378640956</v>
      </c>
      <c r="L70" s="370">
        <v>253.47123378640956</v>
      </c>
      <c r="M70" s="371">
        <v>253.47123378640956</v>
      </c>
      <c r="N70" s="371">
        <v>253.47123378640956</v>
      </c>
      <c r="O70" s="371">
        <v>253.47123378640956</v>
      </c>
      <c r="P70" s="371">
        <v>253.47123378640956</v>
      </c>
      <c r="Q70" s="371">
        <v>253.47123378640956</v>
      </c>
      <c r="R70" s="371">
        <v>253.47123378640956</v>
      </c>
      <c r="S70" s="371">
        <v>253.47123378640956</v>
      </c>
      <c r="T70" s="371">
        <v>253.47123378640956</v>
      </c>
      <c r="U70" s="371">
        <v>253.47123378640956</v>
      </c>
      <c r="V70" s="371">
        <v>253.47123378640956</v>
      </c>
      <c r="W70" s="371">
        <v>253.47123378640956</v>
      </c>
      <c r="X70" s="371">
        <v>253.47123378640956</v>
      </c>
      <c r="Y70" s="371">
        <v>138.04635936973148</v>
      </c>
      <c r="Z70" s="371">
        <v>0</v>
      </c>
      <c r="AA70" s="371">
        <v>0</v>
      </c>
      <c r="AB70" s="371">
        <v>0</v>
      </c>
      <c r="AC70" s="371">
        <v>0</v>
      </c>
      <c r="AD70" s="371">
        <v>0</v>
      </c>
      <c r="AE70" s="371">
        <v>0</v>
      </c>
      <c r="AF70" s="371">
        <v>0</v>
      </c>
      <c r="AG70" s="371">
        <v>0</v>
      </c>
      <c r="AH70" s="371">
        <v>0</v>
      </c>
      <c r="AI70" s="371">
        <v>0</v>
      </c>
      <c r="AJ70" s="371">
        <v>0</v>
      </c>
      <c r="AK70" s="371">
        <v>0</v>
      </c>
      <c r="AL70" s="371">
        <v>0</v>
      </c>
      <c r="AM70" s="372">
        <f t="shared" ref="AM70:AM101" si="5">SUM(H70:AL70)</f>
        <v>3686.6436323794642</v>
      </c>
      <c r="AO70" s="118"/>
      <c r="AP70" s="118"/>
      <c r="AQ70" s="207"/>
      <c r="AR70" s="119">
        <v>6.4029596185139814E-2</v>
      </c>
      <c r="AS70" s="119">
        <v>6.4029596185139814E-2</v>
      </c>
      <c r="AT70" s="119">
        <v>6.4029596185139814E-2</v>
      </c>
      <c r="AU70" s="119">
        <v>6.4029596185139814E-2</v>
      </c>
      <c r="AV70" s="119">
        <v>6.4029596185139814E-2</v>
      </c>
      <c r="AW70" s="119">
        <v>6.4029596185139814E-2</v>
      </c>
      <c r="AX70" s="119">
        <v>6.4029596185139814E-2</v>
      </c>
      <c r="AY70" s="119">
        <v>6.4029596185139814E-2</v>
      </c>
      <c r="AZ70" s="119">
        <v>6.4029596185139814E-2</v>
      </c>
      <c r="BA70" s="119">
        <v>6.4029596185139814E-2</v>
      </c>
      <c r="BB70" s="119">
        <v>6.4029596185139814E-2</v>
      </c>
      <c r="BC70" s="119">
        <v>6.4029596185139814E-2</v>
      </c>
      <c r="BD70" s="119">
        <v>6.4029596185139814E-2</v>
      </c>
      <c r="BE70" s="119">
        <v>6.4029596185139814E-2</v>
      </c>
      <c r="BF70" s="119">
        <v>3.4872014915589701E-2</v>
      </c>
      <c r="BG70" s="119">
        <v>0</v>
      </c>
      <c r="BH70" s="119">
        <v>0</v>
      </c>
      <c r="BI70" s="119">
        <v>0</v>
      </c>
      <c r="BJ70" s="119">
        <v>0</v>
      </c>
      <c r="BK70" s="119">
        <v>0</v>
      </c>
      <c r="BL70" s="119">
        <v>0</v>
      </c>
      <c r="BM70" s="119">
        <v>0</v>
      </c>
      <c r="BN70" s="119">
        <v>0</v>
      </c>
      <c r="BO70" s="119">
        <v>0</v>
      </c>
      <c r="BP70" s="119">
        <v>0</v>
      </c>
      <c r="BQ70" s="119">
        <v>0</v>
      </c>
      <c r="BR70" s="119">
        <v>0</v>
      </c>
      <c r="BS70" s="119">
        <v>0</v>
      </c>
      <c r="BU70" s="118"/>
      <c r="BV70" s="118"/>
      <c r="BW70" s="118"/>
      <c r="BX70" s="120">
        <v>14554.452917908189</v>
      </c>
      <c r="BY70" s="120">
        <v>14554.452917908189</v>
      </c>
      <c r="BZ70" s="120">
        <v>14554.452917908189</v>
      </c>
      <c r="CA70" s="120">
        <v>14554.452917908189</v>
      </c>
      <c r="CB70" s="120">
        <v>14554.452917908189</v>
      </c>
      <c r="CC70" s="120">
        <v>14554.452917908189</v>
      </c>
      <c r="CD70" s="120">
        <v>14554.452917908189</v>
      </c>
      <c r="CE70" s="120">
        <v>14554.452917908189</v>
      </c>
      <c r="CF70" s="120">
        <v>14554.452917908189</v>
      </c>
      <c r="CG70" s="120">
        <v>14554.452917908189</v>
      </c>
      <c r="CH70" s="120">
        <v>14554.452917908189</v>
      </c>
      <c r="CI70" s="120">
        <v>14554.452917908189</v>
      </c>
      <c r="CJ70" s="120">
        <v>14554.452917908189</v>
      </c>
      <c r="CK70" s="120">
        <v>14554.452917908189</v>
      </c>
      <c r="CL70" s="120">
        <v>14554.452917908189</v>
      </c>
      <c r="CM70" s="120">
        <v>7926.6953015601648</v>
      </c>
      <c r="CN70" s="120">
        <v>0</v>
      </c>
      <c r="CO70" s="120">
        <v>0</v>
      </c>
      <c r="CP70" s="120">
        <v>0</v>
      </c>
      <c r="CQ70" s="120">
        <v>0</v>
      </c>
      <c r="CR70" s="120">
        <v>0</v>
      </c>
      <c r="CS70" s="120">
        <v>0</v>
      </c>
      <c r="CT70" s="120">
        <v>0</v>
      </c>
      <c r="CU70" s="120">
        <v>0</v>
      </c>
      <c r="CV70" s="120">
        <v>0</v>
      </c>
      <c r="CW70" s="120">
        <v>0</v>
      </c>
      <c r="CX70" s="120">
        <v>0</v>
      </c>
      <c r="CY70" s="120">
        <v>0</v>
      </c>
    </row>
    <row r="71" spans="1:103" x14ac:dyDescent="0.4">
      <c r="A71" s="200">
        <v>2101066</v>
      </c>
      <c r="B71" s="200" t="s">
        <v>106</v>
      </c>
      <c r="C71" s="201">
        <v>13.472006926913254</v>
      </c>
      <c r="D71" s="367">
        <v>165.82373624084056</v>
      </c>
      <c r="E71" s="367">
        <v>136.3402759372191</v>
      </c>
      <c r="F71" s="368">
        <v>1.5111399881588734E-2</v>
      </c>
      <c r="G71" s="371">
        <v>0</v>
      </c>
      <c r="H71" s="509"/>
      <c r="I71" s="369"/>
      <c r="J71" s="508"/>
      <c r="K71" s="371">
        <v>136.3402759372191</v>
      </c>
      <c r="L71" s="370">
        <v>136.3402759372191</v>
      </c>
      <c r="M71" s="371">
        <v>136.3402759372191</v>
      </c>
      <c r="N71" s="371">
        <v>136.3402759372191</v>
      </c>
      <c r="O71" s="371">
        <v>136.3402759372191</v>
      </c>
      <c r="P71" s="371">
        <v>136.3402759372191</v>
      </c>
      <c r="Q71" s="371">
        <v>136.3402759372191</v>
      </c>
      <c r="R71" s="371">
        <v>136.3402759372191</v>
      </c>
      <c r="S71" s="371">
        <v>136.3402759372191</v>
      </c>
      <c r="T71" s="371">
        <v>136.3402759372191</v>
      </c>
      <c r="U71" s="371">
        <v>136.3402759372191</v>
      </c>
      <c r="V71" s="371">
        <v>136.3402759372191</v>
      </c>
      <c r="W71" s="371">
        <v>64.353554659631868</v>
      </c>
      <c r="X71" s="371">
        <v>0</v>
      </c>
      <c r="Y71" s="371">
        <v>0</v>
      </c>
      <c r="Z71" s="371">
        <v>0</v>
      </c>
      <c r="AA71" s="371">
        <v>0</v>
      </c>
      <c r="AB71" s="371">
        <v>0</v>
      </c>
      <c r="AC71" s="371">
        <v>0</v>
      </c>
      <c r="AD71" s="371">
        <v>0</v>
      </c>
      <c r="AE71" s="371">
        <v>0</v>
      </c>
      <c r="AF71" s="371">
        <v>0</v>
      </c>
      <c r="AG71" s="371">
        <v>0</v>
      </c>
      <c r="AH71" s="371">
        <v>0</v>
      </c>
      <c r="AI71" s="371">
        <v>0</v>
      </c>
      <c r="AJ71" s="371">
        <v>0</v>
      </c>
      <c r="AK71" s="371">
        <v>0</v>
      </c>
      <c r="AL71" s="371">
        <v>0</v>
      </c>
      <c r="AM71" s="372">
        <f t="shared" si="5"/>
        <v>1700.4368659062611</v>
      </c>
      <c r="AO71" s="118"/>
      <c r="AP71" s="118"/>
      <c r="AQ71" s="207"/>
      <c r="AR71" s="119">
        <v>1.5111399881588734E-2</v>
      </c>
      <c r="AS71" s="119">
        <v>1.5111399881588734E-2</v>
      </c>
      <c r="AT71" s="119">
        <v>1.5111399881588734E-2</v>
      </c>
      <c r="AU71" s="119">
        <v>1.5111399881588734E-2</v>
      </c>
      <c r="AV71" s="119">
        <v>1.5111399881588734E-2</v>
      </c>
      <c r="AW71" s="119">
        <v>1.5111399881588734E-2</v>
      </c>
      <c r="AX71" s="119">
        <v>1.5111399881588734E-2</v>
      </c>
      <c r="AY71" s="119">
        <v>1.5111399881588734E-2</v>
      </c>
      <c r="AZ71" s="119">
        <v>1.5111399881588734E-2</v>
      </c>
      <c r="BA71" s="119">
        <v>1.5111399881588734E-2</v>
      </c>
      <c r="BB71" s="119">
        <v>1.5111399881588734E-2</v>
      </c>
      <c r="BC71" s="119">
        <v>1.5111399881588734E-2</v>
      </c>
      <c r="BD71" s="119">
        <v>7.1326854194660094E-3</v>
      </c>
      <c r="BE71" s="119">
        <v>0</v>
      </c>
      <c r="BF71" s="119">
        <v>0</v>
      </c>
      <c r="BG71" s="119">
        <v>0</v>
      </c>
      <c r="BH71" s="119">
        <v>0</v>
      </c>
      <c r="BI71" s="119">
        <v>0</v>
      </c>
      <c r="BJ71" s="119">
        <v>0</v>
      </c>
      <c r="BK71" s="119">
        <v>0</v>
      </c>
      <c r="BL71" s="119">
        <v>0</v>
      </c>
      <c r="BM71" s="119">
        <v>0</v>
      </c>
      <c r="BN71" s="119">
        <v>0</v>
      </c>
      <c r="BO71" s="119">
        <v>0</v>
      </c>
      <c r="BP71" s="119">
        <v>0</v>
      </c>
      <c r="BQ71" s="119">
        <v>0</v>
      </c>
      <c r="BR71" s="119">
        <v>0</v>
      </c>
      <c r="BS71" s="119">
        <v>0</v>
      </c>
      <c r="BU71" s="118"/>
      <c r="BV71" s="118"/>
      <c r="BW71" s="118"/>
      <c r="BX71" s="120">
        <v>0</v>
      </c>
      <c r="BY71" s="120">
        <v>0</v>
      </c>
      <c r="BZ71" s="120">
        <v>0</v>
      </c>
      <c r="CA71" s="120">
        <v>0</v>
      </c>
      <c r="CB71" s="120">
        <v>0</v>
      </c>
      <c r="CC71" s="120">
        <v>0</v>
      </c>
      <c r="CD71" s="120">
        <v>0</v>
      </c>
      <c r="CE71" s="120">
        <v>0</v>
      </c>
      <c r="CF71" s="120">
        <v>0</v>
      </c>
      <c r="CG71" s="120">
        <v>0</v>
      </c>
      <c r="CH71" s="120">
        <v>0</v>
      </c>
      <c r="CI71" s="120">
        <v>0</v>
      </c>
      <c r="CJ71" s="120">
        <v>0</v>
      </c>
      <c r="CK71" s="120">
        <v>0</v>
      </c>
      <c r="CL71" s="120">
        <v>0</v>
      </c>
      <c r="CM71" s="120">
        <v>0</v>
      </c>
      <c r="CN71" s="120">
        <v>0</v>
      </c>
      <c r="CO71" s="120">
        <v>0</v>
      </c>
      <c r="CP71" s="120">
        <v>0</v>
      </c>
      <c r="CQ71" s="120">
        <v>0</v>
      </c>
      <c r="CR71" s="120">
        <v>0</v>
      </c>
      <c r="CS71" s="120">
        <v>0</v>
      </c>
      <c r="CT71" s="120">
        <v>0</v>
      </c>
      <c r="CU71" s="120">
        <v>0</v>
      </c>
      <c r="CV71" s="120">
        <v>0</v>
      </c>
      <c r="CW71" s="120">
        <v>0</v>
      </c>
      <c r="CX71" s="120">
        <v>0</v>
      </c>
      <c r="CY71" s="120">
        <v>0</v>
      </c>
    </row>
    <row r="72" spans="1:103" x14ac:dyDescent="0.4">
      <c r="A72" s="200">
        <v>2100957</v>
      </c>
      <c r="B72" s="200" t="s">
        <v>106</v>
      </c>
      <c r="C72" s="201">
        <v>13.472006926913254</v>
      </c>
      <c r="D72" s="367">
        <v>127.8662706439475</v>
      </c>
      <c r="E72" s="367">
        <v>105.13164772345364</v>
      </c>
      <c r="F72" s="368">
        <v>1.1656638763878718E-2</v>
      </c>
      <c r="G72" s="371">
        <v>0</v>
      </c>
      <c r="H72" s="509"/>
      <c r="I72" s="369"/>
      <c r="J72" s="508"/>
      <c r="K72" s="371">
        <v>105.13164772345364</v>
      </c>
      <c r="L72" s="370">
        <v>105.13164772345364</v>
      </c>
      <c r="M72" s="371">
        <v>105.13164772345364</v>
      </c>
      <c r="N72" s="371">
        <v>105.13164772345364</v>
      </c>
      <c r="O72" s="371">
        <v>105.13164772345364</v>
      </c>
      <c r="P72" s="371">
        <v>105.13164772345364</v>
      </c>
      <c r="Q72" s="371">
        <v>105.13164772345364</v>
      </c>
      <c r="R72" s="371">
        <v>105.13164772345364</v>
      </c>
      <c r="S72" s="371">
        <v>105.13164772345364</v>
      </c>
      <c r="T72" s="371">
        <v>105.13164772345364</v>
      </c>
      <c r="U72" s="371">
        <v>105.13164772345364</v>
      </c>
      <c r="V72" s="371">
        <v>105.13164772345364</v>
      </c>
      <c r="W72" s="371">
        <v>49.622865963274158</v>
      </c>
      <c r="X72" s="371">
        <v>0</v>
      </c>
      <c r="Y72" s="371">
        <v>0</v>
      </c>
      <c r="Z72" s="371">
        <v>0</v>
      </c>
      <c r="AA72" s="371">
        <v>0</v>
      </c>
      <c r="AB72" s="371">
        <v>0</v>
      </c>
      <c r="AC72" s="371">
        <v>0</v>
      </c>
      <c r="AD72" s="371">
        <v>0</v>
      </c>
      <c r="AE72" s="371">
        <v>0</v>
      </c>
      <c r="AF72" s="371">
        <v>0</v>
      </c>
      <c r="AG72" s="371">
        <v>0</v>
      </c>
      <c r="AH72" s="371">
        <v>0</v>
      </c>
      <c r="AI72" s="371">
        <v>0</v>
      </c>
      <c r="AJ72" s="371">
        <v>0</v>
      </c>
      <c r="AK72" s="371">
        <v>0</v>
      </c>
      <c r="AL72" s="371">
        <v>0</v>
      </c>
      <c r="AM72" s="372">
        <f t="shared" si="5"/>
        <v>1311.2026386447178</v>
      </c>
      <c r="AO72" s="118"/>
      <c r="AP72" s="118"/>
      <c r="AQ72" s="118"/>
      <c r="AR72" s="119">
        <v>1.1656638763878718E-2</v>
      </c>
      <c r="AS72" s="119">
        <v>1.1656638763878718E-2</v>
      </c>
      <c r="AT72" s="119">
        <v>1.1656638763878718E-2</v>
      </c>
      <c r="AU72" s="119">
        <v>1.1656638763878718E-2</v>
      </c>
      <c r="AV72" s="119">
        <v>1.1656638763878718E-2</v>
      </c>
      <c r="AW72" s="119">
        <v>1.1656638763878718E-2</v>
      </c>
      <c r="AX72" s="119">
        <v>1.1656638763878718E-2</v>
      </c>
      <c r="AY72" s="119">
        <v>1.1656638763878718E-2</v>
      </c>
      <c r="AZ72" s="119">
        <v>1.1656638763878718E-2</v>
      </c>
      <c r="BA72" s="119">
        <v>1.1656638763878718E-2</v>
      </c>
      <c r="BB72" s="119">
        <v>1.1656638763878718E-2</v>
      </c>
      <c r="BC72" s="119">
        <v>1.1656638763878718E-2</v>
      </c>
      <c r="BD72" s="119">
        <v>5.502014241076306E-3</v>
      </c>
      <c r="BE72" s="119">
        <v>0</v>
      </c>
      <c r="BF72" s="119">
        <v>0</v>
      </c>
      <c r="BG72" s="119">
        <v>0</v>
      </c>
      <c r="BH72" s="119">
        <v>0</v>
      </c>
      <c r="BI72" s="119">
        <v>0</v>
      </c>
      <c r="BJ72" s="119">
        <v>0</v>
      </c>
      <c r="BK72" s="119">
        <v>0</v>
      </c>
      <c r="BL72" s="119">
        <v>0</v>
      </c>
      <c r="BM72" s="119">
        <v>0</v>
      </c>
      <c r="BN72" s="119">
        <v>0</v>
      </c>
      <c r="BO72" s="119">
        <v>0</v>
      </c>
      <c r="BP72" s="119">
        <v>0</v>
      </c>
      <c r="BQ72" s="119">
        <v>0</v>
      </c>
      <c r="BR72" s="119">
        <v>0</v>
      </c>
      <c r="BS72" s="119">
        <v>0</v>
      </c>
      <c r="BU72" s="118"/>
      <c r="BV72" s="118"/>
      <c r="BW72" s="118"/>
      <c r="BX72" s="120">
        <v>0</v>
      </c>
      <c r="BY72" s="120">
        <v>0</v>
      </c>
      <c r="BZ72" s="120">
        <v>0</v>
      </c>
      <c r="CA72" s="120">
        <v>0</v>
      </c>
      <c r="CB72" s="120">
        <v>0</v>
      </c>
      <c r="CC72" s="120">
        <v>0</v>
      </c>
      <c r="CD72" s="120">
        <v>0</v>
      </c>
      <c r="CE72" s="120">
        <v>0</v>
      </c>
      <c r="CF72" s="120">
        <v>0</v>
      </c>
      <c r="CG72" s="120">
        <v>0</v>
      </c>
      <c r="CH72" s="120">
        <v>0</v>
      </c>
      <c r="CI72" s="120">
        <v>0</v>
      </c>
      <c r="CJ72" s="120">
        <v>0</v>
      </c>
      <c r="CK72" s="120">
        <v>0</v>
      </c>
      <c r="CL72" s="120">
        <v>0</v>
      </c>
      <c r="CM72" s="120">
        <v>0</v>
      </c>
      <c r="CN72" s="120">
        <v>0</v>
      </c>
      <c r="CO72" s="120">
        <v>0</v>
      </c>
      <c r="CP72" s="120">
        <v>0</v>
      </c>
      <c r="CQ72" s="120">
        <v>0</v>
      </c>
      <c r="CR72" s="120">
        <v>0</v>
      </c>
      <c r="CS72" s="120">
        <v>0</v>
      </c>
      <c r="CT72" s="120">
        <v>0</v>
      </c>
      <c r="CU72" s="120">
        <v>0</v>
      </c>
      <c r="CV72" s="120">
        <v>0</v>
      </c>
      <c r="CW72" s="120">
        <v>0</v>
      </c>
      <c r="CX72" s="120">
        <v>0</v>
      </c>
      <c r="CY72" s="120">
        <v>0</v>
      </c>
    </row>
    <row r="73" spans="1:103" x14ac:dyDescent="0.4">
      <c r="A73" s="200">
        <v>2000257</v>
      </c>
      <c r="B73" s="200" t="s">
        <v>106</v>
      </c>
      <c r="C73" s="201">
        <v>10.570343896501168</v>
      </c>
      <c r="D73" s="367">
        <v>1086.1522242101673</v>
      </c>
      <c r="E73" s="367">
        <v>893.03435874559966</v>
      </c>
      <c r="F73" s="368">
        <v>0.17749738364618708</v>
      </c>
      <c r="G73" s="371">
        <v>0</v>
      </c>
      <c r="H73" s="509"/>
      <c r="I73" s="369"/>
      <c r="J73" s="508"/>
      <c r="K73" s="371">
        <v>893.03435874559966</v>
      </c>
      <c r="L73" s="370">
        <v>893.03435874559966</v>
      </c>
      <c r="M73" s="371">
        <v>893.03435874559966</v>
      </c>
      <c r="N73" s="371">
        <v>893.03435874559966</v>
      </c>
      <c r="O73" s="371">
        <v>893.03435874559966</v>
      </c>
      <c r="P73" s="371">
        <v>893.03435874559966</v>
      </c>
      <c r="Q73" s="371">
        <v>893.03435874559966</v>
      </c>
      <c r="R73" s="371">
        <v>893.03435874559966</v>
      </c>
      <c r="S73" s="371">
        <v>893.03435874559966</v>
      </c>
      <c r="T73" s="371">
        <v>509.33669587638707</v>
      </c>
      <c r="U73" s="371">
        <v>0</v>
      </c>
      <c r="V73" s="371">
        <v>0</v>
      </c>
      <c r="W73" s="371">
        <v>0</v>
      </c>
      <c r="X73" s="371">
        <v>0</v>
      </c>
      <c r="Y73" s="371">
        <v>0</v>
      </c>
      <c r="Z73" s="371">
        <v>0</v>
      </c>
      <c r="AA73" s="371">
        <v>0</v>
      </c>
      <c r="AB73" s="371">
        <v>0</v>
      </c>
      <c r="AC73" s="371">
        <v>0</v>
      </c>
      <c r="AD73" s="371">
        <v>0</v>
      </c>
      <c r="AE73" s="371">
        <v>0</v>
      </c>
      <c r="AF73" s="371">
        <v>0</v>
      </c>
      <c r="AG73" s="371">
        <v>0</v>
      </c>
      <c r="AH73" s="371">
        <v>0</v>
      </c>
      <c r="AI73" s="371">
        <v>0</v>
      </c>
      <c r="AJ73" s="371">
        <v>0</v>
      </c>
      <c r="AK73" s="371">
        <v>0</v>
      </c>
      <c r="AL73" s="371">
        <v>0</v>
      </c>
      <c r="AM73" s="372">
        <f t="shared" si="5"/>
        <v>8546.6459245867845</v>
      </c>
      <c r="AO73" s="118"/>
      <c r="AP73" s="118"/>
      <c r="AQ73" s="207"/>
      <c r="AR73" s="119">
        <v>0.17749738364618708</v>
      </c>
      <c r="AS73" s="119">
        <v>0.17749738364618708</v>
      </c>
      <c r="AT73" s="119">
        <v>0.17749738364618708</v>
      </c>
      <c r="AU73" s="119">
        <v>0.17749738364618708</v>
      </c>
      <c r="AV73" s="119">
        <v>0.17749738364618708</v>
      </c>
      <c r="AW73" s="119">
        <v>0.17749738364618708</v>
      </c>
      <c r="AX73" s="119">
        <v>0.17749738364618708</v>
      </c>
      <c r="AY73" s="119">
        <v>0.17749738364618708</v>
      </c>
      <c r="AZ73" s="119">
        <v>0.17749738364618708</v>
      </c>
      <c r="BA73" s="119">
        <v>0.101234549407529</v>
      </c>
      <c r="BB73" s="119">
        <v>0</v>
      </c>
      <c r="BC73" s="119">
        <v>0</v>
      </c>
      <c r="BD73" s="119">
        <v>0</v>
      </c>
      <c r="BE73" s="119">
        <v>0</v>
      </c>
      <c r="BF73" s="119">
        <v>0</v>
      </c>
      <c r="BG73" s="119">
        <v>0</v>
      </c>
      <c r="BH73" s="119">
        <v>0</v>
      </c>
      <c r="BI73" s="119">
        <v>0</v>
      </c>
      <c r="BJ73" s="119">
        <v>0</v>
      </c>
      <c r="BK73" s="119">
        <v>0</v>
      </c>
      <c r="BL73" s="119">
        <v>0</v>
      </c>
      <c r="BM73" s="119">
        <v>0</v>
      </c>
      <c r="BN73" s="119">
        <v>0</v>
      </c>
      <c r="BO73" s="119">
        <v>0</v>
      </c>
      <c r="BP73" s="119">
        <v>0</v>
      </c>
      <c r="BQ73" s="119">
        <v>0</v>
      </c>
      <c r="BR73" s="119">
        <v>0</v>
      </c>
      <c r="BS73" s="119">
        <v>0</v>
      </c>
      <c r="BU73" s="118"/>
      <c r="BV73" s="118"/>
      <c r="BW73" s="118"/>
      <c r="BX73" s="120">
        <v>0</v>
      </c>
      <c r="BY73" s="120">
        <v>0</v>
      </c>
      <c r="BZ73" s="120">
        <v>0</v>
      </c>
      <c r="CA73" s="120">
        <v>0</v>
      </c>
      <c r="CB73" s="120">
        <v>0</v>
      </c>
      <c r="CC73" s="120">
        <v>0</v>
      </c>
      <c r="CD73" s="120">
        <v>0</v>
      </c>
      <c r="CE73" s="120">
        <v>0</v>
      </c>
      <c r="CF73" s="120">
        <v>0</v>
      </c>
      <c r="CG73" s="120">
        <v>0</v>
      </c>
      <c r="CH73" s="120">
        <v>0</v>
      </c>
      <c r="CI73" s="120">
        <v>0</v>
      </c>
      <c r="CJ73" s="120">
        <v>0</v>
      </c>
      <c r="CK73" s="120">
        <v>0</v>
      </c>
      <c r="CL73" s="120">
        <v>0</v>
      </c>
      <c r="CM73" s="120">
        <v>0</v>
      </c>
      <c r="CN73" s="120">
        <v>0</v>
      </c>
      <c r="CO73" s="120">
        <v>0</v>
      </c>
      <c r="CP73" s="120">
        <v>0</v>
      </c>
      <c r="CQ73" s="120">
        <v>0</v>
      </c>
      <c r="CR73" s="120">
        <v>0</v>
      </c>
      <c r="CS73" s="120">
        <v>0</v>
      </c>
      <c r="CT73" s="120">
        <v>0</v>
      </c>
      <c r="CU73" s="120">
        <v>0</v>
      </c>
      <c r="CV73" s="120">
        <v>0</v>
      </c>
      <c r="CW73" s="120">
        <v>0</v>
      </c>
      <c r="CX73" s="120">
        <v>0</v>
      </c>
      <c r="CY73" s="120">
        <v>0</v>
      </c>
    </row>
    <row r="74" spans="1:103" x14ac:dyDescent="0.4">
      <c r="A74" s="200">
        <v>2100128</v>
      </c>
      <c r="B74" s="200" t="s">
        <v>106</v>
      </c>
      <c r="C74" s="201">
        <v>15.242660017324864</v>
      </c>
      <c r="D74" s="367">
        <v>66.939294489985798</v>
      </c>
      <c r="E74" s="367">
        <v>55.037487929666327</v>
      </c>
      <c r="F74" s="368">
        <v>0</v>
      </c>
      <c r="G74" s="371">
        <v>0</v>
      </c>
      <c r="H74" s="509"/>
      <c r="I74" s="369"/>
      <c r="J74" s="508"/>
      <c r="K74" s="371">
        <v>55.037487929666327</v>
      </c>
      <c r="L74" s="370">
        <v>55.037487929666327</v>
      </c>
      <c r="M74" s="371">
        <v>55.037487929666327</v>
      </c>
      <c r="N74" s="371">
        <v>55.037487929666327</v>
      </c>
      <c r="O74" s="371">
        <v>55.037487929666327</v>
      </c>
      <c r="P74" s="371">
        <v>55.037487929666327</v>
      </c>
      <c r="Q74" s="371">
        <v>55.037487929666327</v>
      </c>
      <c r="R74" s="371">
        <v>55.037487929666327</v>
      </c>
      <c r="S74" s="371">
        <v>55.037487929666327</v>
      </c>
      <c r="T74" s="371">
        <v>55.037487929666327</v>
      </c>
      <c r="U74" s="371">
        <v>55.037487929666327</v>
      </c>
      <c r="V74" s="371">
        <v>55.037487929666327</v>
      </c>
      <c r="W74" s="371">
        <v>55.037487929666327</v>
      </c>
      <c r="X74" s="371">
        <v>55.037487929666327</v>
      </c>
      <c r="Y74" s="371">
        <v>13.355397774529829</v>
      </c>
      <c r="Z74" s="371">
        <v>0</v>
      </c>
      <c r="AA74" s="371">
        <v>0</v>
      </c>
      <c r="AB74" s="371">
        <v>0</v>
      </c>
      <c r="AC74" s="371">
        <v>0</v>
      </c>
      <c r="AD74" s="371">
        <v>0</v>
      </c>
      <c r="AE74" s="371">
        <v>0</v>
      </c>
      <c r="AF74" s="371">
        <v>0</v>
      </c>
      <c r="AG74" s="371">
        <v>0</v>
      </c>
      <c r="AH74" s="371">
        <v>0</v>
      </c>
      <c r="AI74" s="371">
        <v>0</v>
      </c>
      <c r="AJ74" s="371">
        <v>0</v>
      </c>
      <c r="AK74" s="371">
        <v>0</v>
      </c>
      <c r="AL74" s="371">
        <v>0</v>
      </c>
      <c r="AM74" s="372">
        <f t="shared" si="5"/>
        <v>783.88022878985839</v>
      </c>
      <c r="AO74" s="118"/>
      <c r="AP74" s="118"/>
      <c r="AQ74" s="207"/>
      <c r="AR74" s="119">
        <v>0</v>
      </c>
      <c r="AS74" s="119">
        <v>0</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0</v>
      </c>
      <c r="BN74" s="119">
        <v>0</v>
      </c>
      <c r="BO74" s="119">
        <v>0</v>
      </c>
      <c r="BP74" s="119">
        <v>0</v>
      </c>
      <c r="BQ74" s="119">
        <v>0</v>
      </c>
      <c r="BR74" s="119">
        <v>0</v>
      </c>
      <c r="BS74" s="119">
        <v>0</v>
      </c>
      <c r="BU74" s="118"/>
      <c r="BV74" s="118"/>
      <c r="BW74" s="118"/>
      <c r="BX74" s="120">
        <v>0</v>
      </c>
      <c r="BY74" s="120">
        <v>0</v>
      </c>
      <c r="BZ74" s="120">
        <v>0</v>
      </c>
      <c r="CA74" s="120">
        <v>0</v>
      </c>
      <c r="CB74" s="120">
        <v>0</v>
      </c>
      <c r="CC74" s="120">
        <v>0</v>
      </c>
      <c r="CD74" s="120">
        <v>0</v>
      </c>
      <c r="CE74" s="120">
        <v>0</v>
      </c>
      <c r="CF74" s="120">
        <v>0</v>
      </c>
      <c r="CG74" s="120">
        <v>0</v>
      </c>
      <c r="CH74" s="120">
        <v>0</v>
      </c>
      <c r="CI74" s="120">
        <v>0</v>
      </c>
      <c r="CJ74" s="120">
        <v>0</v>
      </c>
      <c r="CK74" s="120">
        <v>0</v>
      </c>
      <c r="CL74" s="120">
        <v>0</v>
      </c>
      <c r="CM74" s="120">
        <v>0</v>
      </c>
      <c r="CN74" s="120">
        <v>0</v>
      </c>
      <c r="CO74" s="120">
        <v>0</v>
      </c>
      <c r="CP74" s="120">
        <v>0</v>
      </c>
      <c r="CQ74" s="120">
        <v>0</v>
      </c>
      <c r="CR74" s="120">
        <v>0</v>
      </c>
      <c r="CS74" s="120">
        <v>0</v>
      </c>
      <c r="CT74" s="120">
        <v>0</v>
      </c>
      <c r="CU74" s="120">
        <v>0</v>
      </c>
      <c r="CV74" s="120">
        <v>0</v>
      </c>
      <c r="CW74" s="120">
        <v>0</v>
      </c>
      <c r="CX74" s="120">
        <v>0</v>
      </c>
      <c r="CY74" s="120">
        <v>0</v>
      </c>
    </row>
    <row r="75" spans="1:103" x14ac:dyDescent="0.4">
      <c r="A75" s="200">
        <v>2101070</v>
      </c>
      <c r="B75" s="200" t="s">
        <v>106</v>
      </c>
      <c r="C75" s="201">
        <v>14.987043801748086</v>
      </c>
      <c r="D75" s="367">
        <v>60.028413576952978</v>
      </c>
      <c r="E75" s="367">
        <v>49.355361642970742</v>
      </c>
      <c r="F75" s="368">
        <v>9.3013709127866898E-3</v>
      </c>
      <c r="G75" s="371">
        <v>0</v>
      </c>
      <c r="H75" s="509"/>
      <c r="I75" s="369"/>
      <c r="J75" s="508"/>
      <c r="K75" s="371">
        <v>49.355361642970742</v>
      </c>
      <c r="L75" s="370">
        <v>49.355361642970742</v>
      </c>
      <c r="M75" s="371">
        <v>49.355361642970742</v>
      </c>
      <c r="N75" s="371">
        <v>49.355361642970742</v>
      </c>
      <c r="O75" s="371">
        <v>49.355361642970742</v>
      </c>
      <c r="P75" s="371">
        <v>49.355361642970742</v>
      </c>
      <c r="Q75" s="371">
        <v>49.355361642970742</v>
      </c>
      <c r="R75" s="371">
        <v>49.355361642970742</v>
      </c>
      <c r="S75" s="371">
        <v>49.355361642970742</v>
      </c>
      <c r="T75" s="371">
        <v>49.355361642970742</v>
      </c>
      <c r="U75" s="371">
        <v>49.355361642970742</v>
      </c>
      <c r="V75" s="371">
        <v>49.355361642970742</v>
      </c>
      <c r="W75" s="371">
        <v>49.355361642970742</v>
      </c>
      <c r="X75" s="371">
        <v>48.715903792729527</v>
      </c>
      <c r="Y75" s="371">
        <v>0</v>
      </c>
      <c r="Z75" s="371">
        <v>0</v>
      </c>
      <c r="AA75" s="371">
        <v>0</v>
      </c>
      <c r="AB75" s="371">
        <v>0</v>
      </c>
      <c r="AC75" s="371">
        <v>0</v>
      </c>
      <c r="AD75" s="371">
        <v>0</v>
      </c>
      <c r="AE75" s="371">
        <v>0</v>
      </c>
      <c r="AF75" s="371">
        <v>0</v>
      </c>
      <c r="AG75" s="371">
        <v>0</v>
      </c>
      <c r="AH75" s="371">
        <v>0</v>
      </c>
      <c r="AI75" s="371">
        <v>0</v>
      </c>
      <c r="AJ75" s="371">
        <v>0</v>
      </c>
      <c r="AK75" s="371">
        <v>0</v>
      </c>
      <c r="AL75" s="371">
        <v>0</v>
      </c>
      <c r="AM75" s="372">
        <f t="shared" si="5"/>
        <v>690.33560515134911</v>
      </c>
      <c r="AO75" s="118"/>
      <c r="AP75" s="118"/>
      <c r="AQ75" s="118"/>
      <c r="AR75" s="119">
        <v>9.3013709127866898E-3</v>
      </c>
      <c r="AS75" s="119">
        <v>9.3013709127866898E-3</v>
      </c>
      <c r="AT75" s="119">
        <v>9.3013709127866898E-3</v>
      </c>
      <c r="AU75" s="119">
        <v>9.3013709127866898E-3</v>
      </c>
      <c r="AV75" s="119">
        <v>9.3013709127866898E-3</v>
      </c>
      <c r="AW75" s="119">
        <v>9.3013709127866898E-3</v>
      </c>
      <c r="AX75" s="119">
        <v>9.3013709127866898E-3</v>
      </c>
      <c r="AY75" s="119">
        <v>9.3013709127866898E-3</v>
      </c>
      <c r="AZ75" s="119">
        <v>9.3013709127866898E-3</v>
      </c>
      <c r="BA75" s="119">
        <v>9.3013709127866898E-3</v>
      </c>
      <c r="BB75" s="119">
        <v>9.3013709127866898E-3</v>
      </c>
      <c r="BC75" s="119">
        <v>9.3013709127866898E-3</v>
      </c>
      <c r="BD75" s="119">
        <v>9.3013709127866898E-3</v>
      </c>
      <c r="BE75" s="119">
        <v>9.1808605072260432E-3</v>
      </c>
      <c r="BF75" s="119">
        <v>0</v>
      </c>
      <c r="BG75" s="119">
        <v>0</v>
      </c>
      <c r="BH75" s="119">
        <v>0</v>
      </c>
      <c r="BI75" s="119">
        <v>0</v>
      </c>
      <c r="BJ75" s="119">
        <v>0</v>
      </c>
      <c r="BK75" s="119">
        <v>0</v>
      </c>
      <c r="BL75" s="119">
        <v>0</v>
      </c>
      <c r="BM75" s="119">
        <v>0</v>
      </c>
      <c r="BN75" s="119">
        <v>0</v>
      </c>
      <c r="BO75" s="119">
        <v>0</v>
      </c>
      <c r="BP75" s="119">
        <v>0</v>
      </c>
      <c r="BQ75" s="119">
        <v>0</v>
      </c>
      <c r="BR75" s="119">
        <v>0</v>
      </c>
      <c r="BS75" s="119">
        <v>0</v>
      </c>
      <c r="BU75" s="118"/>
      <c r="BV75" s="118"/>
      <c r="BW75" s="118"/>
      <c r="BX75" s="120">
        <v>0</v>
      </c>
      <c r="BY75" s="120">
        <v>0</v>
      </c>
      <c r="BZ75" s="120">
        <v>0</v>
      </c>
      <c r="CA75" s="120">
        <v>0</v>
      </c>
      <c r="CB75" s="120">
        <v>0</v>
      </c>
      <c r="CC75" s="120">
        <v>0</v>
      </c>
      <c r="CD75" s="120">
        <v>0</v>
      </c>
      <c r="CE75" s="120">
        <v>0</v>
      </c>
      <c r="CF75" s="120">
        <v>0</v>
      </c>
      <c r="CG75" s="120">
        <v>0</v>
      </c>
      <c r="CH75" s="120">
        <v>0</v>
      </c>
      <c r="CI75" s="120">
        <v>0</v>
      </c>
      <c r="CJ75" s="120">
        <v>0</v>
      </c>
      <c r="CK75" s="120">
        <v>0</v>
      </c>
      <c r="CL75" s="120">
        <v>0</v>
      </c>
      <c r="CM75" s="120">
        <v>0</v>
      </c>
      <c r="CN75" s="120">
        <v>0</v>
      </c>
      <c r="CO75" s="120">
        <v>0</v>
      </c>
      <c r="CP75" s="120">
        <v>0</v>
      </c>
      <c r="CQ75" s="120">
        <v>0</v>
      </c>
      <c r="CR75" s="120">
        <v>0</v>
      </c>
      <c r="CS75" s="120">
        <v>0</v>
      </c>
      <c r="CT75" s="120">
        <v>0</v>
      </c>
      <c r="CU75" s="120">
        <v>0</v>
      </c>
      <c r="CV75" s="120">
        <v>0</v>
      </c>
      <c r="CW75" s="120">
        <v>0</v>
      </c>
      <c r="CX75" s="120">
        <v>0</v>
      </c>
      <c r="CY75" s="120">
        <v>0</v>
      </c>
    </row>
    <row r="76" spans="1:103" x14ac:dyDescent="0.4">
      <c r="A76" s="200">
        <v>2101132</v>
      </c>
      <c r="B76" s="200" t="s">
        <v>106</v>
      </c>
      <c r="C76" s="201">
        <v>13.472006926913254</v>
      </c>
      <c r="D76" s="367">
        <v>119.84146273937019</v>
      </c>
      <c r="E76" s="367">
        <v>98.533650664310173</v>
      </c>
      <c r="F76" s="368">
        <v>7.9179664968782454E-3</v>
      </c>
      <c r="G76" s="371">
        <v>0</v>
      </c>
      <c r="H76" s="509"/>
      <c r="I76" s="369"/>
      <c r="J76" s="508"/>
      <c r="K76" s="371">
        <v>98.533650664310173</v>
      </c>
      <c r="L76" s="370">
        <v>98.533650664310173</v>
      </c>
      <c r="M76" s="371">
        <v>98.533650664310173</v>
      </c>
      <c r="N76" s="371">
        <v>98.533650664310173</v>
      </c>
      <c r="O76" s="371">
        <v>98.533650664310173</v>
      </c>
      <c r="P76" s="371">
        <v>98.533650664310173</v>
      </c>
      <c r="Q76" s="371">
        <v>98.533650664310173</v>
      </c>
      <c r="R76" s="371">
        <v>98.533650664310173</v>
      </c>
      <c r="S76" s="371">
        <v>98.533650664310173</v>
      </c>
      <c r="T76" s="371">
        <v>98.533650664310173</v>
      </c>
      <c r="U76" s="371">
        <v>98.533650664310173</v>
      </c>
      <c r="V76" s="371">
        <v>98.533650664310173</v>
      </c>
      <c r="W76" s="371">
        <v>46.50856564760516</v>
      </c>
      <c r="X76" s="371">
        <v>0</v>
      </c>
      <c r="Y76" s="371">
        <v>0</v>
      </c>
      <c r="Z76" s="371">
        <v>0</v>
      </c>
      <c r="AA76" s="371">
        <v>0</v>
      </c>
      <c r="AB76" s="371">
        <v>0</v>
      </c>
      <c r="AC76" s="371">
        <v>0</v>
      </c>
      <c r="AD76" s="371">
        <v>0</v>
      </c>
      <c r="AE76" s="371">
        <v>0</v>
      </c>
      <c r="AF76" s="371">
        <v>0</v>
      </c>
      <c r="AG76" s="371">
        <v>0</v>
      </c>
      <c r="AH76" s="371">
        <v>0</v>
      </c>
      <c r="AI76" s="371">
        <v>0</v>
      </c>
      <c r="AJ76" s="371">
        <v>0</v>
      </c>
      <c r="AK76" s="371">
        <v>0</v>
      </c>
      <c r="AL76" s="371">
        <v>0</v>
      </c>
      <c r="AM76" s="372">
        <f t="shared" si="5"/>
        <v>1228.9123736193271</v>
      </c>
      <c r="AO76" s="118"/>
      <c r="AP76" s="118"/>
      <c r="AQ76" s="207"/>
      <c r="AR76" s="119">
        <v>7.9179664968782454E-3</v>
      </c>
      <c r="AS76" s="119">
        <v>7.9179664968782454E-3</v>
      </c>
      <c r="AT76" s="119">
        <v>7.9179664968782454E-3</v>
      </c>
      <c r="AU76" s="119">
        <v>7.9179664968782454E-3</v>
      </c>
      <c r="AV76" s="119">
        <v>7.9179664968782454E-3</v>
      </c>
      <c r="AW76" s="119">
        <v>7.9179664968782454E-3</v>
      </c>
      <c r="AX76" s="119">
        <v>7.9179664968782454E-3</v>
      </c>
      <c r="AY76" s="119">
        <v>7.9179664968782454E-3</v>
      </c>
      <c r="AZ76" s="119">
        <v>7.9179664968782454E-3</v>
      </c>
      <c r="BA76" s="119">
        <v>7.9179664968782454E-3</v>
      </c>
      <c r="BB76" s="119">
        <v>7.9179664968782454E-3</v>
      </c>
      <c r="BC76" s="119">
        <v>7.9179664968782454E-3</v>
      </c>
      <c r="BD76" s="119">
        <v>3.7373350335936045E-3</v>
      </c>
      <c r="BE76" s="119">
        <v>0</v>
      </c>
      <c r="BF76" s="119">
        <v>0</v>
      </c>
      <c r="BG76" s="119">
        <v>0</v>
      </c>
      <c r="BH76" s="119">
        <v>0</v>
      </c>
      <c r="BI76" s="119">
        <v>0</v>
      </c>
      <c r="BJ76" s="119">
        <v>0</v>
      </c>
      <c r="BK76" s="119">
        <v>0</v>
      </c>
      <c r="BL76" s="119">
        <v>0</v>
      </c>
      <c r="BM76" s="119">
        <v>0</v>
      </c>
      <c r="BN76" s="119">
        <v>0</v>
      </c>
      <c r="BO76" s="119">
        <v>0</v>
      </c>
      <c r="BP76" s="119">
        <v>0</v>
      </c>
      <c r="BQ76" s="119">
        <v>0</v>
      </c>
      <c r="BR76" s="119">
        <v>0</v>
      </c>
      <c r="BS76" s="119">
        <v>0</v>
      </c>
      <c r="BU76" s="118"/>
      <c r="BV76" s="118"/>
      <c r="BW76" s="118"/>
      <c r="BX76" s="120">
        <v>0</v>
      </c>
      <c r="BY76" s="120">
        <v>0</v>
      </c>
      <c r="BZ76" s="120">
        <v>0</v>
      </c>
      <c r="CA76" s="120">
        <v>0</v>
      </c>
      <c r="CB76" s="120">
        <v>0</v>
      </c>
      <c r="CC76" s="120">
        <v>0</v>
      </c>
      <c r="CD76" s="120">
        <v>0</v>
      </c>
      <c r="CE76" s="120">
        <v>0</v>
      </c>
      <c r="CF76" s="120">
        <v>0</v>
      </c>
      <c r="CG76" s="120">
        <v>0</v>
      </c>
      <c r="CH76" s="120">
        <v>0</v>
      </c>
      <c r="CI76" s="120">
        <v>0</v>
      </c>
      <c r="CJ76" s="120">
        <v>0</v>
      </c>
      <c r="CK76" s="120">
        <v>0</v>
      </c>
      <c r="CL76" s="120">
        <v>0</v>
      </c>
      <c r="CM76" s="120">
        <v>0</v>
      </c>
      <c r="CN76" s="120">
        <v>0</v>
      </c>
      <c r="CO76" s="120">
        <v>0</v>
      </c>
      <c r="CP76" s="120">
        <v>0</v>
      </c>
      <c r="CQ76" s="120">
        <v>0</v>
      </c>
      <c r="CR76" s="120">
        <v>0</v>
      </c>
      <c r="CS76" s="120">
        <v>0</v>
      </c>
      <c r="CT76" s="120">
        <v>0</v>
      </c>
      <c r="CU76" s="120">
        <v>0</v>
      </c>
      <c r="CV76" s="120">
        <v>0</v>
      </c>
      <c r="CW76" s="120">
        <v>0</v>
      </c>
      <c r="CX76" s="120">
        <v>0</v>
      </c>
      <c r="CY76" s="120">
        <v>0</v>
      </c>
    </row>
    <row r="77" spans="1:103" x14ac:dyDescent="0.4">
      <c r="A77" s="200">
        <v>2100477</v>
      </c>
      <c r="B77" s="200" t="s">
        <v>106</v>
      </c>
      <c r="C77" s="201">
        <v>15.5446233772076</v>
      </c>
      <c r="D77" s="367">
        <v>65.263469294200988</v>
      </c>
      <c r="E77" s="367">
        <v>53.659624453692054</v>
      </c>
      <c r="F77" s="368">
        <v>8.307708325474103E-3</v>
      </c>
      <c r="G77" s="371">
        <v>0</v>
      </c>
      <c r="H77" s="509"/>
      <c r="I77" s="369"/>
      <c r="J77" s="508"/>
      <c r="K77" s="371">
        <v>53.659624453692054</v>
      </c>
      <c r="L77" s="370">
        <v>53.659624453692054</v>
      </c>
      <c r="M77" s="371">
        <v>53.659624453692054</v>
      </c>
      <c r="N77" s="371">
        <v>53.659624453692054</v>
      </c>
      <c r="O77" s="371">
        <v>53.659624453692054</v>
      </c>
      <c r="P77" s="371">
        <v>53.659624453692054</v>
      </c>
      <c r="Q77" s="371">
        <v>53.659624453692054</v>
      </c>
      <c r="R77" s="371">
        <v>53.659624453692054</v>
      </c>
      <c r="S77" s="371">
        <v>53.659624453692054</v>
      </c>
      <c r="T77" s="371">
        <v>53.659624453692054</v>
      </c>
      <c r="U77" s="371">
        <v>53.659624453692054</v>
      </c>
      <c r="V77" s="371">
        <v>53.659624453692054</v>
      </c>
      <c r="W77" s="371">
        <v>53.659624453692054</v>
      </c>
      <c r="X77" s="371">
        <v>53.659624453692054</v>
      </c>
      <c r="Y77" s="371">
        <v>29.224285889661278</v>
      </c>
      <c r="Z77" s="371">
        <v>0</v>
      </c>
      <c r="AA77" s="371">
        <v>0</v>
      </c>
      <c r="AB77" s="371">
        <v>0</v>
      </c>
      <c r="AC77" s="371">
        <v>0</v>
      </c>
      <c r="AD77" s="371">
        <v>0</v>
      </c>
      <c r="AE77" s="371">
        <v>0</v>
      </c>
      <c r="AF77" s="371">
        <v>0</v>
      </c>
      <c r="AG77" s="371">
        <v>0</v>
      </c>
      <c r="AH77" s="371">
        <v>0</v>
      </c>
      <c r="AI77" s="371">
        <v>0</v>
      </c>
      <c r="AJ77" s="371">
        <v>0</v>
      </c>
      <c r="AK77" s="371">
        <v>0</v>
      </c>
      <c r="AL77" s="371">
        <v>0</v>
      </c>
      <c r="AM77" s="372">
        <f t="shared" si="5"/>
        <v>780.45902824134976</v>
      </c>
      <c r="AO77" s="118"/>
      <c r="AP77" s="118"/>
      <c r="AQ77" s="207"/>
      <c r="AR77" s="119">
        <v>8.307708325474103E-3</v>
      </c>
      <c r="AS77" s="119">
        <v>8.307708325474103E-3</v>
      </c>
      <c r="AT77" s="119">
        <v>8.307708325474103E-3</v>
      </c>
      <c r="AU77" s="119">
        <v>8.307708325474103E-3</v>
      </c>
      <c r="AV77" s="119">
        <v>8.307708325474103E-3</v>
      </c>
      <c r="AW77" s="119">
        <v>8.307708325474103E-3</v>
      </c>
      <c r="AX77" s="119">
        <v>8.307708325474103E-3</v>
      </c>
      <c r="AY77" s="119">
        <v>8.307708325474103E-3</v>
      </c>
      <c r="AZ77" s="119">
        <v>8.307708325474103E-3</v>
      </c>
      <c r="BA77" s="119">
        <v>8.307708325474103E-3</v>
      </c>
      <c r="BB77" s="119">
        <v>8.307708325474103E-3</v>
      </c>
      <c r="BC77" s="119">
        <v>8.307708325474103E-3</v>
      </c>
      <c r="BD77" s="119">
        <v>8.307708325474103E-3</v>
      </c>
      <c r="BE77" s="119">
        <v>8.307708325474103E-3</v>
      </c>
      <c r="BF77" s="119">
        <v>4.5245721650754005E-3</v>
      </c>
      <c r="BG77" s="119">
        <v>0</v>
      </c>
      <c r="BH77" s="119">
        <v>0</v>
      </c>
      <c r="BI77" s="119">
        <v>0</v>
      </c>
      <c r="BJ77" s="119">
        <v>0</v>
      </c>
      <c r="BK77" s="119">
        <v>0</v>
      </c>
      <c r="BL77" s="119">
        <v>0</v>
      </c>
      <c r="BM77" s="119">
        <v>0</v>
      </c>
      <c r="BN77" s="119">
        <v>0</v>
      </c>
      <c r="BO77" s="119">
        <v>0</v>
      </c>
      <c r="BP77" s="119">
        <v>0</v>
      </c>
      <c r="BQ77" s="119">
        <v>0</v>
      </c>
      <c r="BR77" s="119">
        <v>0</v>
      </c>
      <c r="BS77" s="119">
        <v>0</v>
      </c>
      <c r="BU77" s="118"/>
      <c r="BV77" s="118"/>
      <c r="BW77" s="118"/>
      <c r="BX77" s="120">
        <v>0</v>
      </c>
      <c r="BY77" s="120">
        <v>0</v>
      </c>
      <c r="BZ77" s="120">
        <v>0</v>
      </c>
      <c r="CA77" s="120">
        <v>0</v>
      </c>
      <c r="CB77" s="120">
        <v>0</v>
      </c>
      <c r="CC77" s="120">
        <v>0</v>
      </c>
      <c r="CD77" s="120">
        <v>0</v>
      </c>
      <c r="CE77" s="120">
        <v>0</v>
      </c>
      <c r="CF77" s="120">
        <v>0</v>
      </c>
      <c r="CG77" s="120">
        <v>0</v>
      </c>
      <c r="CH77" s="120">
        <v>0</v>
      </c>
      <c r="CI77" s="120">
        <v>0</v>
      </c>
      <c r="CJ77" s="120">
        <v>0</v>
      </c>
      <c r="CK77" s="120">
        <v>0</v>
      </c>
      <c r="CL77" s="120">
        <v>0</v>
      </c>
      <c r="CM77" s="120">
        <v>0</v>
      </c>
      <c r="CN77" s="120">
        <v>0</v>
      </c>
      <c r="CO77" s="120">
        <v>0</v>
      </c>
      <c r="CP77" s="120">
        <v>0</v>
      </c>
      <c r="CQ77" s="120">
        <v>0</v>
      </c>
      <c r="CR77" s="120">
        <v>0</v>
      </c>
      <c r="CS77" s="120">
        <v>0</v>
      </c>
      <c r="CT77" s="120">
        <v>0</v>
      </c>
      <c r="CU77" s="120">
        <v>0</v>
      </c>
      <c r="CV77" s="120">
        <v>0</v>
      </c>
      <c r="CW77" s="120">
        <v>0</v>
      </c>
      <c r="CX77" s="120">
        <v>0</v>
      </c>
      <c r="CY77" s="120">
        <v>0</v>
      </c>
    </row>
    <row r="78" spans="1:103" x14ac:dyDescent="0.4">
      <c r="A78" s="200">
        <v>2101388</v>
      </c>
      <c r="B78" s="200" t="s">
        <v>106</v>
      </c>
      <c r="C78" s="201">
        <v>13.472006926913254</v>
      </c>
      <c r="D78" s="367">
        <v>31.814508108895737</v>
      </c>
      <c r="E78" s="367">
        <v>26.157888567134076</v>
      </c>
      <c r="F78" s="368">
        <v>4.118746870082856E-3</v>
      </c>
      <c r="G78" s="371">
        <v>2576.5106338481414</v>
      </c>
      <c r="H78" s="509"/>
      <c r="I78" s="369"/>
      <c r="J78" s="508"/>
      <c r="K78" s="371">
        <v>26.157888567134076</v>
      </c>
      <c r="L78" s="370">
        <v>26.157888567134076</v>
      </c>
      <c r="M78" s="371">
        <v>26.157888567134076</v>
      </c>
      <c r="N78" s="371">
        <v>26.157888567134076</v>
      </c>
      <c r="O78" s="371">
        <v>26.157888567134076</v>
      </c>
      <c r="P78" s="371">
        <v>26.157888567134076</v>
      </c>
      <c r="Q78" s="371">
        <v>26.157888567134076</v>
      </c>
      <c r="R78" s="371">
        <v>26.157888567134076</v>
      </c>
      <c r="S78" s="371">
        <v>26.157888567134076</v>
      </c>
      <c r="T78" s="371">
        <v>26.157888567134076</v>
      </c>
      <c r="U78" s="371">
        <v>26.157888567134076</v>
      </c>
      <c r="V78" s="371">
        <v>26.157888567134076</v>
      </c>
      <c r="W78" s="371">
        <v>12.346704597112298</v>
      </c>
      <c r="X78" s="371">
        <v>0</v>
      </c>
      <c r="Y78" s="371">
        <v>0</v>
      </c>
      <c r="Z78" s="371">
        <v>0</v>
      </c>
      <c r="AA78" s="371">
        <v>0</v>
      </c>
      <c r="AB78" s="371">
        <v>0</v>
      </c>
      <c r="AC78" s="371">
        <v>0</v>
      </c>
      <c r="AD78" s="371">
        <v>0</v>
      </c>
      <c r="AE78" s="371">
        <v>0</v>
      </c>
      <c r="AF78" s="371">
        <v>0</v>
      </c>
      <c r="AG78" s="371">
        <v>0</v>
      </c>
      <c r="AH78" s="371">
        <v>0</v>
      </c>
      <c r="AI78" s="371">
        <v>0</v>
      </c>
      <c r="AJ78" s="371">
        <v>0</v>
      </c>
      <c r="AK78" s="371">
        <v>0</v>
      </c>
      <c r="AL78" s="371">
        <v>0</v>
      </c>
      <c r="AM78" s="372">
        <f t="shared" si="5"/>
        <v>326.24136740272121</v>
      </c>
      <c r="AO78" s="118"/>
      <c r="AP78" s="118"/>
      <c r="AQ78" s="118"/>
      <c r="AR78" s="119">
        <v>4.118746870082856E-3</v>
      </c>
      <c r="AS78" s="119">
        <v>4.118746870082856E-3</v>
      </c>
      <c r="AT78" s="119">
        <v>4.118746870082856E-3</v>
      </c>
      <c r="AU78" s="119">
        <v>4.118746870082856E-3</v>
      </c>
      <c r="AV78" s="119">
        <v>4.118746870082856E-3</v>
      </c>
      <c r="AW78" s="119">
        <v>4.118746870082856E-3</v>
      </c>
      <c r="AX78" s="119">
        <v>4.118746870082856E-3</v>
      </c>
      <c r="AY78" s="119">
        <v>4.118746870082856E-3</v>
      </c>
      <c r="AZ78" s="119">
        <v>4.118746870082856E-3</v>
      </c>
      <c r="BA78" s="119">
        <v>4.118746870082856E-3</v>
      </c>
      <c r="BB78" s="119">
        <v>4.118746870082856E-3</v>
      </c>
      <c r="BC78" s="119">
        <v>4.118746870082856E-3</v>
      </c>
      <c r="BD78" s="119">
        <v>1.9440770528813926E-3</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U78" s="118"/>
      <c r="BV78" s="118"/>
      <c r="BW78" s="118"/>
      <c r="BX78" s="120">
        <v>2576.5106338481414</v>
      </c>
      <c r="BY78" s="120">
        <v>2576.5106338481414</v>
      </c>
      <c r="BZ78" s="120">
        <v>2576.5106338481414</v>
      </c>
      <c r="CA78" s="120">
        <v>2576.5106338481414</v>
      </c>
      <c r="CB78" s="120">
        <v>2576.5106338481414</v>
      </c>
      <c r="CC78" s="120">
        <v>2576.5106338481414</v>
      </c>
      <c r="CD78" s="120">
        <v>2576.5106338481414</v>
      </c>
      <c r="CE78" s="120">
        <v>2576.5106338481414</v>
      </c>
      <c r="CF78" s="120">
        <v>2576.5106338481414</v>
      </c>
      <c r="CG78" s="120">
        <v>2576.5106338481414</v>
      </c>
      <c r="CH78" s="120">
        <v>2576.5106338481414</v>
      </c>
      <c r="CI78" s="120">
        <v>2576.5106338481414</v>
      </c>
      <c r="CJ78" s="120">
        <v>2576.5106338481414</v>
      </c>
      <c r="CK78" s="120">
        <v>1216.1308664419817</v>
      </c>
      <c r="CL78" s="120">
        <v>0</v>
      </c>
      <c r="CM78" s="120">
        <v>0</v>
      </c>
      <c r="CN78" s="120">
        <v>0</v>
      </c>
      <c r="CO78" s="120">
        <v>0</v>
      </c>
      <c r="CP78" s="120">
        <v>0</v>
      </c>
      <c r="CQ78" s="120">
        <v>0</v>
      </c>
      <c r="CR78" s="120">
        <v>0</v>
      </c>
      <c r="CS78" s="120">
        <v>0</v>
      </c>
      <c r="CT78" s="120">
        <v>0</v>
      </c>
      <c r="CU78" s="120">
        <v>0</v>
      </c>
      <c r="CV78" s="120">
        <v>0</v>
      </c>
      <c r="CW78" s="120">
        <v>0</v>
      </c>
      <c r="CX78" s="120">
        <v>0</v>
      </c>
      <c r="CY78" s="120">
        <v>0</v>
      </c>
    </row>
    <row r="79" spans="1:103" x14ac:dyDescent="0.4">
      <c r="A79" s="200">
        <v>2101067</v>
      </c>
      <c r="B79" s="200" t="s">
        <v>106</v>
      </c>
      <c r="C79" s="201">
        <v>10.363082251471734</v>
      </c>
      <c r="D79" s="367">
        <v>82.614086821425161</v>
      </c>
      <c r="E79" s="367">
        <v>67.92530218457577</v>
      </c>
      <c r="F79" s="368">
        <v>0</v>
      </c>
      <c r="G79" s="371">
        <v>0</v>
      </c>
      <c r="H79" s="509"/>
      <c r="I79" s="369"/>
      <c r="J79" s="508"/>
      <c r="K79" s="371">
        <v>67.92530218457577</v>
      </c>
      <c r="L79" s="370">
        <v>67.92530218457577</v>
      </c>
      <c r="M79" s="371">
        <v>67.92530218457577</v>
      </c>
      <c r="N79" s="371">
        <v>67.92530218457577</v>
      </c>
      <c r="O79" s="371">
        <v>67.92530218457577</v>
      </c>
      <c r="P79" s="371">
        <v>67.92530218457577</v>
      </c>
      <c r="Q79" s="371">
        <v>67.92530218457577</v>
      </c>
      <c r="R79" s="371">
        <v>67.92530218457577</v>
      </c>
      <c r="S79" s="371">
        <v>67.92530218457577</v>
      </c>
      <c r="T79" s="371">
        <v>24.662471649073694</v>
      </c>
      <c r="U79" s="371">
        <v>0</v>
      </c>
      <c r="V79" s="371">
        <v>0</v>
      </c>
      <c r="W79" s="371">
        <v>0</v>
      </c>
      <c r="X79" s="371">
        <v>0</v>
      </c>
      <c r="Y79" s="371">
        <v>0</v>
      </c>
      <c r="Z79" s="371">
        <v>0</v>
      </c>
      <c r="AA79" s="371">
        <v>0</v>
      </c>
      <c r="AB79" s="371">
        <v>0</v>
      </c>
      <c r="AC79" s="371">
        <v>0</v>
      </c>
      <c r="AD79" s="371">
        <v>0</v>
      </c>
      <c r="AE79" s="371">
        <v>0</v>
      </c>
      <c r="AF79" s="371">
        <v>0</v>
      </c>
      <c r="AG79" s="371">
        <v>0</v>
      </c>
      <c r="AH79" s="371">
        <v>0</v>
      </c>
      <c r="AI79" s="371">
        <v>0</v>
      </c>
      <c r="AJ79" s="371">
        <v>0</v>
      </c>
      <c r="AK79" s="371">
        <v>0</v>
      </c>
      <c r="AL79" s="371">
        <v>0</v>
      </c>
      <c r="AM79" s="372">
        <f t="shared" si="5"/>
        <v>635.9901913102558</v>
      </c>
      <c r="AO79" s="118"/>
      <c r="AP79" s="118"/>
      <c r="AQ79" s="207"/>
      <c r="AR79" s="119">
        <v>0</v>
      </c>
      <c r="AS79" s="119">
        <v>0</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U79" s="118"/>
      <c r="BV79" s="118"/>
      <c r="BW79" s="118"/>
      <c r="BX79" s="120">
        <v>0</v>
      </c>
      <c r="BY79" s="120">
        <v>0</v>
      </c>
      <c r="BZ79" s="120">
        <v>0</v>
      </c>
      <c r="CA79" s="120">
        <v>0</v>
      </c>
      <c r="CB79" s="120">
        <v>0</v>
      </c>
      <c r="CC79" s="120">
        <v>0</v>
      </c>
      <c r="CD79" s="120">
        <v>0</v>
      </c>
      <c r="CE79" s="120">
        <v>0</v>
      </c>
      <c r="CF79" s="120">
        <v>0</v>
      </c>
      <c r="CG79" s="120">
        <v>0</v>
      </c>
      <c r="CH79" s="120">
        <v>0</v>
      </c>
      <c r="CI79" s="120">
        <v>0</v>
      </c>
      <c r="CJ79" s="120">
        <v>0</v>
      </c>
      <c r="CK79" s="120">
        <v>0</v>
      </c>
      <c r="CL79" s="120">
        <v>0</v>
      </c>
      <c r="CM79" s="120">
        <v>0</v>
      </c>
      <c r="CN79" s="120">
        <v>0</v>
      </c>
      <c r="CO79" s="120">
        <v>0</v>
      </c>
      <c r="CP79" s="120">
        <v>0</v>
      </c>
      <c r="CQ79" s="120">
        <v>0</v>
      </c>
      <c r="CR79" s="120">
        <v>0</v>
      </c>
      <c r="CS79" s="120">
        <v>0</v>
      </c>
      <c r="CT79" s="120">
        <v>0</v>
      </c>
      <c r="CU79" s="120">
        <v>0</v>
      </c>
      <c r="CV79" s="120">
        <v>0</v>
      </c>
      <c r="CW79" s="120">
        <v>0</v>
      </c>
      <c r="CX79" s="120">
        <v>0</v>
      </c>
      <c r="CY79" s="120">
        <v>0</v>
      </c>
    </row>
    <row r="80" spans="1:103" x14ac:dyDescent="0.4">
      <c r="A80" s="200">
        <v>2000263</v>
      </c>
      <c r="B80" s="200" t="s">
        <v>106</v>
      </c>
      <c r="C80" s="201">
        <v>13.210305348348216</v>
      </c>
      <c r="D80" s="367">
        <v>167.70990025819947</v>
      </c>
      <c r="E80" s="367">
        <v>137.89107999229159</v>
      </c>
      <c r="F80" s="368">
        <v>6.8361094951471121E-2</v>
      </c>
      <c r="G80" s="371">
        <v>0</v>
      </c>
      <c r="H80" s="509"/>
      <c r="I80" s="369"/>
      <c r="J80" s="508"/>
      <c r="K80" s="371">
        <v>137.89107999229159</v>
      </c>
      <c r="L80" s="370">
        <v>137.89107999229159</v>
      </c>
      <c r="M80" s="371">
        <v>137.89107999229159</v>
      </c>
      <c r="N80" s="371">
        <v>137.89107999229159</v>
      </c>
      <c r="O80" s="371">
        <v>137.89107999229159</v>
      </c>
      <c r="P80" s="371">
        <v>137.89107999229159</v>
      </c>
      <c r="Q80" s="371">
        <v>137.89107999229159</v>
      </c>
      <c r="R80" s="371">
        <v>137.89107999229159</v>
      </c>
      <c r="S80" s="371">
        <v>137.89107999229159</v>
      </c>
      <c r="T80" s="371">
        <v>137.89107999229159</v>
      </c>
      <c r="U80" s="371">
        <v>137.89107999229159</v>
      </c>
      <c r="V80" s="371">
        <v>137.89107999229159</v>
      </c>
      <c r="W80" s="371">
        <v>28.999231611890604</v>
      </c>
      <c r="X80" s="371">
        <v>0</v>
      </c>
      <c r="Y80" s="371">
        <v>0</v>
      </c>
      <c r="Z80" s="371">
        <v>0</v>
      </c>
      <c r="AA80" s="371">
        <v>0</v>
      </c>
      <c r="AB80" s="371">
        <v>0</v>
      </c>
      <c r="AC80" s="371">
        <v>0</v>
      </c>
      <c r="AD80" s="371">
        <v>0</v>
      </c>
      <c r="AE80" s="371">
        <v>0</v>
      </c>
      <c r="AF80" s="371">
        <v>0</v>
      </c>
      <c r="AG80" s="371">
        <v>0</v>
      </c>
      <c r="AH80" s="371">
        <v>0</v>
      </c>
      <c r="AI80" s="371">
        <v>0</v>
      </c>
      <c r="AJ80" s="371">
        <v>0</v>
      </c>
      <c r="AK80" s="371">
        <v>0</v>
      </c>
      <c r="AL80" s="371">
        <v>0</v>
      </c>
      <c r="AM80" s="372">
        <f t="shared" si="5"/>
        <v>1683.69219151939</v>
      </c>
      <c r="AO80" s="118"/>
      <c r="AP80" s="118"/>
      <c r="AQ80" s="207"/>
      <c r="AR80" s="119">
        <v>6.8361094951471121E-2</v>
      </c>
      <c r="AS80" s="119">
        <v>6.8361094951471121E-2</v>
      </c>
      <c r="AT80" s="119">
        <v>6.8361094951471121E-2</v>
      </c>
      <c r="AU80" s="119">
        <v>6.8361094951471121E-2</v>
      </c>
      <c r="AV80" s="119">
        <v>6.8361094951471121E-2</v>
      </c>
      <c r="AW80" s="119">
        <v>6.8361094951471121E-2</v>
      </c>
      <c r="AX80" s="119">
        <v>6.8361094951471121E-2</v>
      </c>
      <c r="AY80" s="119">
        <v>6.8361094951471121E-2</v>
      </c>
      <c r="AZ80" s="119">
        <v>6.8361094951471121E-2</v>
      </c>
      <c r="BA80" s="119">
        <v>6.8361094951471121E-2</v>
      </c>
      <c r="BB80" s="119">
        <v>6.8361094951471121E-2</v>
      </c>
      <c r="BC80" s="119">
        <v>6.8361094951471121E-2</v>
      </c>
      <c r="BD80" s="119">
        <v>1.4376703887234605E-2</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U80" s="118"/>
      <c r="BV80" s="118"/>
      <c r="BW80" s="118"/>
      <c r="BX80" s="120">
        <v>0</v>
      </c>
      <c r="BY80" s="120">
        <v>0</v>
      </c>
      <c r="BZ80" s="120">
        <v>0</v>
      </c>
      <c r="CA80" s="120">
        <v>0</v>
      </c>
      <c r="CB80" s="120">
        <v>0</v>
      </c>
      <c r="CC80" s="120">
        <v>0</v>
      </c>
      <c r="CD80" s="120">
        <v>0</v>
      </c>
      <c r="CE80" s="120">
        <v>0</v>
      </c>
      <c r="CF80" s="120">
        <v>0</v>
      </c>
      <c r="CG80" s="120">
        <v>0</v>
      </c>
      <c r="CH80" s="120">
        <v>0</v>
      </c>
      <c r="CI80" s="120">
        <v>0</v>
      </c>
      <c r="CJ80" s="120">
        <v>0</v>
      </c>
      <c r="CK80" s="120">
        <v>0</v>
      </c>
      <c r="CL80" s="120">
        <v>0</v>
      </c>
      <c r="CM80" s="120">
        <v>0</v>
      </c>
      <c r="CN80" s="120">
        <v>0</v>
      </c>
      <c r="CO80" s="120">
        <v>0</v>
      </c>
      <c r="CP80" s="120">
        <v>0</v>
      </c>
      <c r="CQ80" s="120">
        <v>0</v>
      </c>
      <c r="CR80" s="120">
        <v>0</v>
      </c>
      <c r="CS80" s="120">
        <v>0</v>
      </c>
      <c r="CT80" s="120">
        <v>0</v>
      </c>
      <c r="CU80" s="120">
        <v>0</v>
      </c>
      <c r="CV80" s="120">
        <v>0</v>
      </c>
      <c r="CW80" s="120">
        <v>0</v>
      </c>
      <c r="CX80" s="120">
        <v>0</v>
      </c>
      <c r="CY80" s="120">
        <v>0</v>
      </c>
    </row>
    <row r="81" spans="1:103" x14ac:dyDescent="0.4">
      <c r="A81" s="200">
        <v>2100926</v>
      </c>
      <c r="B81" s="200" t="s">
        <v>106</v>
      </c>
      <c r="C81" s="201">
        <v>13.472006926913254</v>
      </c>
      <c r="D81" s="367">
        <v>53.781069138459983</v>
      </c>
      <c r="E81" s="367">
        <v>44.218795045641805</v>
      </c>
      <c r="F81" s="368">
        <v>6.5131659893675892E-3</v>
      </c>
      <c r="G81" s="371">
        <v>0</v>
      </c>
      <c r="H81" s="509"/>
      <c r="I81" s="369"/>
      <c r="J81" s="508"/>
      <c r="K81" s="371">
        <v>44.218795045641805</v>
      </c>
      <c r="L81" s="370">
        <v>44.218795045641805</v>
      </c>
      <c r="M81" s="371">
        <v>44.218795045641805</v>
      </c>
      <c r="N81" s="371">
        <v>44.218795045641805</v>
      </c>
      <c r="O81" s="371">
        <v>44.218795045641805</v>
      </c>
      <c r="P81" s="371">
        <v>44.218795045641805</v>
      </c>
      <c r="Q81" s="371">
        <v>44.218795045641805</v>
      </c>
      <c r="R81" s="371">
        <v>44.218795045641805</v>
      </c>
      <c r="S81" s="371">
        <v>44.218795045641805</v>
      </c>
      <c r="T81" s="371">
        <v>44.218795045641805</v>
      </c>
      <c r="U81" s="371">
        <v>44.218795045641805</v>
      </c>
      <c r="V81" s="371">
        <v>44.218795045641805</v>
      </c>
      <c r="W81" s="371">
        <v>20.871577561300413</v>
      </c>
      <c r="X81" s="371">
        <v>0</v>
      </c>
      <c r="Y81" s="371">
        <v>0</v>
      </c>
      <c r="Z81" s="371">
        <v>0</v>
      </c>
      <c r="AA81" s="371">
        <v>0</v>
      </c>
      <c r="AB81" s="371">
        <v>0</v>
      </c>
      <c r="AC81" s="371">
        <v>0</v>
      </c>
      <c r="AD81" s="371">
        <v>0</v>
      </c>
      <c r="AE81" s="371">
        <v>0</v>
      </c>
      <c r="AF81" s="371">
        <v>0</v>
      </c>
      <c r="AG81" s="371">
        <v>0</v>
      </c>
      <c r="AH81" s="371">
        <v>0</v>
      </c>
      <c r="AI81" s="371">
        <v>0</v>
      </c>
      <c r="AJ81" s="371">
        <v>0</v>
      </c>
      <c r="AK81" s="371">
        <v>0</v>
      </c>
      <c r="AL81" s="371">
        <v>0</v>
      </c>
      <c r="AM81" s="372">
        <f t="shared" si="5"/>
        <v>551.49711810900214</v>
      </c>
      <c r="AO81" s="118"/>
      <c r="AP81" s="118"/>
      <c r="AQ81" s="118"/>
      <c r="AR81" s="119">
        <v>6.5131659893675892E-3</v>
      </c>
      <c r="AS81" s="119">
        <v>6.5131659893675892E-3</v>
      </c>
      <c r="AT81" s="119">
        <v>6.5131659893675892E-3</v>
      </c>
      <c r="AU81" s="119">
        <v>6.5131659893675892E-3</v>
      </c>
      <c r="AV81" s="119">
        <v>6.5131659893675892E-3</v>
      </c>
      <c r="AW81" s="119">
        <v>6.5131659893675892E-3</v>
      </c>
      <c r="AX81" s="119">
        <v>6.5131659893675892E-3</v>
      </c>
      <c r="AY81" s="119">
        <v>6.5131659893675892E-3</v>
      </c>
      <c r="AZ81" s="119">
        <v>6.5131659893675892E-3</v>
      </c>
      <c r="BA81" s="119">
        <v>6.5131659893675892E-3</v>
      </c>
      <c r="BB81" s="119">
        <v>6.5131659893675892E-3</v>
      </c>
      <c r="BC81" s="119">
        <v>6.5131659893675892E-3</v>
      </c>
      <c r="BD81" s="119">
        <v>3.0742594631173199E-3</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U81" s="118"/>
      <c r="BV81" s="118"/>
      <c r="BW81" s="118"/>
      <c r="BX81" s="120">
        <v>0</v>
      </c>
      <c r="BY81" s="120">
        <v>0</v>
      </c>
      <c r="BZ81" s="120">
        <v>0</v>
      </c>
      <c r="CA81" s="120">
        <v>0</v>
      </c>
      <c r="CB81" s="120">
        <v>0</v>
      </c>
      <c r="CC81" s="120">
        <v>0</v>
      </c>
      <c r="CD81" s="120">
        <v>0</v>
      </c>
      <c r="CE81" s="120">
        <v>0</v>
      </c>
      <c r="CF81" s="120">
        <v>0</v>
      </c>
      <c r="CG81" s="120">
        <v>0</v>
      </c>
      <c r="CH81" s="120">
        <v>0</v>
      </c>
      <c r="CI81" s="120">
        <v>0</v>
      </c>
      <c r="CJ81" s="120">
        <v>0</v>
      </c>
      <c r="CK81" s="120">
        <v>0</v>
      </c>
      <c r="CL81" s="120">
        <v>0</v>
      </c>
      <c r="CM81" s="120">
        <v>0</v>
      </c>
      <c r="CN81" s="120">
        <v>0</v>
      </c>
      <c r="CO81" s="120">
        <v>0</v>
      </c>
      <c r="CP81" s="120">
        <v>0</v>
      </c>
      <c r="CQ81" s="120">
        <v>0</v>
      </c>
      <c r="CR81" s="120">
        <v>0</v>
      </c>
      <c r="CS81" s="120">
        <v>0</v>
      </c>
      <c r="CT81" s="120">
        <v>0</v>
      </c>
      <c r="CU81" s="120">
        <v>0</v>
      </c>
      <c r="CV81" s="120">
        <v>0</v>
      </c>
      <c r="CW81" s="120">
        <v>0</v>
      </c>
      <c r="CX81" s="120">
        <v>0</v>
      </c>
      <c r="CY81" s="120">
        <v>0</v>
      </c>
    </row>
    <row r="82" spans="1:103" x14ac:dyDescent="0.4">
      <c r="A82" s="200">
        <v>2001387</v>
      </c>
      <c r="B82" s="200" t="s">
        <v>106</v>
      </c>
      <c r="C82" s="201">
        <v>10.161773344883242</v>
      </c>
      <c r="D82" s="367">
        <v>497.17236268355026</v>
      </c>
      <c r="E82" s="367">
        <v>408.77511659841508</v>
      </c>
      <c r="F82" s="368">
        <v>5.4836859203360976E-2</v>
      </c>
      <c r="G82" s="371">
        <v>0</v>
      </c>
      <c r="H82" s="509"/>
      <c r="I82" s="369"/>
      <c r="J82" s="508"/>
      <c r="K82" s="371">
        <v>408.77511659841508</v>
      </c>
      <c r="L82" s="370">
        <v>408.77511659841508</v>
      </c>
      <c r="M82" s="371">
        <v>408.77511659841508</v>
      </c>
      <c r="N82" s="371">
        <v>408.77511659841508</v>
      </c>
      <c r="O82" s="371">
        <v>408.77511659841508</v>
      </c>
      <c r="P82" s="371">
        <v>408.77511659841508</v>
      </c>
      <c r="Q82" s="371">
        <v>408.77511659841508</v>
      </c>
      <c r="R82" s="371">
        <v>408.77511659841508</v>
      </c>
      <c r="S82" s="371">
        <v>408.77511659841508</v>
      </c>
      <c r="T82" s="371">
        <v>66.128917917162923</v>
      </c>
      <c r="U82" s="371">
        <v>0</v>
      </c>
      <c r="V82" s="371">
        <v>0</v>
      </c>
      <c r="W82" s="371">
        <v>0</v>
      </c>
      <c r="X82" s="371">
        <v>0</v>
      </c>
      <c r="Y82" s="371">
        <v>0</v>
      </c>
      <c r="Z82" s="371">
        <v>0</v>
      </c>
      <c r="AA82" s="371">
        <v>0</v>
      </c>
      <c r="AB82" s="371">
        <v>0</v>
      </c>
      <c r="AC82" s="371">
        <v>0</v>
      </c>
      <c r="AD82" s="371">
        <v>0</v>
      </c>
      <c r="AE82" s="371">
        <v>0</v>
      </c>
      <c r="AF82" s="371">
        <v>0</v>
      </c>
      <c r="AG82" s="371">
        <v>0</v>
      </c>
      <c r="AH82" s="371">
        <v>0</v>
      </c>
      <c r="AI82" s="371">
        <v>0</v>
      </c>
      <c r="AJ82" s="371">
        <v>0</v>
      </c>
      <c r="AK82" s="371">
        <v>0</v>
      </c>
      <c r="AL82" s="371">
        <v>0</v>
      </c>
      <c r="AM82" s="372">
        <f t="shared" si="5"/>
        <v>3745.1049673028988</v>
      </c>
      <c r="AO82" s="118"/>
      <c r="AP82" s="118"/>
      <c r="AQ82" s="207"/>
      <c r="AR82" s="119">
        <v>5.4836859203360976E-2</v>
      </c>
      <c r="AS82" s="119">
        <v>5.4836859203360976E-2</v>
      </c>
      <c r="AT82" s="119">
        <v>5.4836859203360976E-2</v>
      </c>
      <c r="AU82" s="119">
        <v>5.4836859203360976E-2</v>
      </c>
      <c r="AV82" s="119">
        <v>5.4836859203360976E-2</v>
      </c>
      <c r="AW82" s="119">
        <v>5.4836859203360976E-2</v>
      </c>
      <c r="AX82" s="119">
        <v>5.4836859203360976E-2</v>
      </c>
      <c r="AY82" s="119">
        <v>5.4836859203360976E-2</v>
      </c>
      <c r="AZ82" s="119">
        <v>5.4836859203360976E-2</v>
      </c>
      <c r="BA82" s="119">
        <v>8.8711421362191057E-3</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19">
        <v>0</v>
      </c>
      <c r="BR82" s="119">
        <v>0</v>
      </c>
      <c r="BS82" s="119">
        <v>0</v>
      </c>
      <c r="BU82" s="118"/>
      <c r="BV82" s="118"/>
      <c r="BW82" s="118"/>
      <c r="BX82" s="120">
        <v>0</v>
      </c>
      <c r="BY82" s="120">
        <v>0</v>
      </c>
      <c r="BZ82" s="120">
        <v>0</v>
      </c>
      <c r="CA82" s="120">
        <v>0</v>
      </c>
      <c r="CB82" s="120">
        <v>0</v>
      </c>
      <c r="CC82" s="120">
        <v>0</v>
      </c>
      <c r="CD82" s="120">
        <v>0</v>
      </c>
      <c r="CE82" s="120">
        <v>0</v>
      </c>
      <c r="CF82" s="120">
        <v>0</v>
      </c>
      <c r="CG82" s="120">
        <v>0</v>
      </c>
      <c r="CH82" s="120">
        <v>0</v>
      </c>
      <c r="CI82" s="120">
        <v>0</v>
      </c>
      <c r="CJ82" s="120">
        <v>0</v>
      </c>
      <c r="CK82" s="120">
        <v>0</v>
      </c>
      <c r="CL82" s="120">
        <v>0</v>
      </c>
      <c r="CM82" s="120">
        <v>0</v>
      </c>
      <c r="CN82" s="120">
        <v>0</v>
      </c>
      <c r="CO82" s="120">
        <v>0</v>
      </c>
      <c r="CP82" s="120">
        <v>0</v>
      </c>
      <c r="CQ82" s="120">
        <v>0</v>
      </c>
      <c r="CR82" s="120">
        <v>0</v>
      </c>
      <c r="CS82" s="120">
        <v>0</v>
      </c>
      <c r="CT82" s="120">
        <v>0</v>
      </c>
      <c r="CU82" s="120">
        <v>0</v>
      </c>
      <c r="CV82" s="120">
        <v>0</v>
      </c>
      <c r="CW82" s="120">
        <v>0</v>
      </c>
      <c r="CX82" s="120">
        <v>0</v>
      </c>
      <c r="CY82" s="120">
        <v>0</v>
      </c>
    </row>
    <row r="83" spans="1:103" x14ac:dyDescent="0.4">
      <c r="A83" s="200">
        <v>2100838</v>
      </c>
      <c r="B83" s="200" t="s">
        <v>106</v>
      </c>
      <c r="C83" s="201">
        <v>15.5446233772076</v>
      </c>
      <c r="D83" s="367">
        <v>36.253519601295565</v>
      </c>
      <c r="E83" s="367">
        <v>29.807643816185212</v>
      </c>
      <c r="F83" s="368">
        <v>3.3703000948028211E-3</v>
      </c>
      <c r="G83" s="371">
        <v>0</v>
      </c>
      <c r="H83" s="509"/>
      <c r="I83" s="369"/>
      <c r="J83" s="508"/>
      <c r="K83" s="371">
        <v>29.807643816185212</v>
      </c>
      <c r="L83" s="370">
        <v>29.807643816185212</v>
      </c>
      <c r="M83" s="371">
        <v>29.807643816185212</v>
      </c>
      <c r="N83" s="371">
        <v>29.807643816185212</v>
      </c>
      <c r="O83" s="371">
        <v>29.807643816185212</v>
      </c>
      <c r="P83" s="371">
        <v>29.807643816185212</v>
      </c>
      <c r="Q83" s="371">
        <v>29.807643816185212</v>
      </c>
      <c r="R83" s="371">
        <v>29.807643816185212</v>
      </c>
      <c r="S83" s="371">
        <v>29.807643816185212</v>
      </c>
      <c r="T83" s="371">
        <v>29.807643816185212</v>
      </c>
      <c r="U83" s="371">
        <v>29.807643816185212</v>
      </c>
      <c r="V83" s="371">
        <v>29.807643816185212</v>
      </c>
      <c r="W83" s="371">
        <v>29.807643816185212</v>
      </c>
      <c r="X83" s="371">
        <v>29.807643816185212</v>
      </c>
      <c r="Y83" s="371">
        <v>16.233939641772022</v>
      </c>
      <c r="Z83" s="371">
        <v>0</v>
      </c>
      <c r="AA83" s="371">
        <v>0</v>
      </c>
      <c r="AB83" s="371">
        <v>0</v>
      </c>
      <c r="AC83" s="371">
        <v>0</v>
      </c>
      <c r="AD83" s="371">
        <v>0</v>
      </c>
      <c r="AE83" s="371">
        <v>0</v>
      </c>
      <c r="AF83" s="371">
        <v>0</v>
      </c>
      <c r="AG83" s="371">
        <v>0</v>
      </c>
      <c r="AH83" s="371">
        <v>0</v>
      </c>
      <c r="AI83" s="371">
        <v>0</v>
      </c>
      <c r="AJ83" s="371">
        <v>0</v>
      </c>
      <c r="AK83" s="371">
        <v>0</v>
      </c>
      <c r="AL83" s="371">
        <v>0</v>
      </c>
      <c r="AM83" s="372">
        <f t="shared" si="5"/>
        <v>433.5409530683649</v>
      </c>
      <c r="AO83" s="118"/>
      <c r="AP83" s="118"/>
      <c r="AQ83" s="207"/>
      <c r="AR83" s="119">
        <v>3.3703000948028211E-3</v>
      </c>
      <c r="AS83" s="119">
        <v>3.3703000948028211E-3</v>
      </c>
      <c r="AT83" s="119">
        <v>3.3703000948028211E-3</v>
      </c>
      <c r="AU83" s="119">
        <v>3.3703000948028211E-3</v>
      </c>
      <c r="AV83" s="119">
        <v>3.3703000948028211E-3</v>
      </c>
      <c r="AW83" s="119">
        <v>3.3703000948028211E-3</v>
      </c>
      <c r="AX83" s="119">
        <v>3.3703000948028211E-3</v>
      </c>
      <c r="AY83" s="119">
        <v>3.3703000948028211E-3</v>
      </c>
      <c r="AZ83" s="119">
        <v>3.3703000948028211E-3</v>
      </c>
      <c r="BA83" s="119">
        <v>3.3703000948028211E-3</v>
      </c>
      <c r="BB83" s="119">
        <v>3.3703000948028211E-3</v>
      </c>
      <c r="BC83" s="119">
        <v>3.3703000948028211E-3</v>
      </c>
      <c r="BD83" s="119">
        <v>3.3703000948028211E-3</v>
      </c>
      <c r="BE83" s="119">
        <v>3.3703000948028211E-3</v>
      </c>
      <c r="BF83" s="119">
        <v>1.8355442198346066E-3</v>
      </c>
      <c r="BG83" s="119">
        <v>0</v>
      </c>
      <c r="BH83" s="119">
        <v>0</v>
      </c>
      <c r="BI83" s="119">
        <v>0</v>
      </c>
      <c r="BJ83" s="119">
        <v>0</v>
      </c>
      <c r="BK83" s="119">
        <v>0</v>
      </c>
      <c r="BL83" s="119">
        <v>0</v>
      </c>
      <c r="BM83" s="119">
        <v>0</v>
      </c>
      <c r="BN83" s="119">
        <v>0</v>
      </c>
      <c r="BO83" s="119">
        <v>0</v>
      </c>
      <c r="BP83" s="119">
        <v>0</v>
      </c>
      <c r="BQ83" s="119">
        <v>0</v>
      </c>
      <c r="BR83" s="119">
        <v>0</v>
      </c>
      <c r="BS83" s="119">
        <v>0</v>
      </c>
      <c r="BU83" s="118"/>
      <c r="BV83" s="118"/>
      <c r="BW83" s="118"/>
      <c r="BX83" s="120">
        <v>0</v>
      </c>
      <c r="BY83" s="120">
        <v>0</v>
      </c>
      <c r="BZ83" s="120">
        <v>0</v>
      </c>
      <c r="CA83" s="120">
        <v>0</v>
      </c>
      <c r="CB83" s="120">
        <v>0</v>
      </c>
      <c r="CC83" s="120">
        <v>0</v>
      </c>
      <c r="CD83" s="120">
        <v>0</v>
      </c>
      <c r="CE83" s="120">
        <v>0</v>
      </c>
      <c r="CF83" s="120">
        <v>0</v>
      </c>
      <c r="CG83" s="120">
        <v>0</v>
      </c>
      <c r="CH83" s="120">
        <v>0</v>
      </c>
      <c r="CI83" s="120">
        <v>0</v>
      </c>
      <c r="CJ83" s="120">
        <v>0</v>
      </c>
      <c r="CK83" s="120">
        <v>0</v>
      </c>
      <c r="CL83" s="120">
        <v>0</v>
      </c>
      <c r="CM83" s="120">
        <v>0</v>
      </c>
      <c r="CN83" s="120">
        <v>0</v>
      </c>
      <c r="CO83" s="120">
        <v>0</v>
      </c>
      <c r="CP83" s="120">
        <v>0</v>
      </c>
      <c r="CQ83" s="120">
        <v>0</v>
      </c>
      <c r="CR83" s="120">
        <v>0</v>
      </c>
      <c r="CS83" s="120">
        <v>0</v>
      </c>
      <c r="CT83" s="120">
        <v>0</v>
      </c>
      <c r="CU83" s="120">
        <v>0</v>
      </c>
      <c r="CV83" s="120">
        <v>0</v>
      </c>
      <c r="CW83" s="120">
        <v>0</v>
      </c>
      <c r="CX83" s="120">
        <v>0</v>
      </c>
      <c r="CY83" s="120">
        <v>0</v>
      </c>
    </row>
    <row r="84" spans="1:103" x14ac:dyDescent="0.4">
      <c r="A84" s="200">
        <v>1900916</v>
      </c>
      <c r="B84" s="200" t="s">
        <v>106</v>
      </c>
      <c r="C84" s="201">
        <v>13.472006926913254</v>
      </c>
      <c r="D84" s="367">
        <v>287.65921899412348</v>
      </c>
      <c r="E84" s="367">
        <v>236.51340985696834</v>
      </c>
      <c r="F84" s="368">
        <v>7.7846605450608633E-2</v>
      </c>
      <c r="G84" s="371">
        <v>10433.958467182141</v>
      </c>
      <c r="H84" s="509"/>
      <c r="I84" s="369"/>
      <c r="J84" s="508"/>
      <c r="K84" s="371">
        <v>236.51340985696834</v>
      </c>
      <c r="L84" s="370">
        <v>236.51340985696834</v>
      </c>
      <c r="M84" s="371">
        <v>236.51340985696834</v>
      </c>
      <c r="N84" s="371">
        <v>236.51340985696834</v>
      </c>
      <c r="O84" s="371">
        <v>236.51340985696834</v>
      </c>
      <c r="P84" s="371">
        <v>236.51340985696834</v>
      </c>
      <c r="Q84" s="371">
        <v>236.51340985696834</v>
      </c>
      <c r="R84" s="371">
        <v>236.51340985696834</v>
      </c>
      <c r="S84" s="371">
        <v>236.51340985696834</v>
      </c>
      <c r="T84" s="371">
        <v>236.51340985696834</v>
      </c>
      <c r="U84" s="371">
        <v>236.51340985696834</v>
      </c>
      <c r="V84" s="371">
        <v>236.51340985696834</v>
      </c>
      <c r="W84" s="371">
        <v>111.63596776036256</v>
      </c>
      <c r="X84" s="371">
        <v>0</v>
      </c>
      <c r="Y84" s="371">
        <v>0</v>
      </c>
      <c r="Z84" s="371">
        <v>0</v>
      </c>
      <c r="AA84" s="371">
        <v>0</v>
      </c>
      <c r="AB84" s="371">
        <v>0</v>
      </c>
      <c r="AC84" s="371">
        <v>0</v>
      </c>
      <c r="AD84" s="371">
        <v>0</v>
      </c>
      <c r="AE84" s="371">
        <v>0</v>
      </c>
      <c r="AF84" s="371">
        <v>0</v>
      </c>
      <c r="AG84" s="371">
        <v>0</v>
      </c>
      <c r="AH84" s="371">
        <v>0</v>
      </c>
      <c r="AI84" s="371">
        <v>0</v>
      </c>
      <c r="AJ84" s="371">
        <v>0</v>
      </c>
      <c r="AK84" s="371">
        <v>0</v>
      </c>
      <c r="AL84" s="371">
        <v>0</v>
      </c>
      <c r="AM84" s="372">
        <f t="shared" si="5"/>
        <v>2949.7968860439828</v>
      </c>
      <c r="AO84" s="118"/>
      <c r="AP84" s="118"/>
      <c r="AQ84" s="118"/>
      <c r="AR84" s="119">
        <v>7.7846605450608633E-2</v>
      </c>
      <c r="AS84" s="119">
        <v>7.7846605450608633E-2</v>
      </c>
      <c r="AT84" s="119">
        <v>7.7846605450608633E-2</v>
      </c>
      <c r="AU84" s="119">
        <v>7.7846605450608633E-2</v>
      </c>
      <c r="AV84" s="119">
        <v>7.7846605450608633E-2</v>
      </c>
      <c r="AW84" s="119">
        <v>7.7846605450608633E-2</v>
      </c>
      <c r="AX84" s="119">
        <v>7.7846605450608633E-2</v>
      </c>
      <c r="AY84" s="119">
        <v>7.7846605450608633E-2</v>
      </c>
      <c r="AZ84" s="119">
        <v>7.7846605450608633E-2</v>
      </c>
      <c r="BA84" s="119">
        <v>7.7846605450608633E-2</v>
      </c>
      <c r="BB84" s="119">
        <v>7.7846605450608633E-2</v>
      </c>
      <c r="BC84" s="119">
        <v>7.7846605450608633E-2</v>
      </c>
      <c r="BD84" s="119">
        <v>3.6744137009370355E-2</v>
      </c>
      <c r="BE84" s="119">
        <v>0</v>
      </c>
      <c r="BF84" s="119">
        <v>0</v>
      </c>
      <c r="BG84" s="119">
        <v>0</v>
      </c>
      <c r="BH84" s="119">
        <v>0</v>
      </c>
      <c r="BI84" s="119">
        <v>0</v>
      </c>
      <c r="BJ84" s="119">
        <v>0</v>
      </c>
      <c r="BK84" s="119">
        <v>0</v>
      </c>
      <c r="BL84" s="119">
        <v>0</v>
      </c>
      <c r="BM84" s="119">
        <v>0</v>
      </c>
      <c r="BN84" s="119">
        <v>0</v>
      </c>
      <c r="BO84" s="119">
        <v>0</v>
      </c>
      <c r="BP84" s="119">
        <v>0</v>
      </c>
      <c r="BQ84" s="119">
        <v>0</v>
      </c>
      <c r="BR84" s="119">
        <v>0</v>
      </c>
      <c r="BS84" s="119">
        <v>0</v>
      </c>
      <c r="BU84" s="118"/>
      <c r="BV84" s="118"/>
      <c r="BW84" s="118"/>
      <c r="BX84" s="120">
        <v>10433.958467182141</v>
      </c>
      <c r="BY84" s="120">
        <v>10433.958467182141</v>
      </c>
      <c r="BZ84" s="120">
        <v>10433.958467182141</v>
      </c>
      <c r="CA84" s="120">
        <v>10433.958467182141</v>
      </c>
      <c r="CB84" s="120">
        <v>10433.958467182141</v>
      </c>
      <c r="CC84" s="120">
        <v>10433.958467182141</v>
      </c>
      <c r="CD84" s="120">
        <v>10433.958467182141</v>
      </c>
      <c r="CE84" s="120">
        <v>10433.958467182141</v>
      </c>
      <c r="CF84" s="120">
        <v>10433.958467182141</v>
      </c>
      <c r="CG84" s="120">
        <v>10433.958467182141</v>
      </c>
      <c r="CH84" s="120">
        <v>10433.958467182141</v>
      </c>
      <c r="CI84" s="120">
        <v>10433.958467182141</v>
      </c>
      <c r="CJ84" s="120">
        <v>10433.958467182141</v>
      </c>
      <c r="CK84" s="120">
        <v>4924.9006716351696</v>
      </c>
      <c r="CL84" s="120">
        <v>0</v>
      </c>
      <c r="CM84" s="120">
        <v>0</v>
      </c>
      <c r="CN84" s="120">
        <v>0</v>
      </c>
      <c r="CO84" s="120">
        <v>0</v>
      </c>
      <c r="CP84" s="120">
        <v>0</v>
      </c>
      <c r="CQ84" s="120">
        <v>0</v>
      </c>
      <c r="CR84" s="120">
        <v>0</v>
      </c>
      <c r="CS84" s="120">
        <v>0</v>
      </c>
      <c r="CT84" s="120">
        <v>0</v>
      </c>
      <c r="CU84" s="120">
        <v>0</v>
      </c>
      <c r="CV84" s="120">
        <v>0</v>
      </c>
      <c r="CW84" s="120">
        <v>0</v>
      </c>
      <c r="CX84" s="120">
        <v>0</v>
      </c>
      <c r="CY84" s="120">
        <v>0</v>
      </c>
    </row>
    <row r="85" spans="1:103" x14ac:dyDescent="0.4">
      <c r="A85" s="200">
        <v>2100034</v>
      </c>
      <c r="B85" s="200" t="s">
        <v>106</v>
      </c>
      <c r="C85" s="201">
        <v>14.987043801748086</v>
      </c>
      <c r="D85" s="367">
        <v>283.6716033159438</v>
      </c>
      <c r="E85" s="367">
        <v>233.23479224636901</v>
      </c>
      <c r="F85" s="368">
        <v>2.809916954690822E-2</v>
      </c>
      <c r="G85" s="371">
        <v>9197.2189907675038</v>
      </c>
      <c r="H85" s="509"/>
      <c r="I85" s="369"/>
      <c r="J85" s="508"/>
      <c r="K85" s="371">
        <v>233.23479224636901</v>
      </c>
      <c r="L85" s="370">
        <v>233.23479224636901</v>
      </c>
      <c r="M85" s="371">
        <v>233.23479224636901</v>
      </c>
      <c r="N85" s="371">
        <v>233.23479224636901</v>
      </c>
      <c r="O85" s="371">
        <v>233.23479224636901</v>
      </c>
      <c r="P85" s="371">
        <v>233.23479224636901</v>
      </c>
      <c r="Q85" s="371">
        <v>233.23479224636901</v>
      </c>
      <c r="R85" s="371">
        <v>233.23479224636901</v>
      </c>
      <c r="S85" s="371">
        <v>233.23479224636901</v>
      </c>
      <c r="T85" s="371">
        <v>233.23479224636901</v>
      </c>
      <c r="U85" s="371">
        <v>233.23479224636901</v>
      </c>
      <c r="V85" s="371">
        <v>233.23479224636901</v>
      </c>
      <c r="W85" s="371">
        <v>233.23479224636901</v>
      </c>
      <c r="X85" s="371">
        <v>230.21295603878119</v>
      </c>
      <c r="Y85" s="371">
        <v>0</v>
      </c>
      <c r="Z85" s="371">
        <v>0</v>
      </c>
      <c r="AA85" s="371">
        <v>0</v>
      </c>
      <c r="AB85" s="371">
        <v>0</v>
      </c>
      <c r="AC85" s="371">
        <v>0</v>
      </c>
      <c r="AD85" s="371">
        <v>0</v>
      </c>
      <c r="AE85" s="371">
        <v>0</v>
      </c>
      <c r="AF85" s="371">
        <v>0</v>
      </c>
      <c r="AG85" s="371">
        <v>0</v>
      </c>
      <c r="AH85" s="371">
        <v>0</v>
      </c>
      <c r="AI85" s="371">
        <v>0</v>
      </c>
      <c r="AJ85" s="371">
        <v>0</v>
      </c>
      <c r="AK85" s="371">
        <v>0</v>
      </c>
      <c r="AL85" s="371">
        <v>0</v>
      </c>
      <c r="AM85" s="372">
        <f t="shared" si="5"/>
        <v>3262.2652552415793</v>
      </c>
      <c r="AO85" s="118"/>
      <c r="AP85" s="118"/>
      <c r="AQ85" s="207"/>
      <c r="AR85" s="119">
        <v>2.809916954690822E-2</v>
      </c>
      <c r="AS85" s="119">
        <v>2.809916954690822E-2</v>
      </c>
      <c r="AT85" s="119">
        <v>2.809916954690822E-2</v>
      </c>
      <c r="AU85" s="119">
        <v>2.809916954690822E-2</v>
      </c>
      <c r="AV85" s="119">
        <v>2.809916954690822E-2</v>
      </c>
      <c r="AW85" s="119">
        <v>2.809916954690822E-2</v>
      </c>
      <c r="AX85" s="119">
        <v>2.809916954690822E-2</v>
      </c>
      <c r="AY85" s="119">
        <v>2.809916954690822E-2</v>
      </c>
      <c r="AZ85" s="119">
        <v>2.809916954690822E-2</v>
      </c>
      <c r="BA85" s="119">
        <v>2.809916954690822E-2</v>
      </c>
      <c r="BB85" s="119">
        <v>2.809916954690822E-2</v>
      </c>
      <c r="BC85" s="119">
        <v>2.809916954690822E-2</v>
      </c>
      <c r="BD85" s="119">
        <v>2.809916954690822E-2</v>
      </c>
      <c r="BE85" s="119">
        <v>2.7735111135544346E-2</v>
      </c>
      <c r="BF85" s="119">
        <v>0</v>
      </c>
      <c r="BG85" s="119">
        <v>0</v>
      </c>
      <c r="BH85" s="119">
        <v>0</v>
      </c>
      <c r="BI85" s="119">
        <v>0</v>
      </c>
      <c r="BJ85" s="119">
        <v>0</v>
      </c>
      <c r="BK85" s="119">
        <v>0</v>
      </c>
      <c r="BL85" s="119">
        <v>0</v>
      </c>
      <c r="BM85" s="119">
        <v>0</v>
      </c>
      <c r="BN85" s="119">
        <v>0</v>
      </c>
      <c r="BO85" s="119">
        <v>0</v>
      </c>
      <c r="BP85" s="119">
        <v>0</v>
      </c>
      <c r="BQ85" s="119">
        <v>0</v>
      </c>
      <c r="BR85" s="119">
        <v>0</v>
      </c>
      <c r="BS85" s="119">
        <v>0</v>
      </c>
      <c r="BU85" s="118"/>
      <c r="BV85" s="118"/>
      <c r="BW85" s="118"/>
      <c r="BX85" s="120">
        <v>9197.2189907675038</v>
      </c>
      <c r="BY85" s="120">
        <v>9197.2189907675038</v>
      </c>
      <c r="BZ85" s="120">
        <v>9197.2189907675038</v>
      </c>
      <c r="CA85" s="120">
        <v>9197.2189907675038</v>
      </c>
      <c r="CB85" s="120">
        <v>9197.2189907675038</v>
      </c>
      <c r="CC85" s="120">
        <v>9197.2189907675038</v>
      </c>
      <c r="CD85" s="120">
        <v>9197.2189907675038</v>
      </c>
      <c r="CE85" s="120">
        <v>9197.2189907675038</v>
      </c>
      <c r="CF85" s="120">
        <v>9197.2189907675038</v>
      </c>
      <c r="CG85" s="120">
        <v>9197.2189907675038</v>
      </c>
      <c r="CH85" s="120">
        <v>9197.2189907675038</v>
      </c>
      <c r="CI85" s="120">
        <v>9197.2189907675038</v>
      </c>
      <c r="CJ85" s="120">
        <v>9197.2189907675038</v>
      </c>
      <c r="CK85" s="120">
        <v>9197.2189907675038</v>
      </c>
      <c r="CL85" s="120">
        <v>9078.0579981568553</v>
      </c>
      <c r="CM85" s="120">
        <v>0</v>
      </c>
      <c r="CN85" s="120">
        <v>0</v>
      </c>
      <c r="CO85" s="120">
        <v>0</v>
      </c>
      <c r="CP85" s="120">
        <v>0</v>
      </c>
      <c r="CQ85" s="120">
        <v>0</v>
      </c>
      <c r="CR85" s="120">
        <v>0</v>
      </c>
      <c r="CS85" s="120">
        <v>0</v>
      </c>
      <c r="CT85" s="120">
        <v>0</v>
      </c>
      <c r="CU85" s="120">
        <v>0</v>
      </c>
      <c r="CV85" s="120">
        <v>0</v>
      </c>
      <c r="CW85" s="120">
        <v>0</v>
      </c>
      <c r="CX85" s="120">
        <v>0</v>
      </c>
      <c r="CY85" s="120">
        <v>0</v>
      </c>
    </row>
    <row r="86" spans="1:103" x14ac:dyDescent="0.4">
      <c r="A86" s="200">
        <v>2001035</v>
      </c>
      <c r="B86" s="200" t="s">
        <v>106</v>
      </c>
      <c r="C86" s="201">
        <v>15.5446233772076</v>
      </c>
      <c r="D86" s="367">
        <v>0</v>
      </c>
      <c r="E86" s="367">
        <v>0</v>
      </c>
      <c r="F86" s="368">
        <v>0</v>
      </c>
      <c r="G86" s="371">
        <v>18123.088973042555</v>
      </c>
      <c r="H86" s="509"/>
      <c r="I86" s="369"/>
      <c r="J86" s="508"/>
      <c r="K86" s="371">
        <v>0</v>
      </c>
      <c r="L86" s="370">
        <v>0</v>
      </c>
      <c r="M86" s="371">
        <v>0</v>
      </c>
      <c r="N86" s="371">
        <v>0</v>
      </c>
      <c r="O86" s="371">
        <v>0</v>
      </c>
      <c r="P86" s="371">
        <v>0</v>
      </c>
      <c r="Q86" s="371">
        <v>0</v>
      </c>
      <c r="R86" s="371">
        <v>0</v>
      </c>
      <c r="S86" s="371">
        <v>0</v>
      </c>
      <c r="T86" s="371">
        <v>0</v>
      </c>
      <c r="U86" s="371">
        <v>0</v>
      </c>
      <c r="V86" s="371">
        <v>0</v>
      </c>
      <c r="W86" s="371">
        <v>0</v>
      </c>
      <c r="X86" s="371">
        <v>0</v>
      </c>
      <c r="Y86" s="371">
        <v>0</v>
      </c>
      <c r="Z86" s="371">
        <v>0</v>
      </c>
      <c r="AA86" s="371">
        <v>0</v>
      </c>
      <c r="AB86" s="371">
        <v>0</v>
      </c>
      <c r="AC86" s="371">
        <v>0</v>
      </c>
      <c r="AD86" s="371">
        <v>0</v>
      </c>
      <c r="AE86" s="371">
        <v>0</v>
      </c>
      <c r="AF86" s="371">
        <v>0</v>
      </c>
      <c r="AG86" s="371">
        <v>0</v>
      </c>
      <c r="AH86" s="371">
        <v>0</v>
      </c>
      <c r="AI86" s="371">
        <v>0</v>
      </c>
      <c r="AJ86" s="371">
        <v>0</v>
      </c>
      <c r="AK86" s="371">
        <v>0</v>
      </c>
      <c r="AL86" s="371">
        <v>0</v>
      </c>
      <c r="AM86" s="372">
        <f t="shared" si="5"/>
        <v>0</v>
      </c>
      <c r="AO86" s="118"/>
      <c r="AP86" s="118"/>
      <c r="AQ86" s="207"/>
      <c r="AR86" s="119">
        <v>0</v>
      </c>
      <c r="AS86" s="119">
        <v>0</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v>
      </c>
      <c r="BU86" s="118"/>
      <c r="BV86" s="118"/>
      <c r="BW86" s="118"/>
      <c r="BX86" s="120">
        <v>18123.088973042555</v>
      </c>
      <c r="BY86" s="120">
        <v>18123.088973042555</v>
      </c>
      <c r="BZ86" s="120">
        <v>18123.088973042555</v>
      </c>
      <c r="CA86" s="120">
        <v>18123.088973042555</v>
      </c>
      <c r="CB86" s="120">
        <v>18123.088973042555</v>
      </c>
      <c r="CC86" s="120">
        <v>18123.088973042555</v>
      </c>
      <c r="CD86" s="120">
        <v>18123.088973042555</v>
      </c>
      <c r="CE86" s="120">
        <v>18123.088973042555</v>
      </c>
      <c r="CF86" s="120">
        <v>18123.088973042555</v>
      </c>
      <c r="CG86" s="120">
        <v>18123.088973042555</v>
      </c>
      <c r="CH86" s="120">
        <v>18123.088973042555</v>
      </c>
      <c r="CI86" s="120">
        <v>18123.088973042555</v>
      </c>
      <c r="CJ86" s="120">
        <v>18123.088973042555</v>
      </c>
      <c r="CK86" s="120">
        <v>18123.088973042555</v>
      </c>
      <c r="CL86" s="120">
        <v>18123.088973042555</v>
      </c>
      <c r="CM86" s="120">
        <v>9870.2579219322506</v>
      </c>
      <c r="CN86" s="120">
        <v>0</v>
      </c>
      <c r="CO86" s="120">
        <v>0</v>
      </c>
      <c r="CP86" s="120">
        <v>0</v>
      </c>
      <c r="CQ86" s="120">
        <v>0</v>
      </c>
      <c r="CR86" s="120">
        <v>0</v>
      </c>
      <c r="CS86" s="120">
        <v>0</v>
      </c>
      <c r="CT86" s="120">
        <v>0</v>
      </c>
      <c r="CU86" s="120">
        <v>0</v>
      </c>
      <c r="CV86" s="120">
        <v>0</v>
      </c>
      <c r="CW86" s="120">
        <v>0</v>
      </c>
      <c r="CX86" s="120">
        <v>0</v>
      </c>
      <c r="CY86" s="120">
        <v>0</v>
      </c>
    </row>
    <row r="87" spans="1:103" x14ac:dyDescent="0.4">
      <c r="A87" s="200">
        <v>2001261</v>
      </c>
      <c r="B87" s="200" t="s">
        <v>106</v>
      </c>
      <c r="C87" s="201">
        <v>25.907705628679334</v>
      </c>
      <c r="D87" s="367">
        <v>0</v>
      </c>
      <c r="E87" s="367">
        <v>0</v>
      </c>
      <c r="F87" s="368">
        <v>0</v>
      </c>
      <c r="G87" s="371">
        <v>14102.933038870302</v>
      </c>
      <c r="H87" s="509"/>
      <c r="I87" s="369"/>
      <c r="J87" s="508"/>
      <c r="K87" s="371">
        <v>0</v>
      </c>
      <c r="L87" s="370">
        <v>0</v>
      </c>
      <c r="M87" s="371">
        <v>0</v>
      </c>
      <c r="N87" s="371">
        <v>0</v>
      </c>
      <c r="O87" s="371">
        <v>0</v>
      </c>
      <c r="P87" s="371">
        <v>0</v>
      </c>
      <c r="Q87" s="371">
        <v>0</v>
      </c>
      <c r="R87" s="371">
        <v>0</v>
      </c>
      <c r="S87" s="371">
        <v>0</v>
      </c>
      <c r="T87" s="371">
        <v>0</v>
      </c>
      <c r="U87" s="371">
        <v>0</v>
      </c>
      <c r="V87" s="371">
        <v>0</v>
      </c>
      <c r="W87" s="371">
        <v>0</v>
      </c>
      <c r="X87" s="371">
        <v>0</v>
      </c>
      <c r="Y87" s="371">
        <v>0</v>
      </c>
      <c r="Z87" s="371">
        <v>0</v>
      </c>
      <c r="AA87" s="371">
        <v>0</v>
      </c>
      <c r="AB87" s="371">
        <v>0</v>
      </c>
      <c r="AC87" s="371">
        <v>0</v>
      </c>
      <c r="AD87" s="371">
        <v>0</v>
      </c>
      <c r="AE87" s="371">
        <v>0</v>
      </c>
      <c r="AF87" s="371">
        <v>0</v>
      </c>
      <c r="AG87" s="371">
        <v>0</v>
      </c>
      <c r="AH87" s="371">
        <v>0</v>
      </c>
      <c r="AI87" s="371">
        <v>0</v>
      </c>
      <c r="AJ87" s="371">
        <v>0</v>
      </c>
      <c r="AK87" s="371">
        <v>0</v>
      </c>
      <c r="AL87" s="371">
        <v>0</v>
      </c>
      <c r="AM87" s="372">
        <f t="shared" si="5"/>
        <v>0</v>
      </c>
      <c r="AO87" s="118"/>
      <c r="AP87" s="118"/>
      <c r="AQ87" s="118"/>
      <c r="AR87" s="119">
        <v>0</v>
      </c>
      <c r="AS87" s="119">
        <v>0</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U87" s="118"/>
      <c r="BV87" s="118"/>
      <c r="BW87" s="118"/>
      <c r="BX87" s="120">
        <v>14102.933038870302</v>
      </c>
      <c r="BY87" s="120">
        <v>14102.933038870302</v>
      </c>
      <c r="BZ87" s="120">
        <v>14102.933038870302</v>
      </c>
      <c r="CA87" s="120">
        <v>14102.933038870302</v>
      </c>
      <c r="CB87" s="120">
        <v>14102.933038870302</v>
      </c>
      <c r="CC87" s="120">
        <v>14102.933038870302</v>
      </c>
      <c r="CD87" s="120">
        <v>14102.933038870302</v>
      </c>
      <c r="CE87" s="120">
        <v>14102.933038870302</v>
      </c>
      <c r="CF87" s="120">
        <v>14102.933038870302</v>
      </c>
      <c r="CG87" s="120">
        <v>14102.933038870302</v>
      </c>
      <c r="CH87" s="120">
        <v>14102.933038870302</v>
      </c>
      <c r="CI87" s="120">
        <v>14102.933038870302</v>
      </c>
      <c r="CJ87" s="120">
        <v>14102.933038870302</v>
      </c>
      <c r="CK87" s="120">
        <v>14102.933038870302</v>
      </c>
      <c r="CL87" s="120">
        <v>14102.933038870302</v>
      </c>
      <c r="CM87" s="120">
        <v>14102.933038870302</v>
      </c>
      <c r="CN87" s="120">
        <v>14102.933038870302</v>
      </c>
      <c r="CO87" s="120">
        <v>14102.933038870302</v>
      </c>
      <c r="CP87" s="120">
        <v>14102.933038870302</v>
      </c>
      <c r="CQ87" s="120">
        <v>14102.933038870302</v>
      </c>
      <c r="CR87" s="120">
        <v>14102.933038870302</v>
      </c>
      <c r="CS87" s="120">
        <v>14102.933038870302</v>
      </c>
      <c r="CT87" s="120">
        <v>14102.933038870302</v>
      </c>
      <c r="CU87" s="120">
        <v>14102.933038870302</v>
      </c>
      <c r="CV87" s="120">
        <v>14102.933038870302</v>
      </c>
      <c r="CW87" s="120">
        <v>12801.311700270322</v>
      </c>
      <c r="CX87" s="120">
        <v>0</v>
      </c>
      <c r="CY87" s="120">
        <v>0</v>
      </c>
    </row>
    <row r="88" spans="1:103" x14ac:dyDescent="0.4">
      <c r="A88" s="200">
        <v>2100218</v>
      </c>
      <c r="B88" s="200" t="s">
        <v>106</v>
      </c>
      <c r="C88" s="201">
        <v>14.987043801748086</v>
      </c>
      <c r="D88" s="367">
        <v>51.226083984622264</v>
      </c>
      <c r="E88" s="367">
        <v>42.118086252156424</v>
      </c>
      <c r="F88" s="368">
        <v>1.109900713428913E-3</v>
      </c>
      <c r="G88" s="371">
        <v>5858.9603391622004</v>
      </c>
      <c r="H88" s="509"/>
      <c r="I88" s="369"/>
      <c r="J88" s="508"/>
      <c r="K88" s="371">
        <v>42.118086252156424</v>
      </c>
      <c r="L88" s="370">
        <v>42.118086252156424</v>
      </c>
      <c r="M88" s="371">
        <v>42.118086252156424</v>
      </c>
      <c r="N88" s="371">
        <v>42.118086252156424</v>
      </c>
      <c r="O88" s="371">
        <v>42.118086252156424</v>
      </c>
      <c r="P88" s="371">
        <v>42.118086252156424</v>
      </c>
      <c r="Q88" s="371">
        <v>42.118086252156424</v>
      </c>
      <c r="R88" s="371">
        <v>42.118086252156424</v>
      </c>
      <c r="S88" s="371">
        <v>42.118086252156424</v>
      </c>
      <c r="T88" s="371">
        <v>42.118086252156424</v>
      </c>
      <c r="U88" s="371">
        <v>42.118086252156424</v>
      </c>
      <c r="V88" s="371">
        <v>42.118086252156424</v>
      </c>
      <c r="W88" s="371">
        <v>42.118086252156424</v>
      </c>
      <c r="X88" s="371">
        <v>41.572395976682294</v>
      </c>
      <c r="Y88" s="371">
        <v>0</v>
      </c>
      <c r="Z88" s="371">
        <v>0</v>
      </c>
      <c r="AA88" s="371">
        <v>0</v>
      </c>
      <c r="AB88" s="371">
        <v>0</v>
      </c>
      <c r="AC88" s="371">
        <v>0</v>
      </c>
      <c r="AD88" s="371">
        <v>0</v>
      </c>
      <c r="AE88" s="371">
        <v>0</v>
      </c>
      <c r="AF88" s="371">
        <v>0</v>
      </c>
      <c r="AG88" s="371">
        <v>0</v>
      </c>
      <c r="AH88" s="371">
        <v>0</v>
      </c>
      <c r="AI88" s="371">
        <v>0</v>
      </c>
      <c r="AJ88" s="371">
        <v>0</v>
      </c>
      <c r="AK88" s="371">
        <v>0</v>
      </c>
      <c r="AL88" s="371">
        <v>0</v>
      </c>
      <c r="AM88" s="372">
        <f t="shared" si="5"/>
        <v>589.10751725471584</v>
      </c>
      <c r="AO88" s="118"/>
      <c r="AP88" s="118"/>
      <c r="AQ88" s="207"/>
      <c r="AR88" s="119">
        <v>1.109900713428913E-3</v>
      </c>
      <c r="AS88" s="119">
        <v>1.109900713428913E-3</v>
      </c>
      <c r="AT88" s="119">
        <v>1.109900713428913E-3</v>
      </c>
      <c r="AU88" s="119">
        <v>1.109900713428913E-3</v>
      </c>
      <c r="AV88" s="119">
        <v>1.109900713428913E-3</v>
      </c>
      <c r="AW88" s="119">
        <v>1.109900713428913E-3</v>
      </c>
      <c r="AX88" s="119">
        <v>1.109900713428913E-3</v>
      </c>
      <c r="AY88" s="119">
        <v>1.109900713428913E-3</v>
      </c>
      <c r="AZ88" s="119">
        <v>1.109900713428913E-3</v>
      </c>
      <c r="BA88" s="119">
        <v>1.109900713428913E-3</v>
      </c>
      <c r="BB88" s="119">
        <v>1.109900713428913E-3</v>
      </c>
      <c r="BC88" s="119">
        <v>1.109900713428913E-3</v>
      </c>
      <c r="BD88" s="119">
        <v>1.109900713428913E-3</v>
      </c>
      <c r="BE88" s="119">
        <v>1.0955206197457877E-3</v>
      </c>
      <c r="BF88" s="119">
        <v>0</v>
      </c>
      <c r="BG88" s="119">
        <v>0</v>
      </c>
      <c r="BH88" s="119">
        <v>0</v>
      </c>
      <c r="BI88" s="119">
        <v>0</v>
      </c>
      <c r="BJ88" s="119">
        <v>0</v>
      </c>
      <c r="BK88" s="119">
        <v>0</v>
      </c>
      <c r="BL88" s="119">
        <v>0</v>
      </c>
      <c r="BM88" s="119">
        <v>0</v>
      </c>
      <c r="BN88" s="119">
        <v>0</v>
      </c>
      <c r="BO88" s="119">
        <v>0</v>
      </c>
      <c r="BP88" s="119">
        <v>0</v>
      </c>
      <c r="BQ88" s="119">
        <v>0</v>
      </c>
      <c r="BR88" s="119">
        <v>0</v>
      </c>
      <c r="BS88" s="119">
        <v>0</v>
      </c>
      <c r="BU88" s="118"/>
      <c r="BV88" s="118"/>
      <c r="BW88" s="118"/>
      <c r="BX88" s="120">
        <v>5858.9603391622004</v>
      </c>
      <c r="BY88" s="120">
        <v>5858.9603391622004</v>
      </c>
      <c r="BZ88" s="120">
        <v>5858.9603391622004</v>
      </c>
      <c r="CA88" s="120">
        <v>5858.9603391622004</v>
      </c>
      <c r="CB88" s="120">
        <v>5858.9603391622004</v>
      </c>
      <c r="CC88" s="120">
        <v>5858.9603391622004</v>
      </c>
      <c r="CD88" s="120">
        <v>5858.9603391622004</v>
      </c>
      <c r="CE88" s="120">
        <v>5858.9603391622004</v>
      </c>
      <c r="CF88" s="120">
        <v>5858.9603391622004</v>
      </c>
      <c r="CG88" s="120">
        <v>5858.9603391622004</v>
      </c>
      <c r="CH88" s="120">
        <v>5858.9603391622004</v>
      </c>
      <c r="CI88" s="120">
        <v>5858.9603391622004</v>
      </c>
      <c r="CJ88" s="120">
        <v>5858.9603391622004</v>
      </c>
      <c r="CK88" s="120">
        <v>5858.9603391622004</v>
      </c>
      <c r="CL88" s="120">
        <v>5783.0504874579165</v>
      </c>
      <c r="CM88" s="120">
        <v>0</v>
      </c>
      <c r="CN88" s="120">
        <v>0</v>
      </c>
      <c r="CO88" s="120">
        <v>0</v>
      </c>
      <c r="CP88" s="120">
        <v>0</v>
      </c>
      <c r="CQ88" s="120">
        <v>0</v>
      </c>
      <c r="CR88" s="120">
        <v>0</v>
      </c>
      <c r="CS88" s="120">
        <v>0</v>
      </c>
      <c r="CT88" s="120">
        <v>0</v>
      </c>
      <c r="CU88" s="120">
        <v>0</v>
      </c>
      <c r="CV88" s="120">
        <v>0</v>
      </c>
      <c r="CW88" s="120">
        <v>0</v>
      </c>
      <c r="CX88" s="120">
        <v>0</v>
      </c>
      <c r="CY88" s="120">
        <v>0</v>
      </c>
    </row>
    <row r="89" spans="1:103" x14ac:dyDescent="0.4">
      <c r="A89" s="200">
        <v>2001187</v>
      </c>
      <c r="B89" s="200" t="s">
        <v>106</v>
      </c>
      <c r="C89" s="201">
        <v>20.981861322447322</v>
      </c>
      <c r="D89" s="367">
        <v>0</v>
      </c>
      <c r="E89" s="367">
        <v>0</v>
      </c>
      <c r="F89" s="368">
        <v>0</v>
      </c>
      <c r="G89" s="371">
        <v>15424.349591084054</v>
      </c>
      <c r="H89" s="509"/>
      <c r="I89" s="369"/>
      <c r="J89" s="508"/>
      <c r="K89" s="371">
        <v>0</v>
      </c>
      <c r="L89" s="370">
        <v>0</v>
      </c>
      <c r="M89" s="371">
        <v>0</v>
      </c>
      <c r="N89" s="371">
        <v>0</v>
      </c>
      <c r="O89" s="371">
        <v>0</v>
      </c>
      <c r="P89" s="371">
        <v>0</v>
      </c>
      <c r="Q89" s="371">
        <v>0</v>
      </c>
      <c r="R89" s="371">
        <v>0</v>
      </c>
      <c r="S89" s="371">
        <v>0</v>
      </c>
      <c r="T89" s="371">
        <v>0</v>
      </c>
      <c r="U89" s="371">
        <v>0</v>
      </c>
      <c r="V89" s="371">
        <v>0</v>
      </c>
      <c r="W89" s="371">
        <v>0</v>
      </c>
      <c r="X89" s="371">
        <v>0</v>
      </c>
      <c r="Y89" s="371">
        <v>0</v>
      </c>
      <c r="Z89" s="371">
        <v>0</v>
      </c>
      <c r="AA89" s="371">
        <v>0</v>
      </c>
      <c r="AB89" s="371">
        <v>0</v>
      </c>
      <c r="AC89" s="371">
        <v>0</v>
      </c>
      <c r="AD89" s="371">
        <v>0</v>
      </c>
      <c r="AE89" s="371">
        <v>0</v>
      </c>
      <c r="AF89" s="371">
        <v>0</v>
      </c>
      <c r="AG89" s="371">
        <v>0</v>
      </c>
      <c r="AH89" s="371">
        <v>0</v>
      </c>
      <c r="AI89" s="371">
        <v>0</v>
      </c>
      <c r="AJ89" s="371">
        <v>0</v>
      </c>
      <c r="AK89" s="371">
        <v>0</v>
      </c>
      <c r="AL89" s="371">
        <v>0</v>
      </c>
      <c r="AM89" s="372">
        <f t="shared" si="5"/>
        <v>0</v>
      </c>
      <c r="AO89" s="118"/>
      <c r="AP89" s="118"/>
      <c r="AQ89" s="207"/>
      <c r="AR89" s="119">
        <v>0</v>
      </c>
      <c r="AS89" s="119">
        <v>0</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0</v>
      </c>
      <c r="BP89" s="119">
        <v>0</v>
      </c>
      <c r="BQ89" s="119">
        <v>0</v>
      </c>
      <c r="BR89" s="119">
        <v>0</v>
      </c>
      <c r="BS89" s="119">
        <v>0</v>
      </c>
      <c r="BU89" s="118"/>
      <c r="BV89" s="118"/>
      <c r="BW89" s="118"/>
      <c r="BX89" s="120">
        <v>15424.349591084054</v>
      </c>
      <c r="BY89" s="120">
        <v>15424.349591084054</v>
      </c>
      <c r="BZ89" s="120">
        <v>15424.349591084054</v>
      </c>
      <c r="CA89" s="120">
        <v>15424.349591084054</v>
      </c>
      <c r="CB89" s="120">
        <v>15424.349591084054</v>
      </c>
      <c r="CC89" s="120">
        <v>15424.349591084054</v>
      </c>
      <c r="CD89" s="120">
        <v>15424.349591084054</v>
      </c>
      <c r="CE89" s="120">
        <v>15424.349591084054</v>
      </c>
      <c r="CF89" s="120">
        <v>15424.349591084054</v>
      </c>
      <c r="CG89" s="120">
        <v>15424.349591084054</v>
      </c>
      <c r="CH89" s="120">
        <v>15424.349591084054</v>
      </c>
      <c r="CI89" s="120">
        <v>15424.349591084054</v>
      </c>
      <c r="CJ89" s="120">
        <v>15424.349591084054</v>
      </c>
      <c r="CK89" s="120">
        <v>15424.349591084054</v>
      </c>
      <c r="CL89" s="120">
        <v>15424.349591084054</v>
      </c>
      <c r="CM89" s="120">
        <v>15424.349591084054</v>
      </c>
      <c r="CN89" s="120">
        <v>15424.349591084054</v>
      </c>
      <c r="CO89" s="120">
        <v>15424.349591084054</v>
      </c>
      <c r="CP89" s="120">
        <v>15424.349591084054</v>
      </c>
      <c r="CQ89" s="120">
        <v>15424.349591084054</v>
      </c>
      <c r="CR89" s="120">
        <v>15144.572287391607</v>
      </c>
      <c r="CS89" s="120">
        <v>0</v>
      </c>
      <c r="CT89" s="120">
        <v>0</v>
      </c>
      <c r="CU89" s="120">
        <v>0</v>
      </c>
      <c r="CV89" s="120">
        <v>0</v>
      </c>
      <c r="CW89" s="120">
        <v>0</v>
      </c>
      <c r="CX89" s="120">
        <v>0</v>
      </c>
      <c r="CY89" s="120">
        <v>0</v>
      </c>
    </row>
    <row r="90" spans="1:103" x14ac:dyDescent="0.4">
      <c r="A90" s="200">
        <v>2100112</v>
      </c>
      <c r="B90" s="200" t="s">
        <v>106</v>
      </c>
      <c r="C90" s="201">
        <v>14.987043801748086</v>
      </c>
      <c r="D90" s="367">
        <v>264.72700933495554</v>
      </c>
      <c r="E90" s="367">
        <v>217.65854707520046</v>
      </c>
      <c r="F90" s="368">
        <v>2.9884900892771571E-2</v>
      </c>
      <c r="G90" s="371">
        <v>0</v>
      </c>
      <c r="H90" s="509"/>
      <c r="I90" s="369"/>
      <c r="J90" s="508"/>
      <c r="K90" s="371">
        <v>217.65854707520046</v>
      </c>
      <c r="L90" s="370">
        <v>217.65854707520046</v>
      </c>
      <c r="M90" s="371">
        <v>217.65854707520046</v>
      </c>
      <c r="N90" s="371">
        <v>217.65854707520046</v>
      </c>
      <c r="O90" s="371">
        <v>217.65854707520046</v>
      </c>
      <c r="P90" s="371">
        <v>217.65854707520046</v>
      </c>
      <c r="Q90" s="371">
        <v>217.65854707520046</v>
      </c>
      <c r="R90" s="371">
        <v>217.65854707520046</v>
      </c>
      <c r="S90" s="371">
        <v>217.65854707520046</v>
      </c>
      <c r="T90" s="371">
        <v>217.65854707520046</v>
      </c>
      <c r="U90" s="371">
        <v>217.65854707520046</v>
      </c>
      <c r="V90" s="371">
        <v>217.65854707520046</v>
      </c>
      <c r="W90" s="371">
        <v>217.65854707520046</v>
      </c>
      <c r="X90" s="371">
        <v>214.8385197880707</v>
      </c>
      <c r="Y90" s="371">
        <v>0</v>
      </c>
      <c r="Z90" s="371">
        <v>0</v>
      </c>
      <c r="AA90" s="371">
        <v>0</v>
      </c>
      <c r="AB90" s="371">
        <v>0</v>
      </c>
      <c r="AC90" s="371">
        <v>0</v>
      </c>
      <c r="AD90" s="371">
        <v>0</v>
      </c>
      <c r="AE90" s="371">
        <v>0</v>
      </c>
      <c r="AF90" s="371">
        <v>0</v>
      </c>
      <c r="AG90" s="371">
        <v>0</v>
      </c>
      <c r="AH90" s="371">
        <v>0</v>
      </c>
      <c r="AI90" s="371">
        <v>0</v>
      </c>
      <c r="AJ90" s="371">
        <v>0</v>
      </c>
      <c r="AK90" s="371">
        <v>0</v>
      </c>
      <c r="AL90" s="371">
        <v>0</v>
      </c>
      <c r="AM90" s="372">
        <f t="shared" si="5"/>
        <v>3044.3996317656774</v>
      </c>
      <c r="AO90" s="118"/>
      <c r="AP90" s="118"/>
      <c r="AQ90" s="118"/>
      <c r="AR90" s="119">
        <v>2.9884900892771571E-2</v>
      </c>
      <c r="AS90" s="119">
        <v>2.9884900892771571E-2</v>
      </c>
      <c r="AT90" s="119">
        <v>2.9884900892771571E-2</v>
      </c>
      <c r="AU90" s="119">
        <v>2.9884900892771571E-2</v>
      </c>
      <c r="AV90" s="119">
        <v>2.9884900892771571E-2</v>
      </c>
      <c r="AW90" s="119">
        <v>2.9884900892771571E-2</v>
      </c>
      <c r="AX90" s="119">
        <v>2.9884900892771571E-2</v>
      </c>
      <c r="AY90" s="119">
        <v>2.9884900892771571E-2</v>
      </c>
      <c r="AZ90" s="119">
        <v>2.9884900892771571E-2</v>
      </c>
      <c r="BA90" s="119">
        <v>2.9884900892771571E-2</v>
      </c>
      <c r="BB90" s="119">
        <v>2.9884900892771571E-2</v>
      </c>
      <c r="BC90" s="119">
        <v>2.9884900892771571E-2</v>
      </c>
      <c r="BD90" s="119">
        <v>2.9884900892771571E-2</v>
      </c>
      <c r="BE90" s="119">
        <v>2.9497706192066035E-2</v>
      </c>
      <c r="BF90" s="119">
        <v>0</v>
      </c>
      <c r="BG90" s="119">
        <v>0</v>
      </c>
      <c r="BH90" s="119">
        <v>0</v>
      </c>
      <c r="BI90" s="119">
        <v>0</v>
      </c>
      <c r="BJ90" s="119">
        <v>0</v>
      </c>
      <c r="BK90" s="119">
        <v>0</v>
      </c>
      <c r="BL90" s="119">
        <v>0</v>
      </c>
      <c r="BM90" s="119">
        <v>0</v>
      </c>
      <c r="BN90" s="119">
        <v>0</v>
      </c>
      <c r="BO90" s="119">
        <v>0</v>
      </c>
      <c r="BP90" s="119">
        <v>0</v>
      </c>
      <c r="BQ90" s="119">
        <v>0</v>
      </c>
      <c r="BR90" s="119">
        <v>0</v>
      </c>
      <c r="BS90" s="119">
        <v>0</v>
      </c>
      <c r="BU90" s="118"/>
      <c r="BV90" s="118"/>
      <c r="BW90" s="118"/>
      <c r="BX90" s="120">
        <v>0</v>
      </c>
      <c r="BY90" s="120">
        <v>0</v>
      </c>
      <c r="BZ90" s="120">
        <v>0</v>
      </c>
      <c r="CA90" s="120">
        <v>0</v>
      </c>
      <c r="CB90" s="120">
        <v>0</v>
      </c>
      <c r="CC90" s="120">
        <v>0</v>
      </c>
      <c r="CD90" s="120">
        <v>0</v>
      </c>
      <c r="CE90" s="120">
        <v>0</v>
      </c>
      <c r="CF90" s="120">
        <v>0</v>
      </c>
      <c r="CG90" s="120">
        <v>0</v>
      </c>
      <c r="CH90" s="120">
        <v>0</v>
      </c>
      <c r="CI90" s="120">
        <v>0</v>
      </c>
      <c r="CJ90" s="120">
        <v>0</v>
      </c>
      <c r="CK90" s="120">
        <v>0</v>
      </c>
      <c r="CL90" s="120">
        <v>0</v>
      </c>
      <c r="CM90" s="120">
        <v>0</v>
      </c>
      <c r="CN90" s="120">
        <v>0</v>
      </c>
      <c r="CO90" s="120">
        <v>0</v>
      </c>
      <c r="CP90" s="120">
        <v>0</v>
      </c>
      <c r="CQ90" s="120">
        <v>0</v>
      </c>
      <c r="CR90" s="120">
        <v>0</v>
      </c>
      <c r="CS90" s="120">
        <v>0</v>
      </c>
      <c r="CT90" s="120">
        <v>0</v>
      </c>
      <c r="CU90" s="120">
        <v>0</v>
      </c>
      <c r="CV90" s="120">
        <v>0</v>
      </c>
      <c r="CW90" s="120">
        <v>0</v>
      </c>
      <c r="CX90" s="120">
        <v>0</v>
      </c>
      <c r="CY90" s="120">
        <v>0</v>
      </c>
    </row>
    <row r="91" spans="1:103" x14ac:dyDescent="0.4">
      <c r="A91" s="200">
        <v>2000260</v>
      </c>
      <c r="B91" s="200" t="s">
        <v>106</v>
      </c>
      <c r="C91" s="201">
        <v>15.242660017324864</v>
      </c>
      <c r="D91" s="367">
        <v>761.84107909549243</v>
      </c>
      <c r="E91" s="367">
        <v>626.385735232314</v>
      </c>
      <c r="F91" s="368">
        <v>7.1202647526674115E-2</v>
      </c>
      <c r="G91" s="371">
        <v>62933.412281985991</v>
      </c>
      <c r="H91" s="509"/>
      <c r="I91" s="369"/>
      <c r="J91" s="508"/>
      <c r="K91" s="371">
        <v>626.385735232314</v>
      </c>
      <c r="L91" s="370">
        <v>626.385735232314</v>
      </c>
      <c r="M91" s="371">
        <v>626.385735232314</v>
      </c>
      <c r="N91" s="371">
        <v>626.385735232314</v>
      </c>
      <c r="O91" s="371">
        <v>626.385735232314</v>
      </c>
      <c r="P91" s="371">
        <v>626.385735232314</v>
      </c>
      <c r="Q91" s="371">
        <v>626.385735232314</v>
      </c>
      <c r="R91" s="371">
        <v>626.385735232314</v>
      </c>
      <c r="S91" s="371">
        <v>626.385735232314</v>
      </c>
      <c r="T91" s="371">
        <v>626.385735232314</v>
      </c>
      <c r="U91" s="371">
        <v>626.385735232314</v>
      </c>
      <c r="V91" s="371">
        <v>626.385735232314</v>
      </c>
      <c r="W91" s="371">
        <v>626.385735232314</v>
      </c>
      <c r="X91" s="371">
        <v>626.385735232314</v>
      </c>
      <c r="Y91" s="371">
        <v>151.99877336352105</v>
      </c>
      <c r="Z91" s="371">
        <v>0</v>
      </c>
      <c r="AA91" s="371">
        <v>0</v>
      </c>
      <c r="AB91" s="371">
        <v>0</v>
      </c>
      <c r="AC91" s="371">
        <v>0</v>
      </c>
      <c r="AD91" s="371">
        <v>0</v>
      </c>
      <c r="AE91" s="371">
        <v>0</v>
      </c>
      <c r="AF91" s="371">
        <v>0</v>
      </c>
      <c r="AG91" s="371">
        <v>0</v>
      </c>
      <c r="AH91" s="371">
        <v>0</v>
      </c>
      <c r="AI91" s="371">
        <v>0</v>
      </c>
      <c r="AJ91" s="371">
        <v>0</v>
      </c>
      <c r="AK91" s="371">
        <v>0</v>
      </c>
      <c r="AL91" s="371">
        <v>0</v>
      </c>
      <c r="AM91" s="372">
        <f t="shared" si="5"/>
        <v>8921.399066615917</v>
      </c>
      <c r="AO91" s="118"/>
      <c r="AP91" s="118"/>
      <c r="AQ91" s="207"/>
      <c r="AR91" s="119">
        <v>7.1202647526674115E-2</v>
      </c>
      <c r="AS91" s="119">
        <v>7.1202647526674115E-2</v>
      </c>
      <c r="AT91" s="119">
        <v>7.1202647526674115E-2</v>
      </c>
      <c r="AU91" s="119">
        <v>7.1202647526674115E-2</v>
      </c>
      <c r="AV91" s="119">
        <v>7.1202647526674115E-2</v>
      </c>
      <c r="AW91" s="119">
        <v>7.1202647526674115E-2</v>
      </c>
      <c r="AX91" s="119">
        <v>7.1202647526674115E-2</v>
      </c>
      <c r="AY91" s="119">
        <v>7.1202647526674115E-2</v>
      </c>
      <c r="AZ91" s="119">
        <v>7.1202647526674115E-2</v>
      </c>
      <c r="BA91" s="119">
        <v>7.1202647526674115E-2</v>
      </c>
      <c r="BB91" s="119">
        <v>7.1202647526674115E-2</v>
      </c>
      <c r="BC91" s="119">
        <v>7.1202647526674115E-2</v>
      </c>
      <c r="BD91" s="119">
        <v>7.1202647526674115E-2</v>
      </c>
      <c r="BE91" s="119">
        <v>7.1202647526674115E-2</v>
      </c>
      <c r="BF91" s="119">
        <v>1.7278035682398933E-2</v>
      </c>
      <c r="BG91" s="119">
        <v>0</v>
      </c>
      <c r="BH91" s="119">
        <v>0</v>
      </c>
      <c r="BI91" s="119">
        <v>0</v>
      </c>
      <c r="BJ91" s="119">
        <v>0</v>
      </c>
      <c r="BK91" s="119">
        <v>0</v>
      </c>
      <c r="BL91" s="119">
        <v>0</v>
      </c>
      <c r="BM91" s="119">
        <v>0</v>
      </c>
      <c r="BN91" s="119">
        <v>0</v>
      </c>
      <c r="BO91" s="119">
        <v>0</v>
      </c>
      <c r="BP91" s="119">
        <v>0</v>
      </c>
      <c r="BQ91" s="119">
        <v>0</v>
      </c>
      <c r="BR91" s="119">
        <v>0</v>
      </c>
      <c r="BS91" s="119">
        <v>0</v>
      </c>
      <c r="BU91" s="118"/>
      <c r="BV91" s="118"/>
      <c r="BW91" s="118"/>
      <c r="BX91" s="120">
        <v>62933.412281985991</v>
      </c>
      <c r="BY91" s="120">
        <v>62933.412281985991</v>
      </c>
      <c r="BZ91" s="120">
        <v>62933.412281985991</v>
      </c>
      <c r="CA91" s="120">
        <v>62933.412281985991</v>
      </c>
      <c r="CB91" s="120">
        <v>62933.412281985991</v>
      </c>
      <c r="CC91" s="120">
        <v>62933.412281985991</v>
      </c>
      <c r="CD91" s="120">
        <v>62933.412281985991</v>
      </c>
      <c r="CE91" s="120">
        <v>62933.412281985991</v>
      </c>
      <c r="CF91" s="120">
        <v>62933.412281985991</v>
      </c>
      <c r="CG91" s="120">
        <v>62933.412281985991</v>
      </c>
      <c r="CH91" s="120">
        <v>62933.412281985991</v>
      </c>
      <c r="CI91" s="120">
        <v>62933.412281985991</v>
      </c>
      <c r="CJ91" s="120">
        <v>62933.412281985991</v>
      </c>
      <c r="CK91" s="120">
        <v>62933.412281985991</v>
      </c>
      <c r="CL91" s="120">
        <v>62933.412281985991</v>
      </c>
      <c r="CM91" s="120">
        <v>15271.422914659535</v>
      </c>
      <c r="CN91" s="120">
        <v>0</v>
      </c>
      <c r="CO91" s="120">
        <v>0</v>
      </c>
      <c r="CP91" s="120">
        <v>0</v>
      </c>
      <c r="CQ91" s="120">
        <v>0</v>
      </c>
      <c r="CR91" s="120">
        <v>0</v>
      </c>
      <c r="CS91" s="120">
        <v>0</v>
      </c>
      <c r="CT91" s="120">
        <v>0</v>
      </c>
      <c r="CU91" s="120">
        <v>0</v>
      </c>
      <c r="CV91" s="120">
        <v>0</v>
      </c>
      <c r="CW91" s="120">
        <v>0</v>
      </c>
      <c r="CX91" s="120">
        <v>0</v>
      </c>
      <c r="CY91" s="120">
        <v>0</v>
      </c>
    </row>
    <row r="92" spans="1:103" x14ac:dyDescent="0.4">
      <c r="A92" s="200">
        <v>2100486</v>
      </c>
      <c r="B92" s="200" t="s">
        <v>106</v>
      </c>
      <c r="C92" s="201">
        <v>13.210305348348216</v>
      </c>
      <c r="D92" s="367">
        <v>171.26782124625754</v>
      </c>
      <c r="E92" s="367">
        <v>140.81640262867296</v>
      </c>
      <c r="F92" s="368">
        <v>1.6467136269814078E-2</v>
      </c>
      <c r="G92" s="371">
        <v>0</v>
      </c>
      <c r="H92" s="509"/>
      <c r="I92" s="369"/>
      <c r="J92" s="508"/>
      <c r="K92" s="371">
        <v>140.81640262867296</v>
      </c>
      <c r="L92" s="370">
        <v>140.81640262867296</v>
      </c>
      <c r="M92" s="371">
        <v>140.81640262867296</v>
      </c>
      <c r="N92" s="371">
        <v>140.81640262867296</v>
      </c>
      <c r="O92" s="371">
        <v>140.81640262867296</v>
      </c>
      <c r="P92" s="371">
        <v>140.81640262867296</v>
      </c>
      <c r="Q92" s="371">
        <v>140.81640262867296</v>
      </c>
      <c r="R92" s="371">
        <v>140.81640262867296</v>
      </c>
      <c r="S92" s="371">
        <v>140.81640262867296</v>
      </c>
      <c r="T92" s="371">
        <v>140.81640262867296</v>
      </c>
      <c r="U92" s="371">
        <v>140.81640262867296</v>
      </c>
      <c r="V92" s="371">
        <v>140.81640262867296</v>
      </c>
      <c r="W92" s="371">
        <v>29.614442607965707</v>
      </c>
      <c r="X92" s="371">
        <v>0</v>
      </c>
      <c r="Y92" s="371">
        <v>0</v>
      </c>
      <c r="Z92" s="371">
        <v>0</v>
      </c>
      <c r="AA92" s="371">
        <v>0</v>
      </c>
      <c r="AB92" s="371">
        <v>0</v>
      </c>
      <c r="AC92" s="371">
        <v>0</v>
      </c>
      <c r="AD92" s="371">
        <v>0</v>
      </c>
      <c r="AE92" s="371">
        <v>0</v>
      </c>
      <c r="AF92" s="371">
        <v>0</v>
      </c>
      <c r="AG92" s="371">
        <v>0</v>
      </c>
      <c r="AH92" s="371">
        <v>0</v>
      </c>
      <c r="AI92" s="371">
        <v>0</v>
      </c>
      <c r="AJ92" s="371">
        <v>0</v>
      </c>
      <c r="AK92" s="371">
        <v>0</v>
      </c>
      <c r="AL92" s="371">
        <v>0</v>
      </c>
      <c r="AM92" s="372">
        <f t="shared" si="5"/>
        <v>1719.4112741520407</v>
      </c>
      <c r="AO92" s="118"/>
      <c r="AP92" s="118"/>
      <c r="AQ92" s="207"/>
      <c r="AR92" s="119">
        <v>1.6467136269814078E-2</v>
      </c>
      <c r="AS92" s="119">
        <v>1.6467136269814078E-2</v>
      </c>
      <c r="AT92" s="119">
        <v>1.6467136269814078E-2</v>
      </c>
      <c r="AU92" s="119">
        <v>1.6467136269814078E-2</v>
      </c>
      <c r="AV92" s="119">
        <v>1.6467136269814078E-2</v>
      </c>
      <c r="AW92" s="119">
        <v>1.6467136269814078E-2</v>
      </c>
      <c r="AX92" s="119">
        <v>1.6467136269814078E-2</v>
      </c>
      <c r="AY92" s="119">
        <v>1.6467136269814078E-2</v>
      </c>
      <c r="AZ92" s="119">
        <v>1.6467136269814078E-2</v>
      </c>
      <c r="BA92" s="119">
        <v>1.6467136269814078E-2</v>
      </c>
      <c r="BB92" s="119">
        <v>1.6467136269814078E-2</v>
      </c>
      <c r="BC92" s="119">
        <v>1.6467136269814078E-2</v>
      </c>
      <c r="BD92" s="119">
        <v>3.4631268295207919E-3</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0</v>
      </c>
      <c r="BU92" s="118"/>
      <c r="BV92" s="118"/>
      <c r="BW92" s="118"/>
      <c r="BX92" s="120">
        <v>0</v>
      </c>
      <c r="BY92" s="120">
        <v>0</v>
      </c>
      <c r="BZ92" s="120">
        <v>0</v>
      </c>
      <c r="CA92" s="120">
        <v>0</v>
      </c>
      <c r="CB92" s="120">
        <v>0</v>
      </c>
      <c r="CC92" s="120">
        <v>0</v>
      </c>
      <c r="CD92" s="120">
        <v>0</v>
      </c>
      <c r="CE92" s="120">
        <v>0</v>
      </c>
      <c r="CF92" s="120">
        <v>0</v>
      </c>
      <c r="CG92" s="120">
        <v>0</v>
      </c>
      <c r="CH92" s="120">
        <v>0</v>
      </c>
      <c r="CI92" s="120">
        <v>0</v>
      </c>
      <c r="CJ92" s="120">
        <v>0</v>
      </c>
      <c r="CK92" s="120">
        <v>0</v>
      </c>
      <c r="CL92" s="120">
        <v>0</v>
      </c>
      <c r="CM92" s="120">
        <v>0</v>
      </c>
      <c r="CN92" s="120">
        <v>0</v>
      </c>
      <c r="CO92" s="120">
        <v>0</v>
      </c>
      <c r="CP92" s="120">
        <v>0</v>
      </c>
      <c r="CQ92" s="120">
        <v>0</v>
      </c>
      <c r="CR92" s="120">
        <v>0</v>
      </c>
      <c r="CS92" s="120">
        <v>0</v>
      </c>
      <c r="CT92" s="120">
        <v>0</v>
      </c>
      <c r="CU92" s="120">
        <v>0</v>
      </c>
      <c r="CV92" s="120">
        <v>0</v>
      </c>
      <c r="CW92" s="120">
        <v>0</v>
      </c>
      <c r="CX92" s="120">
        <v>0</v>
      </c>
      <c r="CY92" s="120">
        <v>0</v>
      </c>
    </row>
    <row r="93" spans="1:103" x14ac:dyDescent="0.4">
      <c r="A93" s="200">
        <v>2001166</v>
      </c>
      <c r="B93" s="200" t="s">
        <v>106</v>
      </c>
      <c r="C93" s="201">
        <v>15.242660017324864</v>
      </c>
      <c r="D93" s="367">
        <v>99.761894572901852</v>
      </c>
      <c r="E93" s="367">
        <v>82.024229717839901</v>
      </c>
      <c r="F93" s="368">
        <v>2.521506428357927E-2</v>
      </c>
      <c r="G93" s="371">
        <v>0</v>
      </c>
      <c r="H93" s="509"/>
      <c r="I93" s="369"/>
      <c r="J93" s="508"/>
      <c r="K93" s="371">
        <v>82.024229717839901</v>
      </c>
      <c r="L93" s="370">
        <v>82.024229717839901</v>
      </c>
      <c r="M93" s="371">
        <v>82.024229717839901</v>
      </c>
      <c r="N93" s="371">
        <v>82.024229717839901</v>
      </c>
      <c r="O93" s="371">
        <v>82.024229717839901</v>
      </c>
      <c r="P93" s="371">
        <v>82.024229717839901</v>
      </c>
      <c r="Q93" s="371">
        <v>82.024229717839901</v>
      </c>
      <c r="R93" s="371">
        <v>82.024229717839901</v>
      </c>
      <c r="S93" s="371">
        <v>82.024229717839901</v>
      </c>
      <c r="T93" s="371">
        <v>82.024229717839901</v>
      </c>
      <c r="U93" s="371">
        <v>82.024229717839901</v>
      </c>
      <c r="V93" s="371">
        <v>82.024229717839901</v>
      </c>
      <c r="W93" s="371">
        <v>82.024229717839901</v>
      </c>
      <c r="X93" s="371">
        <v>82.024229717839901</v>
      </c>
      <c r="Y93" s="371">
        <v>19.904001004389663</v>
      </c>
      <c r="Z93" s="371">
        <v>0</v>
      </c>
      <c r="AA93" s="371">
        <v>0</v>
      </c>
      <c r="AB93" s="371">
        <v>0</v>
      </c>
      <c r="AC93" s="371">
        <v>0</v>
      </c>
      <c r="AD93" s="371">
        <v>0</v>
      </c>
      <c r="AE93" s="371">
        <v>0</v>
      </c>
      <c r="AF93" s="371">
        <v>0</v>
      </c>
      <c r="AG93" s="371">
        <v>0</v>
      </c>
      <c r="AH93" s="371">
        <v>0</v>
      </c>
      <c r="AI93" s="371">
        <v>0</v>
      </c>
      <c r="AJ93" s="371">
        <v>0</v>
      </c>
      <c r="AK93" s="371">
        <v>0</v>
      </c>
      <c r="AL93" s="371">
        <v>0</v>
      </c>
      <c r="AM93" s="372">
        <f t="shared" si="5"/>
        <v>1168.2432170541483</v>
      </c>
      <c r="AO93" s="118"/>
      <c r="AP93" s="118"/>
      <c r="AQ93" s="118"/>
      <c r="AR93" s="119">
        <v>2.521506428357927E-2</v>
      </c>
      <c r="AS93" s="119">
        <v>2.521506428357927E-2</v>
      </c>
      <c r="AT93" s="119">
        <v>2.521506428357927E-2</v>
      </c>
      <c r="AU93" s="119">
        <v>2.521506428357927E-2</v>
      </c>
      <c r="AV93" s="119">
        <v>2.521506428357927E-2</v>
      </c>
      <c r="AW93" s="119">
        <v>2.521506428357927E-2</v>
      </c>
      <c r="AX93" s="119">
        <v>2.521506428357927E-2</v>
      </c>
      <c r="AY93" s="119">
        <v>2.521506428357927E-2</v>
      </c>
      <c r="AZ93" s="119">
        <v>2.521506428357927E-2</v>
      </c>
      <c r="BA93" s="119">
        <v>2.521506428357927E-2</v>
      </c>
      <c r="BB93" s="119">
        <v>2.521506428357927E-2</v>
      </c>
      <c r="BC93" s="119">
        <v>2.521506428357927E-2</v>
      </c>
      <c r="BD93" s="119">
        <v>2.521506428357927E-2</v>
      </c>
      <c r="BE93" s="119">
        <v>2.521506428357927E-2</v>
      </c>
      <c r="BF93" s="119">
        <v>6.1186879359009074E-3</v>
      </c>
      <c r="BG93" s="119">
        <v>0</v>
      </c>
      <c r="BH93" s="119">
        <v>0</v>
      </c>
      <c r="BI93" s="119">
        <v>0</v>
      </c>
      <c r="BJ93" s="119">
        <v>0</v>
      </c>
      <c r="BK93" s="119">
        <v>0</v>
      </c>
      <c r="BL93" s="119">
        <v>0</v>
      </c>
      <c r="BM93" s="119">
        <v>0</v>
      </c>
      <c r="BN93" s="119">
        <v>0</v>
      </c>
      <c r="BO93" s="119">
        <v>0</v>
      </c>
      <c r="BP93" s="119">
        <v>0</v>
      </c>
      <c r="BQ93" s="119">
        <v>0</v>
      </c>
      <c r="BR93" s="119">
        <v>0</v>
      </c>
      <c r="BS93" s="119">
        <v>0</v>
      </c>
      <c r="BU93" s="118"/>
      <c r="BV93" s="118"/>
      <c r="BW93" s="118"/>
      <c r="BX93" s="120">
        <v>0</v>
      </c>
      <c r="BY93" s="120">
        <v>0</v>
      </c>
      <c r="BZ93" s="120">
        <v>0</v>
      </c>
      <c r="CA93" s="120">
        <v>0</v>
      </c>
      <c r="CB93" s="120">
        <v>0</v>
      </c>
      <c r="CC93" s="120">
        <v>0</v>
      </c>
      <c r="CD93" s="120">
        <v>0</v>
      </c>
      <c r="CE93" s="120">
        <v>0</v>
      </c>
      <c r="CF93" s="120">
        <v>0</v>
      </c>
      <c r="CG93" s="120">
        <v>0</v>
      </c>
      <c r="CH93" s="120">
        <v>0</v>
      </c>
      <c r="CI93" s="120">
        <v>0</v>
      </c>
      <c r="CJ93" s="120">
        <v>0</v>
      </c>
      <c r="CK93" s="120">
        <v>0</v>
      </c>
      <c r="CL93" s="120">
        <v>0</v>
      </c>
      <c r="CM93" s="120">
        <v>0</v>
      </c>
      <c r="CN93" s="120">
        <v>0</v>
      </c>
      <c r="CO93" s="120">
        <v>0</v>
      </c>
      <c r="CP93" s="120">
        <v>0</v>
      </c>
      <c r="CQ93" s="120">
        <v>0</v>
      </c>
      <c r="CR93" s="120">
        <v>0</v>
      </c>
      <c r="CS93" s="120">
        <v>0</v>
      </c>
      <c r="CT93" s="120">
        <v>0</v>
      </c>
      <c r="CU93" s="120">
        <v>0</v>
      </c>
      <c r="CV93" s="120">
        <v>0</v>
      </c>
      <c r="CW93" s="120">
        <v>0</v>
      </c>
      <c r="CX93" s="120">
        <v>0</v>
      </c>
      <c r="CY93" s="120">
        <v>0</v>
      </c>
    </row>
    <row r="94" spans="1:103" x14ac:dyDescent="0.4">
      <c r="A94" s="200">
        <v>2001142</v>
      </c>
      <c r="B94" s="200" t="s">
        <v>106</v>
      </c>
      <c r="C94" s="201">
        <v>9.9913625344987249</v>
      </c>
      <c r="D94" s="367">
        <v>213.72555646189221</v>
      </c>
      <c r="E94" s="367">
        <v>175.72515252296779</v>
      </c>
      <c r="F94" s="368">
        <v>3.8544324280711997E-3</v>
      </c>
      <c r="G94" s="371">
        <v>13669.334316806042</v>
      </c>
      <c r="H94" s="509"/>
      <c r="I94" s="369"/>
      <c r="J94" s="508"/>
      <c r="K94" s="371">
        <v>175.72515252296779</v>
      </c>
      <c r="L94" s="370">
        <v>175.72515252296779</v>
      </c>
      <c r="M94" s="371">
        <v>175.72515252296779</v>
      </c>
      <c r="N94" s="371">
        <v>175.72515252296779</v>
      </c>
      <c r="O94" s="371">
        <v>175.72515252296779</v>
      </c>
      <c r="P94" s="371">
        <v>175.72515252296779</v>
      </c>
      <c r="Q94" s="371">
        <v>175.72515252296779</v>
      </c>
      <c r="R94" s="371">
        <v>175.72515252296779</v>
      </c>
      <c r="S94" s="371">
        <v>174.20733258034434</v>
      </c>
      <c r="T94" s="371">
        <v>0</v>
      </c>
      <c r="U94" s="371">
        <v>0</v>
      </c>
      <c r="V94" s="371">
        <v>0</v>
      </c>
      <c r="W94" s="371">
        <v>0</v>
      </c>
      <c r="X94" s="371">
        <v>0</v>
      </c>
      <c r="Y94" s="371">
        <v>0</v>
      </c>
      <c r="Z94" s="371">
        <v>0</v>
      </c>
      <c r="AA94" s="371">
        <v>0</v>
      </c>
      <c r="AB94" s="371">
        <v>0</v>
      </c>
      <c r="AC94" s="371">
        <v>0</v>
      </c>
      <c r="AD94" s="371">
        <v>0</v>
      </c>
      <c r="AE94" s="371">
        <v>0</v>
      </c>
      <c r="AF94" s="371">
        <v>0</v>
      </c>
      <c r="AG94" s="371">
        <v>0</v>
      </c>
      <c r="AH94" s="371">
        <v>0</v>
      </c>
      <c r="AI94" s="371">
        <v>0</v>
      </c>
      <c r="AJ94" s="371">
        <v>0</v>
      </c>
      <c r="AK94" s="371">
        <v>0</v>
      </c>
      <c r="AL94" s="371">
        <v>0</v>
      </c>
      <c r="AM94" s="372">
        <f t="shared" si="5"/>
        <v>1580.008552764087</v>
      </c>
      <c r="AO94" s="118"/>
      <c r="AP94" s="118"/>
      <c r="AQ94" s="207"/>
      <c r="AR94" s="119">
        <v>3.8544324280711997E-3</v>
      </c>
      <c r="AS94" s="119">
        <v>3.8544324280711997E-3</v>
      </c>
      <c r="AT94" s="119">
        <v>3.8544324280711997E-3</v>
      </c>
      <c r="AU94" s="119">
        <v>3.8544324280711997E-3</v>
      </c>
      <c r="AV94" s="119">
        <v>3.8544324280711997E-3</v>
      </c>
      <c r="AW94" s="119">
        <v>3.8544324280711997E-3</v>
      </c>
      <c r="AX94" s="119">
        <v>3.8544324280711997E-3</v>
      </c>
      <c r="AY94" s="119">
        <v>3.8544324280711997E-3</v>
      </c>
      <c r="AZ94" s="119">
        <v>3.8211399009467385E-3</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v>
      </c>
      <c r="BS94" s="119">
        <v>0</v>
      </c>
      <c r="BU94" s="118"/>
      <c r="BV94" s="118"/>
      <c r="BW94" s="118"/>
      <c r="BX94" s="120">
        <v>13669.334316806042</v>
      </c>
      <c r="BY94" s="120">
        <v>13669.334316806042</v>
      </c>
      <c r="BZ94" s="120">
        <v>13669.334316806042</v>
      </c>
      <c r="CA94" s="120">
        <v>13669.334316806042</v>
      </c>
      <c r="CB94" s="120">
        <v>13669.334316806042</v>
      </c>
      <c r="CC94" s="120">
        <v>13669.334316806042</v>
      </c>
      <c r="CD94" s="120">
        <v>13669.334316806042</v>
      </c>
      <c r="CE94" s="120">
        <v>13669.334316806042</v>
      </c>
      <c r="CF94" s="120">
        <v>13669.334316806042</v>
      </c>
      <c r="CG94" s="120">
        <v>13551.265913219235</v>
      </c>
      <c r="CH94" s="120">
        <v>0</v>
      </c>
      <c r="CI94" s="120">
        <v>0</v>
      </c>
      <c r="CJ94" s="120">
        <v>0</v>
      </c>
      <c r="CK94" s="120">
        <v>0</v>
      </c>
      <c r="CL94" s="120">
        <v>0</v>
      </c>
      <c r="CM94" s="120">
        <v>0</v>
      </c>
      <c r="CN94" s="120">
        <v>0</v>
      </c>
      <c r="CO94" s="120">
        <v>0</v>
      </c>
      <c r="CP94" s="120">
        <v>0</v>
      </c>
      <c r="CQ94" s="120">
        <v>0</v>
      </c>
      <c r="CR94" s="120">
        <v>0</v>
      </c>
      <c r="CS94" s="120">
        <v>0</v>
      </c>
      <c r="CT94" s="120">
        <v>0</v>
      </c>
      <c r="CU94" s="120">
        <v>0</v>
      </c>
      <c r="CV94" s="120">
        <v>0</v>
      </c>
      <c r="CW94" s="120">
        <v>0</v>
      </c>
      <c r="CX94" s="120">
        <v>0</v>
      </c>
      <c r="CY94" s="120">
        <v>0</v>
      </c>
    </row>
    <row r="95" spans="1:103" x14ac:dyDescent="0.4">
      <c r="A95" s="200">
        <v>2100019</v>
      </c>
      <c r="B95" s="200" t="s">
        <v>106</v>
      </c>
      <c r="C95" s="201">
        <v>15.242660017324864</v>
      </c>
      <c r="D95" s="367">
        <v>82.983216123147272</v>
      </c>
      <c r="E95" s="367">
        <v>68.228800296451695</v>
      </c>
      <c r="F95" s="368">
        <v>0</v>
      </c>
      <c r="G95" s="371">
        <v>18118.213390466801</v>
      </c>
      <c r="H95" s="509"/>
      <c r="I95" s="369"/>
      <c r="J95" s="508"/>
      <c r="K95" s="371">
        <v>68.228800296451695</v>
      </c>
      <c r="L95" s="370">
        <v>68.228800296451695</v>
      </c>
      <c r="M95" s="371">
        <v>68.228800296451695</v>
      </c>
      <c r="N95" s="371">
        <v>68.228800296451695</v>
      </c>
      <c r="O95" s="371">
        <v>68.228800296451695</v>
      </c>
      <c r="P95" s="371">
        <v>68.228800296451695</v>
      </c>
      <c r="Q95" s="371">
        <v>68.228800296451695</v>
      </c>
      <c r="R95" s="371">
        <v>68.228800296451695</v>
      </c>
      <c r="S95" s="371">
        <v>68.228800296451695</v>
      </c>
      <c r="T95" s="371">
        <v>68.228800296451695</v>
      </c>
      <c r="U95" s="371">
        <v>68.228800296451695</v>
      </c>
      <c r="V95" s="371">
        <v>68.228800296451695</v>
      </c>
      <c r="W95" s="371">
        <v>68.228800296451695</v>
      </c>
      <c r="X95" s="371">
        <v>68.228800296451695</v>
      </c>
      <c r="Y95" s="371">
        <v>16.55640186199166</v>
      </c>
      <c r="Z95" s="371">
        <v>0</v>
      </c>
      <c r="AA95" s="371">
        <v>0</v>
      </c>
      <c r="AB95" s="371">
        <v>0</v>
      </c>
      <c r="AC95" s="371">
        <v>0</v>
      </c>
      <c r="AD95" s="371">
        <v>0</v>
      </c>
      <c r="AE95" s="371">
        <v>0</v>
      </c>
      <c r="AF95" s="371">
        <v>0</v>
      </c>
      <c r="AG95" s="371">
        <v>0</v>
      </c>
      <c r="AH95" s="371">
        <v>0</v>
      </c>
      <c r="AI95" s="371">
        <v>0</v>
      </c>
      <c r="AJ95" s="371">
        <v>0</v>
      </c>
      <c r="AK95" s="371">
        <v>0</v>
      </c>
      <c r="AL95" s="371">
        <v>0</v>
      </c>
      <c r="AM95" s="372">
        <f t="shared" si="5"/>
        <v>971.75960601231543</v>
      </c>
      <c r="AO95" s="118"/>
      <c r="AP95" s="118"/>
      <c r="AQ95" s="207"/>
      <c r="AR95" s="119">
        <v>0</v>
      </c>
      <c r="AS95" s="119">
        <v>0</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0</v>
      </c>
      <c r="BR95" s="119">
        <v>0</v>
      </c>
      <c r="BS95" s="119">
        <v>0</v>
      </c>
      <c r="BU95" s="118"/>
      <c r="BV95" s="118"/>
      <c r="BW95" s="118"/>
      <c r="BX95" s="120">
        <v>18118.213390466801</v>
      </c>
      <c r="BY95" s="120">
        <v>18118.213390466801</v>
      </c>
      <c r="BZ95" s="120">
        <v>18118.213390466801</v>
      </c>
      <c r="CA95" s="120">
        <v>18118.213390466801</v>
      </c>
      <c r="CB95" s="120">
        <v>18118.213390466801</v>
      </c>
      <c r="CC95" s="120">
        <v>18118.213390466801</v>
      </c>
      <c r="CD95" s="120">
        <v>18118.213390466801</v>
      </c>
      <c r="CE95" s="120">
        <v>18118.213390466801</v>
      </c>
      <c r="CF95" s="120">
        <v>18118.213390466801</v>
      </c>
      <c r="CG95" s="120">
        <v>18118.213390466801</v>
      </c>
      <c r="CH95" s="120">
        <v>18118.213390466801</v>
      </c>
      <c r="CI95" s="120">
        <v>18118.213390466801</v>
      </c>
      <c r="CJ95" s="120">
        <v>18118.213390466801</v>
      </c>
      <c r="CK95" s="120">
        <v>18118.213390466801</v>
      </c>
      <c r="CL95" s="120">
        <v>18118.213390466801</v>
      </c>
      <c r="CM95" s="120">
        <v>4396.5659752262582</v>
      </c>
      <c r="CN95" s="120">
        <v>0</v>
      </c>
      <c r="CO95" s="120">
        <v>0</v>
      </c>
      <c r="CP95" s="120">
        <v>0</v>
      </c>
      <c r="CQ95" s="120">
        <v>0</v>
      </c>
      <c r="CR95" s="120">
        <v>0</v>
      </c>
      <c r="CS95" s="120">
        <v>0</v>
      </c>
      <c r="CT95" s="120">
        <v>0</v>
      </c>
      <c r="CU95" s="120">
        <v>0</v>
      </c>
      <c r="CV95" s="120">
        <v>0</v>
      </c>
      <c r="CW95" s="120">
        <v>0</v>
      </c>
      <c r="CX95" s="120">
        <v>0</v>
      </c>
      <c r="CY95" s="120">
        <v>0</v>
      </c>
    </row>
    <row r="96" spans="1:103" x14ac:dyDescent="0.4">
      <c r="A96" s="200">
        <v>2100018</v>
      </c>
      <c r="B96" s="200" t="s">
        <v>106</v>
      </c>
      <c r="C96" s="201">
        <v>15.242660017324864</v>
      </c>
      <c r="D96" s="367">
        <v>723.72751890045379</v>
      </c>
      <c r="E96" s="367">
        <v>595.04876603995308</v>
      </c>
      <c r="F96" s="368">
        <v>0</v>
      </c>
      <c r="G96" s="371">
        <v>68550.495989917865</v>
      </c>
      <c r="H96" s="509"/>
      <c r="I96" s="369"/>
      <c r="J96" s="508"/>
      <c r="K96" s="371">
        <v>595.04876603995308</v>
      </c>
      <c r="L96" s="370">
        <v>595.04876603995308</v>
      </c>
      <c r="M96" s="371">
        <v>595.04876603995308</v>
      </c>
      <c r="N96" s="371">
        <v>595.04876603995308</v>
      </c>
      <c r="O96" s="371">
        <v>595.04876603995308</v>
      </c>
      <c r="P96" s="371">
        <v>595.04876603995308</v>
      </c>
      <c r="Q96" s="371">
        <v>595.04876603995308</v>
      </c>
      <c r="R96" s="371">
        <v>595.04876603995308</v>
      </c>
      <c r="S96" s="371">
        <v>595.04876603995308</v>
      </c>
      <c r="T96" s="371">
        <v>595.04876603995308</v>
      </c>
      <c r="U96" s="371">
        <v>595.04876603995308</v>
      </c>
      <c r="V96" s="371">
        <v>595.04876603995308</v>
      </c>
      <c r="W96" s="371">
        <v>595.04876603995308</v>
      </c>
      <c r="X96" s="371">
        <v>595.04876603995308</v>
      </c>
      <c r="Y96" s="371">
        <v>144.39454387639401</v>
      </c>
      <c r="Z96" s="371">
        <v>0</v>
      </c>
      <c r="AA96" s="371">
        <v>0</v>
      </c>
      <c r="AB96" s="371">
        <v>0</v>
      </c>
      <c r="AC96" s="371">
        <v>0</v>
      </c>
      <c r="AD96" s="371">
        <v>0</v>
      </c>
      <c r="AE96" s="371">
        <v>0</v>
      </c>
      <c r="AF96" s="371">
        <v>0</v>
      </c>
      <c r="AG96" s="371">
        <v>0</v>
      </c>
      <c r="AH96" s="371">
        <v>0</v>
      </c>
      <c r="AI96" s="371">
        <v>0</v>
      </c>
      <c r="AJ96" s="371">
        <v>0</v>
      </c>
      <c r="AK96" s="371">
        <v>0</v>
      </c>
      <c r="AL96" s="371">
        <v>0</v>
      </c>
      <c r="AM96" s="372">
        <f t="shared" si="5"/>
        <v>8475.077268435738</v>
      </c>
      <c r="AO96" s="118"/>
      <c r="AP96" s="118"/>
      <c r="AQ96" s="118"/>
      <c r="AR96" s="119">
        <v>0</v>
      </c>
      <c r="AS96" s="119">
        <v>0</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U96" s="118"/>
      <c r="BV96" s="118"/>
      <c r="BW96" s="118"/>
      <c r="BX96" s="120">
        <v>68550.495989917865</v>
      </c>
      <c r="BY96" s="120">
        <v>68550.495989917865</v>
      </c>
      <c r="BZ96" s="120">
        <v>68550.495989917865</v>
      </c>
      <c r="CA96" s="120">
        <v>68550.495989917865</v>
      </c>
      <c r="CB96" s="120">
        <v>68550.495989917865</v>
      </c>
      <c r="CC96" s="120">
        <v>68550.495989917865</v>
      </c>
      <c r="CD96" s="120">
        <v>68550.495989917865</v>
      </c>
      <c r="CE96" s="120">
        <v>68550.495989917865</v>
      </c>
      <c r="CF96" s="120">
        <v>68550.495989917865</v>
      </c>
      <c r="CG96" s="120">
        <v>68550.495989917865</v>
      </c>
      <c r="CH96" s="120">
        <v>68550.495989917865</v>
      </c>
      <c r="CI96" s="120">
        <v>68550.495989917865</v>
      </c>
      <c r="CJ96" s="120">
        <v>68550.495989917865</v>
      </c>
      <c r="CK96" s="120">
        <v>68550.495989917865</v>
      </c>
      <c r="CL96" s="120">
        <v>68550.495989917865</v>
      </c>
      <c r="CM96" s="120">
        <v>16634.464544541494</v>
      </c>
      <c r="CN96" s="120">
        <v>0</v>
      </c>
      <c r="CO96" s="120">
        <v>0</v>
      </c>
      <c r="CP96" s="120">
        <v>0</v>
      </c>
      <c r="CQ96" s="120">
        <v>0</v>
      </c>
      <c r="CR96" s="120">
        <v>0</v>
      </c>
      <c r="CS96" s="120">
        <v>0</v>
      </c>
      <c r="CT96" s="120">
        <v>0</v>
      </c>
      <c r="CU96" s="120">
        <v>0</v>
      </c>
      <c r="CV96" s="120">
        <v>0</v>
      </c>
      <c r="CW96" s="120">
        <v>0</v>
      </c>
      <c r="CX96" s="120">
        <v>0</v>
      </c>
      <c r="CY96" s="120">
        <v>0</v>
      </c>
    </row>
    <row r="97" spans="1:103" x14ac:dyDescent="0.4">
      <c r="A97" s="200">
        <v>2100020</v>
      </c>
      <c r="B97" s="200" t="s">
        <v>106</v>
      </c>
      <c r="C97" s="201">
        <v>15.5446233772076</v>
      </c>
      <c r="D97" s="367">
        <v>167.90374657638819</v>
      </c>
      <c r="E97" s="367">
        <v>138.0504604351064</v>
      </c>
      <c r="F97" s="368">
        <v>0</v>
      </c>
      <c r="G97" s="371">
        <v>3369.599058215219</v>
      </c>
      <c r="H97" s="509"/>
      <c r="I97" s="369"/>
      <c r="J97" s="508"/>
      <c r="K97" s="371">
        <v>138.0504604351064</v>
      </c>
      <c r="L97" s="370">
        <v>138.0504604351064</v>
      </c>
      <c r="M97" s="371">
        <v>138.0504604351064</v>
      </c>
      <c r="N97" s="371">
        <v>138.0504604351064</v>
      </c>
      <c r="O97" s="371">
        <v>138.0504604351064</v>
      </c>
      <c r="P97" s="371">
        <v>138.0504604351064</v>
      </c>
      <c r="Q97" s="371">
        <v>138.0504604351064</v>
      </c>
      <c r="R97" s="371">
        <v>138.0504604351064</v>
      </c>
      <c r="S97" s="371">
        <v>138.0504604351064</v>
      </c>
      <c r="T97" s="371">
        <v>138.0504604351064</v>
      </c>
      <c r="U97" s="371">
        <v>138.0504604351064</v>
      </c>
      <c r="V97" s="371">
        <v>138.0504604351064</v>
      </c>
      <c r="W97" s="371">
        <v>138.0504604351064</v>
      </c>
      <c r="X97" s="371">
        <v>138.0504604351064</v>
      </c>
      <c r="Y97" s="371">
        <v>75.185507987231802</v>
      </c>
      <c r="Z97" s="371">
        <v>0</v>
      </c>
      <c r="AA97" s="371">
        <v>0</v>
      </c>
      <c r="AB97" s="371">
        <v>0</v>
      </c>
      <c r="AC97" s="371">
        <v>0</v>
      </c>
      <c r="AD97" s="371">
        <v>0</v>
      </c>
      <c r="AE97" s="371">
        <v>0</v>
      </c>
      <c r="AF97" s="371">
        <v>0</v>
      </c>
      <c r="AG97" s="371">
        <v>0</v>
      </c>
      <c r="AH97" s="371">
        <v>0</v>
      </c>
      <c r="AI97" s="371">
        <v>0</v>
      </c>
      <c r="AJ97" s="371">
        <v>0</v>
      </c>
      <c r="AK97" s="371">
        <v>0</v>
      </c>
      <c r="AL97" s="371">
        <v>0</v>
      </c>
      <c r="AM97" s="372">
        <f t="shared" si="5"/>
        <v>2007.8919540787208</v>
      </c>
      <c r="AO97" s="118"/>
      <c r="AP97" s="118"/>
      <c r="AQ97" s="207"/>
      <c r="AR97" s="119">
        <v>0</v>
      </c>
      <c r="AS97" s="119">
        <v>0</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U97" s="118"/>
      <c r="BV97" s="118"/>
      <c r="BW97" s="118"/>
      <c r="BX97" s="120">
        <v>3369.599058215219</v>
      </c>
      <c r="BY97" s="120">
        <v>3369.599058215219</v>
      </c>
      <c r="BZ97" s="120">
        <v>3369.599058215219</v>
      </c>
      <c r="CA97" s="120">
        <v>3369.599058215219</v>
      </c>
      <c r="CB97" s="120">
        <v>3369.599058215219</v>
      </c>
      <c r="CC97" s="120">
        <v>3369.599058215219</v>
      </c>
      <c r="CD97" s="120">
        <v>3369.599058215219</v>
      </c>
      <c r="CE97" s="120">
        <v>3369.599058215219</v>
      </c>
      <c r="CF97" s="120">
        <v>3369.599058215219</v>
      </c>
      <c r="CG97" s="120">
        <v>3369.599058215219</v>
      </c>
      <c r="CH97" s="120">
        <v>3369.599058215219</v>
      </c>
      <c r="CI97" s="120">
        <v>3369.599058215219</v>
      </c>
      <c r="CJ97" s="120">
        <v>3369.599058215219</v>
      </c>
      <c r="CK97" s="120">
        <v>3369.599058215219</v>
      </c>
      <c r="CL97" s="120">
        <v>3369.599058215219</v>
      </c>
      <c r="CM97" s="120">
        <v>1835.1624189207205</v>
      </c>
      <c r="CN97" s="120">
        <v>0</v>
      </c>
      <c r="CO97" s="120">
        <v>0</v>
      </c>
      <c r="CP97" s="120">
        <v>0</v>
      </c>
      <c r="CQ97" s="120">
        <v>0</v>
      </c>
      <c r="CR97" s="120">
        <v>0</v>
      </c>
      <c r="CS97" s="120">
        <v>0</v>
      </c>
      <c r="CT97" s="120">
        <v>0</v>
      </c>
      <c r="CU97" s="120">
        <v>0</v>
      </c>
      <c r="CV97" s="120">
        <v>0</v>
      </c>
      <c r="CW97" s="120">
        <v>0</v>
      </c>
      <c r="CX97" s="120">
        <v>0</v>
      </c>
      <c r="CY97" s="120">
        <v>0</v>
      </c>
    </row>
    <row r="98" spans="1:103" x14ac:dyDescent="0.4">
      <c r="A98" s="200">
        <v>2101028</v>
      </c>
      <c r="B98" s="200" t="s">
        <v>106</v>
      </c>
      <c r="C98" s="201">
        <v>15.5446233772076</v>
      </c>
      <c r="D98" s="367">
        <v>97.457162873239596</v>
      </c>
      <c r="E98" s="367">
        <v>80.129279314377598</v>
      </c>
      <c r="F98" s="368">
        <v>0</v>
      </c>
      <c r="G98" s="371">
        <v>14946.91082143735</v>
      </c>
      <c r="H98" s="509"/>
      <c r="I98" s="369"/>
      <c r="J98" s="508"/>
      <c r="K98" s="371">
        <v>80.129279314377598</v>
      </c>
      <c r="L98" s="370">
        <v>80.129279314377598</v>
      </c>
      <c r="M98" s="371">
        <v>80.129279314377598</v>
      </c>
      <c r="N98" s="371">
        <v>80.129279314377598</v>
      </c>
      <c r="O98" s="371">
        <v>80.129279314377598</v>
      </c>
      <c r="P98" s="371">
        <v>80.129279314377598</v>
      </c>
      <c r="Q98" s="371">
        <v>80.129279314377598</v>
      </c>
      <c r="R98" s="371">
        <v>80.129279314377598</v>
      </c>
      <c r="S98" s="371">
        <v>80.129279314377598</v>
      </c>
      <c r="T98" s="371">
        <v>80.129279314377598</v>
      </c>
      <c r="U98" s="371">
        <v>80.129279314377598</v>
      </c>
      <c r="V98" s="371">
        <v>80.129279314377598</v>
      </c>
      <c r="W98" s="371">
        <v>80.129279314377598</v>
      </c>
      <c r="X98" s="371">
        <v>80.129279314377598</v>
      </c>
      <c r="Y98" s="371">
        <v>43.640278713407405</v>
      </c>
      <c r="Z98" s="371">
        <v>0</v>
      </c>
      <c r="AA98" s="371">
        <v>0</v>
      </c>
      <c r="AB98" s="371">
        <v>0</v>
      </c>
      <c r="AC98" s="371">
        <v>0</v>
      </c>
      <c r="AD98" s="371">
        <v>0</v>
      </c>
      <c r="AE98" s="371">
        <v>0</v>
      </c>
      <c r="AF98" s="371">
        <v>0</v>
      </c>
      <c r="AG98" s="371">
        <v>0</v>
      </c>
      <c r="AH98" s="371">
        <v>0</v>
      </c>
      <c r="AI98" s="371">
        <v>0</v>
      </c>
      <c r="AJ98" s="371">
        <v>0</v>
      </c>
      <c r="AK98" s="371">
        <v>0</v>
      </c>
      <c r="AL98" s="371">
        <v>0</v>
      </c>
      <c r="AM98" s="372">
        <f t="shared" si="5"/>
        <v>1165.450189114694</v>
      </c>
      <c r="AO98" s="118"/>
      <c r="AP98" s="118"/>
      <c r="AQ98" s="207"/>
      <c r="AR98" s="119">
        <v>0</v>
      </c>
      <c r="AS98" s="119">
        <v>0</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U98" s="118"/>
      <c r="BV98" s="118"/>
      <c r="BW98" s="118"/>
      <c r="BX98" s="120">
        <v>14946.91082143735</v>
      </c>
      <c r="BY98" s="120">
        <v>14946.91082143735</v>
      </c>
      <c r="BZ98" s="120">
        <v>14946.91082143735</v>
      </c>
      <c r="CA98" s="120">
        <v>14946.91082143735</v>
      </c>
      <c r="CB98" s="120">
        <v>14946.91082143735</v>
      </c>
      <c r="CC98" s="120">
        <v>14946.91082143735</v>
      </c>
      <c r="CD98" s="120">
        <v>14946.91082143735</v>
      </c>
      <c r="CE98" s="120">
        <v>14946.91082143735</v>
      </c>
      <c r="CF98" s="120">
        <v>14946.91082143735</v>
      </c>
      <c r="CG98" s="120">
        <v>14946.91082143735</v>
      </c>
      <c r="CH98" s="120">
        <v>14946.91082143735</v>
      </c>
      <c r="CI98" s="120">
        <v>14946.91082143735</v>
      </c>
      <c r="CJ98" s="120">
        <v>14946.91082143735</v>
      </c>
      <c r="CK98" s="120">
        <v>14946.91082143735</v>
      </c>
      <c r="CL98" s="120">
        <v>14946.91082143735</v>
      </c>
      <c r="CM98" s="120">
        <v>8140.4370503920309</v>
      </c>
      <c r="CN98" s="120">
        <v>0</v>
      </c>
      <c r="CO98" s="120">
        <v>0</v>
      </c>
      <c r="CP98" s="120">
        <v>0</v>
      </c>
      <c r="CQ98" s="120">
        <v>0</v>
      </c>
      <c r="CR98" s="120">
        <v>0</v>
      </c>
      <c r="CS98" s="120">
        <v>0</v>
      </c>
      <c r="CT98" s="120">
        <v>0</v>
      </c>
      <c r="CU98" s="120">
        <v>0</v>
      </c>
      <c r="CV98" s="120">
        <v>0</v>
      </c>
      <c r="CW98" s="120">
        <v>0</v>
      </c>
      <c r="CX98" s="120">
        <v>0</v>
      </c>
      <c r="CY98" s="120">
        <v>0</v>
      </c>
    </row>
    <row r="99" spans="1:103" x14ac:dyDescent="0.4">
      <c r="A99" s="200">
        <v>2100842</v>
      </c>
      <c r="B99" s="200" t="s">
        <v>106</v>
      </c>
      <c r="C99" s="201">
        <v>14.987043801748086</v>
      </c>
      <c r="D99" s="367">
        <v>1125.7511084024429</v>
      </c>
      <c r="E99" s="367">
        <v>925.59256132848861</v>
      </c>
      <c r="F99" s="368">
        <v>0.14800599274347717</v>
      </c>
      <c r="G99" s="371">
        <v>0</v>
      </c>
      <c r="H99" s="509"/>
      <c r="I99" s="369"/>
      <c r="J99" s="508"/>
      <c r="K99" s="371">
        <v>925.59256132848861</v>
      </c>
      <c r="L99" s="370">
        <v>925.59256132848861</v>
      </c>
      <c r="M99" s="371">
        <v>925.59256132848861</v>
      </c>
      <c r="N99" s="371">
        <v>925.59256132848861</v>
      </c>
      <c r="O99" s="371">
        <v>925.59256132848861</v>
      </c>
      <c r="P99" s="371">
        <v>925.59256132848861</v>
      </c>
      <c r="Q99" s="371">
        <v>925.59256132848861</v>
      </c>
      <c r="R99" s="371">
        <v>925.59256132848861</v>
      </c>
      <c r="S99" s="371">
        <v>925.59256132848861</v>
      </c>
      <c r="T99" s="371">
        <v>925.59256132848861</v>
      </c>
      <c r="U99" s="371">
        <v>925.59256132848861</v>
      </c>
      <c r="V99" s="371">
        <v>925.59256132848861</v>
      </c>
      <c r="W99" s="371">
        <v>925.59256132848861</v>
      </c>
      <c r="X99" s="371">
        <v>913.60040060342033</v>
      </c>
      <c r="Y99" s="371">
        <v>0</v>
      </c>
      <c r="Z99" s="371">
        <v>0</v>
      </c>
      <c r="AA99" s="371">
        <v>0</v>
      </c>
      <c r="AB99" s="371">
        <v>0</v>
      </c>
      <c r="AC99" s="371">
        <v>0</v>
      </c>
      <c r="AD99" s="371">
        <v>0</v>
      </c>
      <c r="AE99" s="371">
        <v>0</v>
      </c>
      <c r="AF99" s="371">
        <v>0</v>
      </c>
      <c r="AG99" s="371">
        <v>0</v>
      </c>
      <c r="AH99" s="371">
        <v>0</v>
      </c>
      <c r="AI99" s="371">
        <v>0</v>
      </c>
      <c r="AJ99" s="371">
        <v>0</v>
      </c>
      <c r="AK99" s="371">
        <v>0</v>
      </c>
      <c r="AL99" s="371">
        <v>0</v>
      </c>
      <c r="AM99" s="372">
        <f t="shared" si="5"/>
        <v>12946.303697873775</v>
      </c>
      <c r="AO99" s="118"/>
      <c r="AP99" s="118"/>
      <c r="AQ99" s="118"/>
      <c r="AR99" s="119">
        <v>0.14800599274347717</v>
      </c>
      <c r="AS99" s="119">
        <v>0.14800599274347717</v>
      </c>
      <c r="AT99" s="119">
        <v>0.14800599274347717</v>
      </c>
      <c r="AU99" s="119">
        <v>0.14800599274347717</v>
      </c>
      <c r="AV99" s="119">
        <v>0.14800599274347717</v>
      </c>
      <c r="AW99" s="119">
        <v>0.14800599274347717</v>
      </c>
      <c r="AX99" s="119">
        <v>0.14800599274347717</v>
      </c>
      <c r="AY99" s="119">
        <v>0.14800599274347717</v>
      </c>
      <c r="AZ99" s="119">
        <v>0.14800599274347717</v>
      </c>
      <c r="BA99" s="119">
        <v>0.14800599274347717</v>
      </c>
      <c r="BB99" s="119">
        <v>0.14800599274347717</v>
      </c>
      <c r="BC99" s="119">
        <v>0.14800599274347717</v>
      </c>
      <c r="BD99" s="119">
        <v>0.14800599274347717</v>
      </c>
      <c r="BE99" s="119">
        <v>0.14608839775902141</v>
      </c>
      <c r="BF99" s="119">
        <v>0</v>
      </c>
      <c r="BG99" s="119">
        <v>0</v>
      </c>
      <c r="BH99" s="119">
        <v>0</v>
      </c>
      <c r="BI99" s="119">
        <v>0</v>
      </c>
      <c r="BJ99" s="119">
        <v>0</v>
      </c>
      <c r="BK99" s="119">
        <v>0</v>
      </c>
      <c r="BL99" s="119">
        <v>0</v>
      </c>
      <c r="BM99" s="119">
        <v>0</v>
      </c>
      <c r="BN99" s="119">
        <v>0</v>
      </c>
      <c r="BO99" s="119">
        <v>0</v>
      </c>
      <c r="BP99" s="119">
        <v>0</v>
      </c>
      <c r="BQ99" s="119">
        <v>0</v>
      </c>
      <c r="BR99" s="119">
        <v>0</v>
      </c>
      <c r="BS99" s="119">
        <v>0</v>
      </c>
      <c r="BU99" s="118"/>
      <c r="BV99" s="118"/>
      <c r="BW99" s="118"/>
      <c r="BX99" s="120">
        <v>0</v>
      </c>
      <c r="BY99" s="120">
        <v>0</v>
      </c>
      <c r="BZ99" s="120">
        <v>0</v>
      </c>
      <c r="CA99" s="120">
        <v>0</v>
      </c>
      <c r="CB99" s="120">
        <v>0</v>
      </c>
      <c r="CC99" s="120">
        <v>0</v>
      </c>
      <c r="CD99" s="120">
        <v>0</v>
      </c>
      <c r="CE99" s="120">
        <v>0</v>
      </c>
      <c r="CF99" s="120">
        <v>0</v>
      </c>
      <c r="CG99" s="120">
        <v>0</v>
      </c>
      <c r="CH99" s="120">
        <v>0</v>
      </c>
      <c r="CI99" s="120">
        <v>0</v>
      </c>
      <c r="CJ99" s="120">
        <v>0</v>
      </c>
      <c r="CK99" s="120">
        <v>0</v>
      </c>
      <c r="CL99" s="120">
        <v>0</v>
      </c>
      <c r="CM99" s="120">
        <v>0</v>
      </c>
      <c r="CN99" s="120">
        <v>0</v>
      </c>
      <c r="CO99" s="120">
        <v>0</v>
      </c>
      <c r="CP99" s="120">
        <v>0</v>
      </c>
      <c r="CQ99" s="120">
        <v>0</v>
      </c>
      <c r="CR99" s="120">
        <v>0</v>
      </c>
      <c r="CS99" s="120">
        <v>0</v>
      </c>
      <c r="CT99" s="120">
        <v>0</v>
      </c>
      <c r="CU99" s="120">
        <v>0</v>
      </c>
      <c r="CV99" s="120">
        <v>0</v>
      </c>
      <c r="CW99" s="120">
        <v>0</v>
      </c>
      <c r="CX99" s="120">
        <v>0</v>
      </c>
      <c r="CY99" s="120">
        <v>0</v>
      </c>
    </row>
    <row r="100" spans="1:103" x14ac:dyDescent="0.4">
      <c r="A100" s="200">
        <v>2100149</v>
      </c>
      <c r="B100" s="200" t="s">
        <v>106</v>
      </c>
      <c r="C100" s="201">
        <v>14.987043801748086</v>
      </c>
      <c r="D100" s="367">
        <v>196.84603463699992</v>
      </c>
      <c r="E100" s="367">
        <v>161.84680967854135</v>
      </c>
      <c r="F100" s="368">
        <v>0</v>
      </c>
      <c r="G100" s="371">
        <v>0</v>
      </c>
      <c r="H100" s="509"/>
      <c r="I100" s="369"/>
      <c r="J100" s="508"/>
      <c r="K100" s="371">
        <v>161.84680967854135</v>
      </c>
      <c r="L100" s="370">
        <v>161.84680967854135</v>
      </c>
      <c r="M100" s="371">
        <v>161.84680967854135</v>
      </c>
      <c r="N100" s="371">
        <v>161.84680967854135</v>
      </c>
      <c r="O100" s="371">
        <v>161.84680967854135</v>
      </c>
      <c r="P100" s="371">
        <v>161.84680967854135</v>
      </c>
      <c r="Q100" s="371">
        <v>161.84680967854135</v>
      </c>
      <c r="R100" s="371">
        <v>161.84680967854135</v>
      </c>
      <c r="S100" s="371">
        <v>161.84680967854135</v>
      </c>
      <c r="T100" s="371">
        <v>161.84680967854135</v>
      </c>
      <c r="U100" s="371">
        <v>161.84680967854135</v>
      </c>
      <c r="V100" s="371">
        <v>161.84680967854135</v>
      </c>
      <c r="W100" s="371">
        <v>161.84680967854135</v>
      </c>
      <c r="X100" s="371">
        <v>159.74989032590645</v>
      </c>
      <c r="Y100" s="371">
        <v>0</v>
      </c>
      <c r="Z100" s="371">
        <v>0</v>
      </c>
      <c r="AA100" s="371">
        <v>0</v>
      </c>
      <c r="AB100" s="371">
        <v>0</v>
      </c>
      <c r="AC100" s="371">
        <v>0</v>
      </c>
      <c r="AD100" s="371">
        <v>0</v>
      </c>
      <c r="AE100" s="371">
        <v>0</v>
      </c>
      <c r="AF100" s="371">
        <v>0</v>
      </c>
      <c r="AG100" s="371">
        <v>0</v>
      </c>
      <c r="AH100" s="371">
        <v>0</v>
      </c>
      <c r="AI100" s="371">
        <v>0</v>
      </c>
      <c r="AJ100" s="371">
        <v>0</v>
      </c>
      <c r="AK100" s="371">
        <v>0</v>
      </c>
      <c r="AL100" s="371">
        <v>0</v>
      </c>
      <c r="AM100" s="372">
        <f t="shared" si="5"/>
        <v>2263.758416146944</v>
      </c>
      <c r="AO100" s="118"/>
      <c r="AP100" s="118"/>
      <c r="AQ100" s="207"/>
      <c r="AR100" s="119">
        <v>0</v>
      </c>
      <c r="AS100" s="119">
        <v>0</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0</v>
      </c>
      <c r="BP100" s="119">
        <v>0</v>
      </c>
      <c r="BQ100" s="119">
        <v>0</v>
      </c>
      <c r="BR100" s="119">
        <v>0</v>
      </c>
      <c r="BS100" s="119">
        <v>0</v>
      </c>
      <c r="BU100" s="118"/>
      <c r="BV100" s="118"/>
      <c r="BW100" s="118"/>
      <c r="BX100" s="120">
        <v>0</v>
      </c>
      <c r="BY100" s="120">
        <v>0</v>
      </c>
      <c r="BZ100" s="120">
        <v>0</v>
      </c>
      <c r="CA100" s="120">
        <v>0</v>
      </c>
      <c r="CB100" s="120">
        <v>0</v>
      </c>
      <c r="CC100" s="120">
        <v>0</v>
      </c>
      <c r="CD100" s="120">
        <v>0</v>
      </c>
      <c r="CE100" s="120">
        <v>0</v>
      </c>
      <c r="CF100" s="120">
        <v>0</v>
      </c>
      <c r="CG100" s="120">
        <v>0</v>
      </c>
      <c r="CH100" s="120">
        <v>0</v>
      </c>
      <c r="CI100" s="120">
        <v>0</v>
      </c>
      <c r="CJ100" s="120">
        <v>0</v>
      </c>
      <c r="CK100" s="120">
        <v>0</v>
      </c>
      <c r="CL100" s="120">
        <v>0</v>
      </c>
      <c r="CM100" s="120">
        <v>0</v>
      </c>
      <c r="CN100" s="120">
        <v>0</v>
      </c>
      <c r="CO100" s="120">
        <v>0</v>
      </c>
      <c r="CP100" s="120">
        <v>0</v>
      </c>
      <c r="CQ100" s="120">
        <v>0</v>
      </c>
      <c r="CR100" s="120">
        <v>0</v>
      </c>
      <c r="CS100" s="120">
        <v>0</v>
      </c>
      <c r="CT100" s="120">
        <v>0</v>
      </c>
      <c r="CU100" s="120">
        <v>0</v>
      </c>
      <c r="CV100" s="120">
        <v>0</v>
      </c>
      <c r="CW100" s="120">
        <v>0</v>
      </c>
      <c r="CX100" s="120">
        <v>0</v>
      </c>
      <c r="CY100" s="120">
        <v>0</v>
      </c>
    </row>
    <row r="101" spans="1:103" x14ac:dyDescent="0.4">
      <c r="A101" s="200">
        <v>2100470</v>
      </c>
      <c r="B101" s="200" t="s">
        <v>106</v>
      </c>
      <c r="C101" s="201">
        <v>12.43569870176608</v>
      </c>
      <c r="D101" s="367">
        <v>852.14134773953731</v>
      </c>
      <c r="E101" s="367">
        <v>700.63061611144769</v>
      </c>
      <c r="F101" s="368">
        <v>7.7650208132282253E-2</v>
      </c>
      <c r="G101" s="371">
        <v>0</v>
      </c>
      <c r="H101" s="509"/>
      <c r="I101" s="369"/>
      <c r="J101" s="508"/>
      <c r="K101" s="371">
        <v>700.63061611144769</v>
      </c>
      <c r="L101" s="370">
        <v>700.63061611144769</v>
      </c>
      <c r="M101" s="371">
        <v>700.63061611144769</v>
      </c>
      <c r="N101" s="371">
        <v>700.63061611144769</v>
      </c>
      <c r="O101" s="371">
        <v>700.63061611144769</v>
      </c>
      <c r="P101" s="371">
        <v>700.63061611144769</v>
      </c>
      <c r="Q101" s="371">
        <v>700.63061611144769</v>
      </c>
      <c r="R101" s="371">
        <v>700.63061611144769</v>
      </c>
      <c r="S101" s="371">
        <v>700.63061611144769</v>
      </c>
      <c r="T101" s="371">
        <v>700.63061611144769</v>
      </c>
      <c r="U101" s="371">
        <v>700.63061611144769</v>
      </c>
      <c r="V101" s="371">
        <v>305.2638498573267</v>
      </c>
      <c r="W101" s="371">
        <v>0</v>
      </c>
      <c r="X101" s="371">
        <v>0</v>
      </c>
      <c r="Y101" s="371">
        <v>0</v>
      </c>
      <c r="Z101" s="371">
        <v>0</v>
      </c>
      <c r="AA101" s="371">
        <v>0</v>
      </c>
      <c r="AB101" s="371">
        <v>0</v>
      </c>
      <c r="AC101" s="371">
        <v>0</v>
      </c>
      <c r="AD101" s="371">
        <v>0</v>
      </c>
      <c r="AE101" s="371">
        <v>0</v>
      </c>
      <c r="AF101" s="371">
        <v>0</v>
      </c>
      <c r="AG101" s="371">
        <v>0</v>
      </c>
      <c r="AH101" s="371">
        <v>0</v>
      </c>
      <c r="AI101" s="371">
        <v>0</v>
      </c>
      <c r="AJ101" s="371">
        <v>0</v>
      </c>
      <c r="AK101" s="371">
        <v>0</v>
      </c>
      <c r="AL101" s="371">
        <v>0</v>
      </c>
      <c r="AM101" s="372">
        <f t="shared" si="5"/>
        <v>8012.2006270832535</v>
      </c>
      <c r="AO101" s="118"/>
      <c r="AP101" s="118"/>
      <c r="AQ101" s="207"/>
      <c r="AR101" s="119">
        <v>7.7650208132282253E-2</v>
      </c>
      <c r="AS101" s="119">
        <v>7.7650208132282253E-2</v>
      </c>
      <c r="AT101" s="119">
        <v>7.7650208132282253E-2</v>
      </c>
      <c r="AU101" s="119">
        <v>7.7650208132282253E-2</v>
      </c>
      <c r="AV101" s="119">
        <v>7.7650208132282253E-2</v>
      </c>
      <c r="AW101" s="119">
        <v>7.7650208132282253E-2</v>
      </c>
      <c r="AX101" s="119">
        <v>7.7650208132282253E-2</v>
      </c>
      <c r="AY101" s="119">
        <v>7.7650208132282253E-2</v>
      </c>
      <c r="AZ101" s="119">
        <v>7.7650208132282253E-2</v>
      </c>
      <c r="BA101" s="119">
        <v>7.7650208132282253E-2</v>
      </c>
      <c r="BB101" s="119">
        <v>7.7650208132282253E-2</v>
      </c>
      <c r="BC101" s="119">
        <v>3.3832094875101304E-2</v>
      </c>
      <c r="BD101" s="119">
        <v>0</v>
      </c>
      <c r="BE101" s="119">
        <v>0</v>
      </c>
      <c r="BF101" s="119">
        <v>0</v>
      </c>
      <c r="BG101" s="119">
        <v>0</v>
      </c>
      <c r="BH101" s="119">
        <v>0</v>
      </c>
      <c r="BI101" s="119">
        <v>0</v>
      </c>
      <c r="BJ101" s="119">
        <v>0</v>
      </c>
      <c r="BK101" s="119">
        <v>0</v>
      </c>
      <c r="BL101" s="119">
        <v>0</v>
      </c>
      <c r="BM101" s="119">
        <v>0</v>
      </c>
      <c r="BN101" s="119">
        <v>0</v>
      </c>
      <c r="BO101" s="119">
        <v>0</v>
      </c>
      <c r="BP101" s="119">
        <v>0</v>
      </c>
      <c r="BQ101" s="119">
        <v>0</v>
      </c>
      <c r="BR101" s="119">
        <v>0</v>
      </c>
      <c r="BS101" s="119">
        <v>0</v>
      </c>
      <c r="BU101" s="118"/>
      <c r="BV101" s="118"/>
      <c r="BW101" s="118"/>
      <c r="BX101" s="120">
        <v>0</v>
      </c>
      <c r="BY101" s="120">
        <v>0</v>
      </c>
      <c r="BZ101" s="120">
        <v>0</v>
      </c>
      <c r="CA101" s="120">
        <v>0</v>
      </c>
      <c r="CB101" s="120">
        <v>0</v>
      </c>
      <c r="CC101" s="120">
        <v>0</v>
      </c>
      <c r="CD101" s="120">
        <v>0</v>
      </c>
      <c r="CE101" s="120">
        <v>0</v>
      </c>
      <c r="CF101" s="120">
        <v>0</v>
      </c>
      <c r="CG101" s="120">
        <v>0</v>
      </c>
      <c r="CH101" s="120">
        <v>0</v>
      </c>
      <c r="CI101" s="120">
        <v>0</v>
      </c>
      <c r="CJ101" s="120">
        <v>0</v>
      </c>
      <c r="CK101" s="120">
        <v>0</v>
      </c>
      <c r="CL101" s="120">
        <v>0</v>
      </c>
      <c r="CM101" s="120">
        <v>0</v>
      </c>
      <c r="CN101" s="120">
        <v>0</v>
      </c>
      <c r="CO101" s="120">
        <v>0</v>
      </c>
      <c r="CP101" s="120">
        <v>0</v>
      </c>
      <c r="CQ101" s="120">
        <v>0</v>
      </c>
      <c r="CR101" s="120">
        <v>0</v>
      </c>
      <c r="CS101" s="120">
        <v>0</v>
      </c>
      <c r="CT101" s="120">
        <v>0</v>
      </c>
      <c r="CU101" s="120">
        <v>0</v>
      </c>
      <c r="CV101" s="120">
        <v>0</v>
      </c>
      <c r="CW101" s="120">
        <v>0</v>
      </c>
      <c r="CX101" s="120">
        <v>0</v>
      </c>
      <c r="CY101" s="120">
        <v>0</v>
      </c>
    </row>
    <row r="102" spans="1:103" x14ac:dyDescent="0.4">
      <c r="A102" s="200">
        <v>2100014</v>
      </c>
      <c r="B102" s="200" t="s">
        <v>106</v>
      </c>
      <c r="C102" s="201">
        <v>14.987043801748086</v>
      </c>
      <c r="D102" s="367">
        <v>1571.8775192803021</v>
      </c>
      <c r="E102" s="367">
        <v>1292.3976963522643</v>
      </c>
      <c r="F102" s="368">
        <v>0</v>
      </c>
      <c r="G102" s="371">
        <v>16616.924518584277</v>
      </c>
      <c r="H102" s="509"/>
      <c r="I102" s="369"/>
      <c r="J102" s="508"/>
      <c r="K102" s="371">
        <v>1292.3976963522643</v>
      </c>
      <c r="L102" s="370">
        <v>1292.3976963522643</v>
      </c>
      <c r="M102" s="371">
        <v>1292.3976963522643</v>
      </c>
      <c r="N102" s="371">
        <v>1292.3976963522643</v>
      </c>
      <c r="O102" s="371">
        <v>1292.3976963522643</v>
      </c>
      <c r="P102" s="371">
        <v>1292.3976963522643</v>
      </c>
      <c r="Q102" s="371">
        <v>1292.3976963522643</v>
      </c>
      <c r="R102" s="371">
        <v>1292.3976963522643</v>
      </c>
      <c r="S102" s="371">
        <v>1292.3976963522643</v>
      </c>
      <c r="T102" s="371">
        <v>1292.3976963522643</v>
      </c>
      <c r="U102" s="371">
        <v>1292.3976963522643</v>
      </c>
      <c r="V102" s="371">
        <v>1292.3976963522643</v>
      </c>
      <c r="W102" s="371">
        <v>1292.3976963522643</v>
      </c>
      <c r="X102" s="371">
        <v>1275.653135578008</v>
      </c>
      <c r="Y102" s="371">
        <v>0</v>
      </c>
      <c r="Z102" s="371">
        <v>0</v>
      </c>
      <c r="AA102" s="371">
        <v>0</v>
      </c>
      <c r="AB102" s="371">
        <v>0</v>
      </c>
      <c r="AC102" s="371">
        <v>0</v>
      </c>
      <c r="AD102" s="371">
        <v>0</v>
      </c>
      <c r="AE102" s="371">
        <v>0</v>
      </c>
      <c r="AF102" s="371">
        <v>0</v>
      </c>
      <c r="AG102" s="371">
        <v>0</v>
      </c>
      <c r="AH102" s="371">
        <v>0</v>
      </c>
      <c r="AI102" s="371">
        <v>0</v>
      </c>
      <c r="AJ102" s="371">
        <v>0</v>
      </c>
      <c r="AK102" s="371">
        <v>0</v>
      </c>
      <c r="AL102" s="371">
        <v>0</v>
      </c>
      <c r="AM102" s="372">
        <f t="shared" ref="AM102:AM133" si="6">SUM(H102:AL102)</f>
        <v>18076.823188157439</v>
      </c>
      <c r="AO102" s="118"/>
      <c r="AP102" s="118"/>
      <c r="AQ102" s="118"/>
      <c r="AR102" s="119">
        <v>0</v>
      </c>
      <c r="AS102" s="119">
        <v>0</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0</v>
      </c>
      <c r="BM102" s="119">
        <v>0</v>
      </c>
      <c r="BN102" s="119">
        <v>0</v>
      </c>
      <c r="BO102" s="119">
        <v>0</v>
      </c>
      <c r="BP102" s="119">
        <v>0</v>
      </c>
      <c r="BQ102" s="119">
        <v>0</v>
      </c>
      <c r="BR102" s="119">
        <v>0</v>
      </c>
      <c r="BS102" s="119">
        <v>0</v>
      </c>
      <c r="BU102" s="118"/>
      <c r="BV102" s="118"/>
      <c r="BW102" s="118"/>
      <c r="BX102" s="120">
        <v>16616.924518584277</v>
      </c>
      <c r="BY102" s="120">
        <v>16616.924518584277</v>
      </c>
      <c r="BZ102" s="120">
        <v>16616.924518584277</v>
      </c>
      <c r="CA102" s="120">
        <v>16616.924518584277</v>
      </c>
      <c r="CB102" s="120">
        <v>16616.924518584277</v>
      </c>
      <c r="CC102" s="120">
        <v>16616.924518584277</v>
      </c>
      <c r="CD102" s="120">
        <v>16616.924518584277</v>
      </c>
      <c r="CE102" s="120">
        <v>16616.924518584277</v>
      </c>
      <c r="CF102" s="120">
        <v>16616.924518584277</v>
      </c>
      <c r="CG102" s="120">
        <v>16616.924518584277</v>
      </c>
      <c r="CH102" s="120">
        <v>16616.924518584277</v>
      </c>
      <c r="CI102" s="120">
        <v>16616.924518584277</v>
      </c>
      <c r="CJ102" s="120">
        <v>16616.924518584277</v>
      </c>
      <c r="CK102" s="120">
        <v>16616.924518584277</v>
      </c>
      <c r="CL102" s="120">
        <v>16401.632350184416</v>
      </c>
      <c r="CM102" s="120">
        <v>0</v>
      </c>
      <c r="CN102" s="120">
        <v>0</v>
      </c>
      <c r="CO102" s="120">
        <v>0</v>
      </c>
      <c r="CP102" s="120">
        <v>0</v>
      </c>
      <c r="CQ102" s="120">
        <v>0</v>
      </c>
      <c r="CR102" s="120">
        <v>0</v>
      </c>
      <c r="CS102" s="120">
        <v>0</v>
      </c>
      <c r="CT102" s="120">
        <v>0</v>
      </c>
      <c r="CU102" s="120">
        <v>0</v>
      </c>
      <c r="CV102" s="120">
        <v>0</v>
      </c>
      <c r="CW102" s="120">
        <v>0</v>
      </c>
      <c r="CX102" s="120">
        <v>0</v>
      </c>
      <c r="CY102" s="120">
        <v>0</v>
      </c>
    </row>
    <row r="103" spans="1:103" x14ac:dyDescent="0.4">
      <c r="A103" s="200">
        <v>2001117</v>
      </c>
      <c r="B103" s="200" t="s">
        <v>107</v>
      </c>
      <c r="C103" s="201">
        <v>15.242660017324864</v>
      </c>
      <c r="D103" s="367">
        <v>30.758252516679448</v>
      </c>
      <c r="E103" s="367">
        <v>25.289435219213843</v>
      </c>
      <c r="F103" s="368">
        <v>8.4507423059804777E-3</v>
      </c>
      <c r="G103" s="371">
        <v>0</v>
      </c>
      <c r="H103" s="509"/>
      <c r="I103" s="369"/>
      <c r="J103" s="508"/>
      <c r="K103" s="371">
        <v>25.289435219213843</v>
      </c>
      <c r="L103" s="370">
        <v>25.289435219213843</v>
      </c>
      <c r="M103" s="371">
        <v>25.289435219213843</v>
      </c>
      <c r="N103" s="371">
        <v>25.289435219213843</v>
      </c>
      <c r="O103" s="371">
        <v>25.289435219213843</v>
      </c>
      <c r="P103" s="371">
        <v>25.289435219213843</v>
      </c>
      <c r="Q103" s="371">
        <v>25.289435219213843</v>
      </c>
      <c r="R103" s="371">
        <v>25.289435219213843</v>
      </c>
      <c r="S103" s="371">
        <v>25.289435219213843</v>
      </c>
      <c r="T103" s="371">
        <v>25.289435219213843</v>
      </c>
      <c r="U103" s="371">
        <v>25.289435219213843</v>
      </c>
      <c r="V103" s="371">
        <v>25.289435219213843</v>
      </c>
      <c r="W103" s="371">
        <v>25.289435219213843</v>
      </c>
      <c r="X103" s="371">
        <v>25.289435219213843</v>
      </c>
      <c r="Y103" s="371">
        <v>6.1367347884304593</v>
      </c>
      <c r="Z103" s="371">
        <v>0</v>
      </c>
      <c r="AA103" s="371">
        <v>0</v>
      </c>
      <c r="AB103" s="371">
        <v>0</v>
      </c>
      <c r="AC103" s="371">
        <v>0</v>
      </c>
      <c r="AD103" s="371">
        <v>0</v>
      </c>
      <c r="AE103" s="371">
        <v>0</v>
      </c>
      <c r="AF103" s="371">
        <v>0</v>
      </c>
      <c r="AG103" s="371">
        <v>0</v>
      </c>
      <c r="AH103" s="371">
        <v>0</v>
      </c>
      <c r="AI103" s="371">
        <v>0</v>
      </c>
      <c r="AJ103" s="371">
        <v>0</v>
      </c>
      <c r="AK103" s="371">
        <v>0</v>
      </c>
      <c r="AL103" s="371">
        <v>0</v>
      </c>
      <c r="AM103" s="372">
        <f t="shared" si="6"/>
        <v>360.18882785742414</v>
      </c>
      <c r="AO103" s="118"/>
      <c r="AP103" s="118"/>
      <c r="AQ103" s="207"/>
      <c r="AR103" s="119">
        <v>8.4507423059804777E-3</v>
      </c>
      <c r="AS103" s="119">
        <v>8.4507423059804777E-3</v>
      </c>
      <c r="AT103" s="119">
        <v>8.4507423059804777E-3</v>
      </c>
      <c r="AU103" s="119">
        <v>8.4507423059804777E-3</v>
      </c>
      <c r="AV103" s="119">
        <v>8.4507423059804777E-3</v>
      </c>
      <c r="AW103" s="119">
        <v>8.4507423059804777E-3</v>
      </c>
      <c r="AX103" s="119">
        <v>8.4507423059804777E-3</v>
      </c>
      <c r="AY103" s="119">
        <v>8.4507423059804777E-3</v>
      </c>
      <c r="AZ103" s="119">
        <v>8.4507423059804777E-3</v>
      </c>
      <c r="BA103" s="119">
        <v>8.4507423059804777E-3</v>
      </c>
      <c r="BB103" s="119">
        <v>8.4507423059804777E-3</v>
      </c>
      <c r="BC103" s="119">
        <v>8.4507423059804777E-3</v>
      </c>
      <c r="BD103" s="119">
        <v>8.4507423059804777E-3</v>
      </c>
      <c r="BE103" s="119">
        <v>8.4507423059804777E-3</v>
      </c>
      <c r="BF103" s="119">
        <v>2.0506572743771846E-3</v>
      </c>
      <c r="BG103" s="119">
        <v>0</v>
      </c>
      <c r="BH103" s="119">
        <v>0</v>
      </c>
      <c r="BI103" s="119">
        <v>0</v>
      </c>
      <c r="BJ103" s="119">
        <v>0</v>
      </c>
      <c r="BK103" s="119">
        <v>0</v>
      </c>
      <c r="BL103" s="119">
        <v>0</v>
      </c>
      <c r="BM103" s="119">
        <v>0</v>
      </c>
      <c r="BN103" s="119">
        <v>0</v>
      </c>
      <c r="BO103" s="119">
        <v>0</v>
      </c>
      <c r="BP103" s="119">
        <v>0</v>
      </c>
      <c r="BQ103" s="119">
        <v>0</v>
      </c>
      <c r="BR103" s="119">
        <v>0</v>
      </c>
      <c r="BS103" s="119">
        <v>0</v>
      </c>
      <c r="BU103" s="118"/>
      <c r="BV103" s="118"/>
      <c r="BW103" s="118"/>
      <c r="BX103" s="120">
        <v>0</v>
      </c>
      <c r="BY103" s="120">
        <v>0</v>
      </c>
      <c r="BZ103" s="120">
        <v>0</v>
      </c>
      <c r="CA103" s="120">
        <v>0</v>
      </c>
      <c r="CB103" s="120">
        <v>0</v>
      </c>
      <c r="CC103" s="120">
        <v>0</v>
      </c>
      <c r="CD103" s="120">
        <v>0</v>
      </c>
      <c r="CE103" s="120">
        <v>0</v>
      </c>
      <c r="CF103" s="120">
        <v>0</v>
      </c>
      <c r="CG103" s="120">
        <v>0</v>
      </c>
      <c r="CH103" s="120">
        <v>0</v>
      </c>
      <c r="CI103" s="120">
        <v>0</v>
      </c>
      <c r="CJ103" s="120">
        <v>0</v>
      </c>
      <c r="CK103" s="120">
        <v>0</v>
      </c>
      <c r="CL103" s="120">
        <v>0</v>
      </c>
      <c r="CM103" s="120">
        <v>0</v>
      </c>
      <c r="CN103" s="120">
        <v>0</v>
      </c>
      <c r="CO103" s="120">
        <v>0</v>
      </c>
      <c r="CP103" s="120">
        <v>0</v>
      </c>
      <c r="CQ103" s="120">
        <v>0</v>
      </c>
      <c r="CR103" s="120">
        <v>0</v>
      </c>
      <c r="CS103" s="120">
        <v>0</v>
      </c>
      <c r="CT103" s="120">
        <v>0</v>
      </c>
      <c r="CU103" s="120">
        <v>0</v>
      </c>
      <c r="CV103" s="120">
        <v>0</v>
      </c>
      <c r="CW103" s="120">
        <v>0</v>
      </c>
      <c r="CX103" s="120">
        <v>0</v>
      </c>
      <c r="CY103" s="120">
        <v>0</v>
      </c>
    </row>
    <row r="104" spans="1:103" x14ac:dyDescent="0.4">
      <c r="A104" s="200">
        <v>2100770</v>
      </c>
      <c r="B104" s="200" t="s">
        <v>107</v>
      </c>
      <c r="C104" s="201">
        <v>14.987043801748086</v>
      </c>
      <c r="D104" s="367">
        <v>39.829945127304526</v>
      </c>
      <c r="E104" s="367">
        <v>32.748180883669782</v>
      </c>
      <c r="F104" s="368">
        <v>8.1502610144532396E-3</v>
      </c>
      <c r="G104" s="371">
        <v>0</v>
      </c>
      <c r="H104" s="509"/>
      <c r="I104" s="369"/>
      <c r="J104" s="508"/>
      <c r="K104" s="371">
        <v>32.748180883669782</v>
      </c>
      <c r="L104" s="370">
        <v>32.748180883669782</v>
      </c>
      <c r="M104" s="371">
        <v>32.748180883669782</v>
      </c>
      <c r="N104" s="371">
        <v>32.748180883669782</v>
      </c>
      <c r="O104" s="371">
        <v>32.748180883669782</v>
      </c>
      <c r="P104" s="371">
        <v>32.748180883669782</v>
      </c>
      <c r="Q104" s="371">
        <v>32.748180883669782</v>
      </c>
      <c r="R104" s="371">
        <v>32.748180883669782</v>
      </c>
      <c r="S104" s="371">
        <v>32.748180883669782</v>
      </c>
      <c r="T104" s="371">
        <v>32.748180883669782</v>
      </c>
      <c r="U104" s="371">
        <v>32.748180883669782</v>
      </c>
      <c r="V104" s="371">
        <v>32.748180883669782</v>
      </c>
      <c r="W104" s="371">
        <v>32.748180883669782</v>
      </c>
      <c r="X104" s="371">
        <v>32.323888959751429</v>
      </c>
      <c r="Y104" s="371">
        <v>0</v>
      </c>
      <c r="Z104" s="371">
        <v>0</v>
      </c>
      <c r="AA104" s="371">
        <v>0</v>
      </c>
      <c r="AB104" s="371">
        <v>0</v>
      </c>
      <c r="AC104" s="371">
        <v>0</v>
      </c>
      <c r="AD104" s="371">
        <v>0</v>
      </c>
      <c r="AE104" s="371">
        <v>0</v>
      </c>
      <c r="AF104" s="371">
        <v>0</v>
      </c>
      <c r="AG104" s="371">
        <v>0</v>
      </c>
      <c r="AH104" s="371">
        <v>0</v>
      </c>
      <c r="AI104" s="371">
        <v>0</v>
      </c>
      <c r="AJ104" s="371">
        <v>0</v>
      </c>
      <c r="AK104" s="371">
        <v>0</v>
      </c>
      <c r="AL104" s="371">
        <v>0</v>
      </c>
      <c r="AM104" s="372">
        <f t="shared" si="6"/>
        <v>458.05024044745846</v>
      </c>
      <c r="AO104" s="118"/>
      <c r="AP104" s="118"/>
      <c r="AQ104" s="207"/>
      <c r="AR104" s="119">
        <v>8.1502610144532396E-3</v>
      </c>
      <c r="AS104" s="119">
        <v>8.1502610144532396E-3</v>
      </c>
      <c r="AT104" s="119">
        <v>8.1502610144532396E-3</v>
      </c>
      <c r="AU104" s="119">
        <v>8.1502610144532396E-3</v>
      </c>
      <c r="AV104" s="119">
        <v>8.1502610144532396E-3</v>
      </c>
      <c r="AW104" s="119">
        <v>8.1502610144532396E-3</v>
      </c>
      <c r="AX104" s="119">
        <v>8.1502610144532396E-3</v>
      </c>
      <c r="AY104" s="119">
        <v>8.1502610144532396E-3</v>
      </c>
      <c r="AZ104" s="119">
        <v>8.1502610144532396E-3</v>
      </c>
      <c r="BA104" s="119">
        <v>8.1502610144532396E-3</v>
      </c>
      <c r="BB104" s="119">
        <v>8.1502610144532396E-3</v>
      </c>
      <c r="BC104" s="119">
        <v>8.1502610144532396E-3</v>
      </c>
      <c r="BD104" s="119">
        <v>8.1502610144532396E-3</v>
      </c>
      <c r="BE104" s="119">
        <v>8.0446646169451408E-3</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U104" s="118"/>
      <c r="BV104" s="118"/>
      <c r="BW104" s="118"/>
      <c r="BX104" s="120">
        <v>0</v>
      </c>
      <c r="BY104" s="120">
        <v>0</v>
      </c>
      <c r="BZ104" s="120">
        <v>0</v>
      </c>
      <c r="CA104" s="120">
        <v>0</v>
      </c>
      <c r="CB104" s="120">
        <v>0</v>
      </c>
      <c r="CC104" s="120">
        <v>0</v>
      </c>
      <c r="CD104" s="120">
        <v>0</v>
      </c>
      <c r="CE104" s="120">
        <v>0</v>
      </c>
      <c r="CF104" s="120">
        <v>0</v>
      </c>
      <c r="CG104" s="120">
        <v>0</v>
      </c>
      <c r="CH104" s="120">
        <v>0</v>
      </c>
      <c r="CI104" s="120">
        <v>0</v>
      </c>
      <c r="CJ104" s="120">
        <v>0</v>
      </c>
      <c r="CK104" s="120">
        <v>0</v>
      </c>
      <c r="CL104" s="120">
        <v>0</v>
      </c>
      <c r="CM104" s="120">
        <v>0</v>
      </c>
      <c r="CN104" s="120">
        <v>0</v>
      </c>
      <c r="CO104" s="120">
        <v>0</v>
      </c>
      <c r="CP104" s="120">
        <v>0</v>
      </c>
      <c r="CQ104" s="120">
        <v>0</v>
      </c>
      <c r="CR104" s="120">
        <v>0</v>
      </c>
      <c r="CS104" s="120">
        <v>0</v>
      </c>
      <c r="CT104" s="120">
        <v>0</v>
      </c>
      <c r="CU104" s="120">
        <v>0</v>
      </c>
      <c r="CV104" s="120">
        <v>0</v>
      </c>
      <c r="CW104" s="120">
        <v>0</v>
      </c>
      <c r="CX104" s="120">
        <v>0</v>
      </c>
      <c r="CY104" s="120">
        <v>0</v>
      </c>
    </row>
    <row r="105" spans="1:103" x14ac:dyDescent="0.4">
      <c r="A105" s="200">
        <v>2100073</v>
      </c>
      <c r="B105" s="200" t="s">
        <v>107</v>
      </c>
      <c r="C105" s="201">
        <v>14.987043801748086</v>
      </c>
      <c r="D105" s="367">
        <v>200.01737661299947</v>
      </c>
      <c r="E105" s="367">
        <v>164.45428705120818</v>
      </c>
      <c r="F105" s="368">
        <v>5.7189740506653187E-2</v>
      </c>
      <c r="G105" s="371">
        <v>0</v>
      </c>
      <c r="H105" s="509"/>
      <c r="I105" s="369"/>
      <c r="J105" s="508"/>
      <c r="K105" s="371">
        <v>164.45428705120818</v>
      </c>
      <c r="L105" s="370">
        <v>164.45428705120818</v>
      </c>
      <c r="M105" s="371">
        <v>164.45428705120818</v>
      </c>
      <c r="N105" s="371">
        <v>164.45428705120818</v>
      </c>
      <c r="O105" s="371">
        <v>164.45428705120818</v>
      </c>
      <c r="P105" s="371">
        <v>164.45428705120818</v>
      </c>
      <c r="Q105" s="371">
        <v>164.45428705120818</v>
      </c>
      <c r="R105" s="371">
        <v>164.45428705120818</v>
      </c>
      <c r="S105" s="371">
        <v>164.45428705120818</v>
      </c>
      <c r="T105" s="371">
        <v>164.45428705120818</v>
      </c>
      <c r="U105" s="371">
        <v>164.45428705120818</v>
      </c>
      <c r="V105" s="371">
        <v>164.45428705120818</v>
      </c>
      <c r="W105" s="371">
        <v>164.45428705120818</v>
      </c>
      <c r="X105" s="371">
        <v>162.32358470479565</v>
      </c>
      <c r="Y105" s="371">
        <v>0</v>
      </c>
      <c r="Z105" s="371">
        <v>0</v>
      </c>
      <c r="AA105" s="371">
        <v>0</v>
      </c>
      <c r="AB105" s="371">
        <v>0</v>
      </c>
      <c r="AC105" s="371">
        <v>0</v>
      </c>
      <c r="AD105" s="371">
        <v>0</v>
      </c>
      <c r="AE105" s="371">
        <v>0</v>
      </c>
      <c r="AF105" s="371">
        <v>0</v>
      </c>
      <c r="AG105" s="371">
        <v>0</v>
      </c>
      <c r="AH105" s="371">
        <v>0</v>
      </c>
      <c r="AI105" s="371">
        <v>0</v>
      </c>
      <c r="AJ105" s="371">
        <v>0</v>
      </c>
      <c r="AK105" s="371">
        <v>0</v>
      </c>
      <c r="AL105" s="371">
        <v>0</v>
      </c>
      <c r="AM105" s="372">
        <f t="shared" si="6"/>
        <v>2300.2293163705021</v>
      </c>
      <c r="AO105" s="118"/>
      <c r="AP105" s="118"/>
      <c r="AQ105" s="118"/>
      <c r="AR105" s="119">
        <v>5.7189740506653187E-2</v>
      </c>
      <c r="AS105" s="119">
        <v>5.7189740506653187E-2</v>
      </c>
      <c r="AT105" s="119">
        <v>5.7189740506653187E-2</v>
      </c>
      <c r="AU105" s="119">
        <v>5.7189740506653187E-2</v>
      </c>
      <c r="AV105" s="119">
        <v>5.7189740506653187E-2</v>
      </c>
      <c r="AW105" s="119">
        <v>5.7189740506653187E-2</v>
      </c>
      <c r="AX105" s="119">
        <v>5.7189740506653187E-2</v>
      </c>
      <c r="AY105" s="119">
        <v>5.7189740506653187E-2</v>
      </c>
      <c r="AZ105" s="119">
        <v>5.7189740506653187E-2</v>
      </c>
      <c r="BA105" s="119">
        <v>5.7189740506653187E-2</v>
      </c>
      <c r="BB105" s="119">
        <v>5.7189740506653187E-2</v>
      </c>
      <c r="BC105" s="119">
        <v>5.7189740506653187E-2</v>
      </c>
      <c r="BD105" s="119">
        <v>5.7189740506653187E-2</v>
      </c>
      <c r="BE105" s="119">
        <v>5.6448778890673498E-2</v>
      </c>
      <c r="BF105" s="119">
        <v>0</v>
      </c>
      <c r="BG105" s="119">
        <v>0</v>
      </c>
      <c r="BH105" s="119">
        <v>0</v>
      </c>
      <c r="BI105" s="119">
        <v>0</v>
      </c>
      <c r="BJ105" s="119">
        <v>0</v>
      </c>
      <c r="BK105" s="119">
        <v>0</v>
      </c>
      <c r="BL105" s="119">
        <v>0</v>
      </c>
      <c r="BM105" s="119">
        <v>0</v>
      </c>
      <c r="BN105" s="119">
        <v>0</v>
      </c>
      <c r="BO105" s="119">
        <v>0</v>
      </c>
      <c r="BP105" s="119">
        <v>0</v>
      </c>
      <c r="BQ105" s="119">
        <v>0</v>
      </c>
      <c r="BR105" s="119">
        <v>0</v>
      </c>
      <c r="BS105" s="119">
        <v>0</v>
      </c>
      <c r="BU105" s="118"/>
      <c r="BV105" s="118"/>
      <c r="BW105" s="118"/>
      <c r="BX105" s="120">
        <v>0</v>
      </c>
      <c r="BY105" s="120">
        <v>0</v>
      </c>
      <c r="BZ105" s="120">
        <v>0</v>
      </c>
      <c r="CA105" s="120">
        <v>0</v>
      </c>
      <c r="CB105" s="120">
        <v>0</v>
      </c>
      <c r="CC105" s="120">
        <v>0</v>
      </c>
      <c r="CD105" s="120">
        <v>0</v>
      </c>
      <c r="CE105" s="120">
        <v>0</v>
      </c>
      <c r="CF105" s="120">
        <v>0</v>
      </c>
      <c r="CG105" s="120">
        <v>0</v>
      </c>
      <c r="CH105" s="120">
        <v>0</v>
      </c>
      <c r="CI105" s="120">
        <v>0</v>
      </c>
      <c r="CJ105" s="120">
        <v>0</v>
      </c>
      <c r="CK105" s="120">
        <v>0</v>
      </c>
      <c r="CL105" s="120">
        <v>0</v>
      </c>
      <c r="CM105" s="120">
        <v>0</v>
      </c>
      <c r="CN105" s="120">
        <v>0</v>
      </c>
      <c r="CO105" s="120">
        <v>0</v>
      </c>
      <c r="CP105" s="120">
        <v>0</v>
      </c>
      <c r="CQ105" s="120">
        <v>0</v>
      </c>
      <c r="CR105" s="120">
        <v>0</v>
      </c>
      <c r="CS105" s="120">
        <v>0</v>
      </c>
      <c r="CT105" s="120">
        <v>0</v>
      </c>
      <c r="CU105" s="120">
        <v>0</v>
      </c>
      <c r="CV105" s="120">
        <v>0</v>
      </c>
      <c r="CW105" s="120">
        <v>0</v>
      </c>
      <c r="CX105" s="120">
        <v>0</v>
      </c>
      <c r="CY105" s="120">
        <v>0</v>
      </c>
    </row>
    <row r="106" spans="1:103" x14ac:dyDescent="0.4">
      <c r="A106" s="200">
        <v>2001406</v>
      </c>
      <c r="B106" s="200" t="s">
        <v>107</v>
      </c>
      <c r="C106" s="201">
        <v>14.987043801748086</v>
      </c>
      <c r="D106" s="367">
        <v>11.268071008957991</v>
      </c>
      <c r="E106" s="367">
        <v>9.2646079835652611</v>
      </c>
      <c r="F106" s="368">
        <v>1.4469002699815862E-3</v>
      </c>
      <c r="G106" s="371">
        <v>0</v>
      </c>
      <c r="H106" s="509"/>
      <c r="I106" s="369"/>
      <c r="J106" s="508"/>
      <c r="K106" s="371">
        <v>9.2646079835652611</v>
      </c>
      <c r="L106" s="370">
        <v>9.2646079835652611</v>
      </c>
      <c r="M106" s="371">
        <v>9.2646079835652611</v>
      </c>
      <c r="N106" s="371">
        <v>9.2646079835652611</v>
      </c>
      <c r="O106" s="371">
        <v>9.2646079835652611</v>
      </c>
      <c r="P106" s="371">
        <v>9.2646079835652611</v>
      </c>
      <c r="Q106" s="371">
        <v>9.2646079835652611</v>
      </c>
      <c r="R106" s="371">
        <v>9.2646079835652611</v>
      </c>
      <c r="S106" s="371">
        <v>9.2646079835652611</v>
      </c>
      <c r="T106" s="371">
        <v>9.2646079835652611</v>
      </c>
      <c r="U106" s="371">
        <v>9.2646079835652611</v>
      </c>
      <c r="V106" s="371">
        <v>9.2646079835652611</v>
      </c>
      <c r="W106" s="371">
        <v>9.2646079835652611</v>
      </c>
      <c r="X106" s="371">
        <v>9.1445738858039292</v>
      </c>
      <c r="Y106" s="371">
        <v>0</v>
      </c>
      <c r="Z106" s="371">
        <v>0</v>
      </c>
      <c r="AA106" s="371">
        <v>0</v>
      </c>
      <c r="AB106" s="371">
        <v>0</v>
      </c>
      <c r="AC106" s="371">
        <v>0</v>
      </c>
      <c r="AD106" s="371">
        <v>0</v>
      </c>
      <c r="AE106" s="371">
        <v>0</v>
      </c>
      <c r="AF106" s="371">
        <v>0</v>
      </c>
      <c r="AG106" s="371">
        <v>0</v>
      </c>
      <c r="AH106" s="371">
        <v>0</v>
      </c>
      <c r="AI106" s="371">
        <v>0</v>
      </c>
      <c r="AJ106" s="371">
        <v>0</v>
      </c>
      <c r="AK106" s="371">
        <v>0</v>
      </c>
      <c r="AL106" s="371">
        <v>0</v>
      </c>
      <c r="AM106" s="372">
        <f t="shared" si="6"/>
        <v>129.5844776721523</v>
      </c>
      <c r="AO106" s="118"/>
      <c r="AP106" s="118"/>
      <c r="AQ106" s="207"/>
      <c r="AR106" s="119">
        <v>1.4469002699815862E-3</v>
      </c>
      <c r="AS106" s="119">
        <v>1.4469002699815862E-3</v>
      </c>
      <c r="AT106" s="119">
        <v>1.4469002699815862E-3</v>
      </c>
      <c r="AU106" s="119">
        <v>1.4469002699815862E-3</v>
      </c>
      <c r="AV106" s="119">
        <v>1.4469002699815862E-3</v>
      </c>
      <c r="AW106" s="119">
        <v>1.4469002699815862E-3</v>
      </c>
      <c r="AX106" s="119">
        <v>1.4469002699815862E-3</v>
      </c>
      <c r="AY106" s="119">
        <v>1.4469002699815862E-3</v>
      </c>
      <c r="AZ106" s="119">
        <v>1.4469002699815862E-3</v>
      </c>
      <c r="BA106" s="119">
        <v>1.4469002699815862E-3</v>
      </c>
      <c r="BB106" s="119">
        <v>1.4469002699815862E-3</v>
      </c>
      <c r="BC106" s="119">
        <v>1.4469002699815862E-3</v>
      </c>
      <c r="BD106" s="119">
        <v>1.4469002699815862E-3</v>
      </c>
      <c r="BE106" s="119">
        <v>1.4281539432329576E-3</v>
      </c>
      <c r="BF106" s="119">
        <v>0</v>
      </c>
      <c r="BG106" s="119">
        <v>0</v>
      </c>
      <c r="BH106" s="119">
        <v>0</v>
      </c>
      <c r="BI106" s="119">
        <v>0</v>
      </c>
      <c r="BJ106" s="119">
        <v>0</v>
      </c>
      <c r="BK106" s="119">
        <v>0</v>
      </c>
      <c r="BL106" s="119">
        <v>0</v>
      </c>
      <c r="BM106" s="119">
        <v>0</v>
      </c>
      <c r="BN106" s="119">
        <v>0</v>
      </c>
      <c r="BO106" s="119">
        <v>0</v>
      </c>
      <c r="BP106" s="119">
        <v>0</v>
      </c>
      <c r="BQ106" s="119">
        <v>0</v>
      </c>
      <c r="BR106" s="119">
        <v>0</v>
      </c>
      <c r="BS106" s="119">
        <v>0</v>
      </c>
      <c r="BU106" s="118"/>
      <c r="BV106" s="118"/>
      <c r="BW106" s="118"/>
      <c r="BX106" s="120">
        <v>0</v>
      </c>
      <c r="BY106" s="120">
        <v>0</v>
      </c>
      <c r="BZ106" s="120">
        <v>0</v>
      </c>
      <c r="CA106" s="120">
        <v>0</v>
      </c>
      <c r="CB106" s="120">
        <v>0</v>
      </c>
      <c r="CC106" s="120">
        <v>0</v>
      </c>
      <c r="CD106" s="120">
        <v>0</v>
      </c>
      <c r="CE106" s="120">
        <v>0</v>
      </c>
      <c r="CF106" s="120">
        <v>0</v>
      </c>
      <c r="CG106" s="120">
        <v>0</v>
      </c>
      <c r="CH106" s="120">
        <v>0</v>
      </c>
      <c r="CI106" s="120">
        <v>0</v>
      </c>
      <c r="CJ106" s="120">
        <v>0</v>
      </c>
      <c r="CK106" s="120">
        <v>0</v>
      </c>
      <c r="CL106" s="120">
        <v>0</v>
      </c>
      <c r="CM106" s="120">
        <v>0</v>
      </c>
      <c r="CN106" s="120">
        <v>0</v>
      </c>
      <c r="CO106" s="120">
        <v>0</v>
      </c>
      <c r="CP106" s="120">
        <v>0</v>
      </c>
      <c r="CQ106" s="120">
        <v>0</v>
      </c>
      <c r="CR106" s="120">
        <v>0</v>
      </c>
      <c r="CS106" s="120">
        <v>0</v>
      </c>
      <c r="CT106" s="120">
        <v>0</v>
      </c>
      <c r="CU106" s="120">
        <v>0</v>
      </c>
      <c r="CV106" s="120">
        <v>0</v>
      </c>
      <c r="CW106" s="120">
        <v>0</v>
      </c>
      <c r="CX106" s="120">
        <v>0</v>
      </c>
      <c r="CY106" s="120">
        <v>0</v>
      </c>
    </row>
    <row r="107" spans="1:103" x14ac:dyDescent="0.4">
      <c r="A107" s="200">
        <v>2101336</v>
      </c>
      <c r="B107" s="200" t="s">
        <v>107</v>
      </c>
      <c r="C107" s="201">
        <v>15.5446233772076</v>
      </c>
      <c r="D107" s="367">
        <v>68.387913408007762</v>
      </c>
      <c r="E107" s="367">
        <v>56.228542404063987</v>
      </c>
      <c r="F107" s="368">
        <v>2.6099931602217817E-2</v>
      </c>
      <c r="G107" s="371">
        <v>0</v>
      </c>
      <c r="H107" s="509"/>
      <c r="I107" s="369"/>
      <c r="J107" s="508"/>
      <c r="K107" s="371">
        <v>56.228542404063987</v>
      </c>
      <c r="L107" s="370">
        <v>56.228542404063987</v>
      </c>
      <c r="M107" s="371">
        <v>56.228542404063987</v>
      </c>
      <c r="N107" s="371">
        <v>56.228542404063987</v>
      </c>
      <c r="O107" s="371">
        <v>56.228542404063987</v>
      </c>
      <c r="P107" s="371">
        <v>56.228542404063987</v>
      </c>
      <c r="Q107" s="371">
        <v>56.228542404063987</v>
      </c>
      <c r="R107" s="371">
        <v>56.228542404063987</v>
      </c>
      <c r="S107" s="371">
        <v>56.228542404063987</v>
      </c>
      <c r="T107" s="371">
        <v>56.228542404063987</v>
      </c>
      <c r="U107" s="371">
        <v>56.228542404063987</v>
      </c>
      <c r="V107" s="371">
        <v>56.228542404063987</v>
      </c>
      <c r="W107" s="371">
        <v>56.228542404063987</v>
      </c>
      <c r="X107" s="371">
        <v>56.228542404063987</v>
      </c>
      <c r="Y107" s="371">
        <v>30.623378659562068</v>
      </c>
      <c r="Z107" s="371">
        <v>0</v>
      </c>
      <c r="AA107" s="371">
        <v>0</v>
      </c>
      <c r="AB107" s="371">
        <v>0</v>
      </c>
      <c r="AC107" s="371">
        <v>0</v>
      </c>
      <c r="AD107" s="371">
        <v>0</v>
      </c>
      <c r="AE107" s="371">
        <v>0</v>
      </c>
      <c r="AF107" s="371">
        <v>0</v>
      </c>
      <c r="AG107" s="371">
        <v>0</v>
      </c>
      <c r="AH107" s="371">
        <v>0</v>
      </c>
      <c r="AI107" s="371">
        <v>0</v>
      </c>
      <c r="AJ107" s="371">
        <v>0</v>
      </c>
      <c r="AK107" s="371">
        <v>0</v>
      </c>
      <c r="AL107" s="371">
        <v>0</v>
      </c>
      <c r="AM107" s="372">
        <f t="shared" si="6"/>
        <v>817.82297231645794</v>
      </c>
      <c r="AO107" s="118"/>
      <c r="AP107" s="118"/>
      <c r="AQ107" s="207"/>
      <c r="AR107" s="119">
        <v>2.6099931602217817E-2</v>
      </c>
      <c r="AS107" s="119">
        <v>2.6099931602217817E-2</v>
      </c>
      <c r="AT107" s="119">
        <v>2.6099931602217817E-2</v>
      </c>
      <c r="AU107" s="119">
        <v>2.6099931602217817E-2</v>
      </c>
      <c r="AV107" s="119">
        <v>2.6099931602217817E-2</v>
      </c>
      <c r="AW107" s="119">
        <v>2.6099931602217817E-2</v>
      </c>
      <c r="AX107" s="119">
        <v>2.6099931602217817E-2</v>
      </c>
      <c r="AY107" s="119">
        <v>2.6099931602217817E-2</v>
      </c>
      <c r="AZ107" s="119">
        <v>2.6099931602217817E-2</v>
      </c>
      <c r="BA107" s="119">
        <v>2.6099931602217817E-2</v>
      </c>
      <c r="BB107" s="119">
        <v>2.6099931602217817E-2</v>
      </c>
      <c r="BC107" s="119">
        <v>2.6099931602217817E-2</v>
      </c>
      <c r="BD107" s="119">
        <v>2.6099931602217817E-2</v>
      </c>
      <c r="BE107" s="119">
        <v>2.6099931602217817E-2</v>
      </c>
      <c r="BF107" s="119">
        <v>1.4214632894087231E-2</v>
      </c>
      <c r="BG107" s="119">
        <v>0</v>
      </c>
      <c r="BH107" s="119">
        <v>0</v>
      </c>
      <c r="BI107" s="119">
        <v>0</v>
      </c>
      <c r="BJ107" s="119">
        <v>0</v>
      </c>
      <c r="BK107" s="119">
        <v>0</v>
      </c>
      <c r="BL107" s="119">
        <v>0</v>
      </c>
      <c r="BM107" s="119">
        <v>0</v>
      </c>
      <c r="BN107" s="119">
        <v>0</v>
      </c>
      <c r="BO107" s="119">
        <v>0</v>
      </c>
      <c r="BP107" s="119">
        <v>0</v>
      </c>
      <c r="BQ107" s="119">
        <v>0</v>
      </c>
      <c r="BR107" s="119">
        <v>0</v>
      </c>
      <c r="BS107" s="119">
        <v>0</v>
      </c>
      <c r="BU107" s="118"/>
      <c r="BV107" s="118"/>
      <c r="BW107" s="118"/>
      <c r="BX107" s="120">
        <v>0</v>
      </c>
      <c r="BY107" s="120">
        <v>0</v>
      </c>
      <c r="BZ107" s="120">
        <v>0</v>
      </c>
      <c r="CA107" s="120">
        <v>0</v>
      </c>
      <c r="CB107" s="120">
        <v>0</v>
      </c>
      <c r="CC107" s="120">
        <v>0</v>
      </c>
      <c r="CD107" s="120">
        <v>0</v>
      </c>
      <c r="CE107" s="120">
        <v>0</v>
      </c>
      <c r="CF107" s="120">
        <v>0</v>
      </c>
      <c r="CG107" s="120">
        <v>0</v>
      </c>
      <c r="CH107" s="120">
        <v>0</v>
      </c>
      <c r="CI107" s="120">
        <v>0</v>
      </c>
      <c r="CJ107" s="120">
        <v>0</v>
      </c>
      <c r="CK107" s="120">
        <v>0</v>
      </c>
      <c r="CL107" s="120">
        <v>0</v>
      </c>
      <c r="CM107" s="120">
        <v>0</v>
      </c>
      <c r="CN107" s="120">
        <v>0</v>
      </c>
      <c r="CO107" s="120">
        <v>0</v>
      </c>
      <c r="CP107" s="120">
        <v>0</v>
      </c>
      <c r="CQ107" s="120">
        <v>0</v>
      </c>
      <c r="CR107" s="120">
        <v>0</v>
      </c>
      <c r="CS107" s="120">
        <v>0</v>
      </c>
      <c r="CT107" s="120">
        <v>0</v>
      </c>
      <c r="CU107" s="120">
        <v>0</v>
      </c>
      <c r="CV107" s="120">
        <v>0</v>
      </c>
      <c r="CW107" s="120">
        <v>0</v>
      </c>
      <c r="CX107" s="120">
        <v>0</v>
      </c>
      <c r="CY107" s="120">
        <v>0</v>
      </c>
    </row>
    <row r="108" spans="1:103" x14ac:dyDescent="0.4">
      <c r="A108" s="200">
        <v>2100031</v>
      </c>
      <c r="B108" s="200" t="s">
        <v>107</v>
      </c>
      <c r="C108" s="201">
        <v>14.987043801748086</v>
      </c>
      <c r="D108" s="367">
        <v>25.352398667206881</v>
      </c>
      <c r="E108" s="367">
        <v>20.844742184177498</v>
      </c>
      <c r="F108" s="368">
        <v>1.6969667615789732E-2</v>
      </c>
      <c r="G108" s="371">
        <v>0</v>
      </c>
      <c r="H108" s="509"/>
      <c r="I108" s="369"/>
      <c r="J108" s="508"/>
      <c r="K108" s="371">
        <v>20.844742184177498</v>
      </c>
      <c r="L108" s="370">
        <v>20.844742184177498</v>
      </c>
      <c r="M108" s="371">
        <v>20.844742184177498</v>
      </c>
      <c r="N108" s="371">
        <v>20.844742184177498</v>
      </c>
      <c r="O108" s="371">
        <v>20.844742184177498</v>
      </c>
      <c r="P108" s="371">
        <v>20.844742184177498</v>
      </c>
      <c r="Q108" s="371">
        <v>20.844742184177498</v>
      </c>
      <c r="R108" s="371">
        <v>20.844742184177498</v>
      </c>
      <c r="S108" s="371">
        <v>20.844742184177498</v>
      </c>
      <c r="T108" s="371">
        <v>20.844742184177498</v>
      </c>
      <c r="U108" s="371">
        <v>20.844742184177498</v>
      </c>
      <c r="V108" s="371">
        <v>20.844742184177498</v>
      </c>
      <c r="W108" s="371">
        <v>20.844742184177498</v>
      </c>
      <c r="X108" s="371">
        <v>20.574673571929271</v>
      </c>
      <c r="Y108" s="371">
        <v>0</v>
      </c>
      <c r="Z108" s="371">
        <v>0</v>
      </c>
      <c r="AA108" s="371">
        <v>0</v>
      </c>
      <c r="AB108" s="371">
        <v>0</v>
      </c>
      <c r="AC108" s="371">
        <v>0</v>
      </c>
      <c r="AD108" s="371">
        <v>0</v>
      </c>
      <c r="AE108" s="371">
        <v>0</v>
      </c>
      <c r="AF108" s="371">
        <v>0</v>
      </c>
      <c r="AG108" s="371">
        <v>0</v>
      </c>
      <c r="AH108" s="371">
        <v>0</v>
      </c>
      <c r="AI108" s="371">
        <v>0</v>
      </c>
      <c r="AJ108" s="371">
        <v>0</v>
      </c>
      <c r="AK108" s="371">
        <v>0</v>
      </c>
      <c r="AL108" s="371">
        <v>0</v>
      </c>
      <c r="AM108" s="372">
        <f t="shared" si="6"/>
        <v>291.55632196623679</v>
      </c>
      <c r="AO108" s="118"/>
      <c r="AP108" s="118"/>
      <c r="AQ108" s="118"/>
      <c r="AR108" s="119">
        <v>1.6969667615789732E-2</v>
      </c>
      <c r="AS108" s="119">
        <v>1.6969667615789732E-2</v>
      </c>
      <c r="AT108" s="119">
        <v>1.6969667615789732E-2</v>
      </c>
      <c r="AU108" s="119">
        <v>1.6969667615789732E-2</v>
      </c>
      <c r="AV108" s="119">
        <v>1.6969667615789732E-2</v>
      </c>
      <c r="AW108" s="119">
        <v>1.6969667615789732E-2</v>
      </c>
      <c r="AX108" s="119">
        <v>1.6969667615789732E-2</v>
      </c>
      <c r="AY108" s="119">
        <v>1.6969667615789732E-2</v>
      </c>
      <c r="AZ108" s="119">
        <v>1.6969667615789732E-2</v>
      </c>
      <c r="BA108" s="119">
        <v>1.6969667615789732E-2</v>
      </c>
      <c r="BB108" s="119">
        <v>1.6969667615789732E-2</v>
      </c>
      <c r="BC108" s="119">
        <v>1.6969667615789732E-2</v>
      </c>
      <c r="BD108" s="119">
        <v>1.6969667615789732E-2</v>
      </c>
      <c r="BE108" s="119">
        <v>1.6749805237890485E-2</v>
      </c>
      <c r="BF108" s="119">
        <v>0</v>
      </c>
      <c r="BG108" s="119">
        <v>0</v>
      </c>
      <c r="BH108" s="119">
        <v>0</v>
      </c>
      <c r="BI108" s="119">
        <v>0</v>
      </c>
      <c r="BJ108" s="119">
        <v>0</v>
      </c>
      <c r="BK108" s="119">
        <v>0</v>
      </c>
      <c r="BL108" s="119">
        <v>0</v>
      </c>
      <c r="BM108" s="119">
        <v>0</v>
      </c>
      <c r="BN108" s="119">
        <v>0</v>
      </c>
      <c r="BO108" s="119">
        <v>0</v>
      </c>
      <c r="BP108" s="119">
        <v>0</v>
      </c>
      <c r="BQ108" s="119">
        <v>0</v>
      </c>
      <c r="BR108" s="119">
        <v>0</v>
      </c>
      <c r="BS108" s="119">
        <v>0</v>
      </c>
      <c r="BU108" s="118"/>
      <c r="BV108" s="118"/>
      <c r="BW108" s="118"/>
      <c r="BX108" s="120">
        <v>0</v>
      </c>
      <c r="BY108" s="120">
        <v>0</v>
      </c>
      <c r="BZ108" s="120">
        <v>0</v>
      </c>
      <c r="CA108" s="120">
        <v>0</v>
      </c>
      <c r="CB108" s="120">
        <v>0</v>
      </c>
      <c r="CC108" s="120">
        <v>0</v>
      </c>
      <c r="CD108" s="120">
        <v>0</v>
      </c>
      <c r="CE108" s="120">
        <v>0</v>
      </c>
      <c r="CF108" s="120">
        <v>0</v>
      </c>
      <c r="CG108" s="120">
        <v>0</v>
      </c>
      <c r="CH108" s="120">
        <v>0</v>
      </c>
      <c r="CI108" s="120">
        <v>0</v>
      </c>
      <c r="CJ108" s="120">
        <v>0</v>
      </c>
      <c r="CK108" s="120">
        <v>0</v>
      </c>
      <c r="CL108" s="120">
        <v>0</v>
      </c>
      <c r="CM108" s="120">
        <v>0</v>
      </c>
      <c r="CN108" s="120">
        <v>0</v>
      </c>
      <c r="CO108" s="120">
        <v>0</v>
      </c>
      <c r="CP108" s="120">
        <v>0</v>
      </c>
      <c r="CQ108" s="120">
        <v>0</v>
      </c>
      <c r="CR108" s="120">
        <v>0</v>
      </c>
      <c r="CS108" s="120">
        <v>0</v>
      </c>
      <c r="CT108" s="120">
        <v>0</v>
      </c>
      <c r="CU108" s="120">
        <v>0</v>
      </c>
      <c r="CV108" s="120">
        <v>0</v>
      </c>
      <c r="CW108" s="120">
        <v>0</v>
      </c>
      <c r="CX108" s="120">
        <v>0</v>
      </c>
      <c r="CY108" s="120">
        <v>0</v>
      </c>
    </row>
    <row r="109" spans="1:103" x14ac:dyDescent="0.4">
      <c r="A109" s="200">
        <v>2100087</v>
      </c>
      <c r="B109" s="200" t="s">
        <v>107</v>
      </c>
      <c r="C109" s="201">
        <v>15.242660017324864</v>
      </c>
      <c r="D109" s="367">
        <v>26.226887167284875</v>
      </c>
      <c r="E109" s="367">
        <v>21.563746628941626</v>
      </c>
      <c r="F109" s="368">
        <v>4.5416072266585795E-3</v>
      </c>
      <c r="G109" s="371">
        <v>0</v>
      </c>
      <c r="H109" s="509"/>
      <c r="I109" s="369"/>
      <c r="J109" s="508"/>
      <c r="K109" s="371">
        <v>21.563746628941626</v>
      </c>
      <c r="L109" s="370">
        <v>21.563746628941626</v>
      </c>
      <c r="M109" s="371">
        <v>21.563746628941626</v>
      </c>
      <c r="N109" s="371">
        <v>21.563746628941626</v>
      </c>
      <c r="O109" s="371">
        <v>21.563746628941626</v>
      </c>
      <c r="P109" s="371">
        <v>21.563746628941626</v>
      </c>
      <c r="Q109" s="371">
        <v>21.563746628941626</v>
      </c>
      <c r="R109" s="371">
        <v>21.563746628941626</v>
      </c>
      <c r="S109" s="371">
        <v>21.563746628941626</v>
      </c>
      <c r="T109" s="371">
        <v>21.563746628941626</v>
      </c>
      <c r="U109" s="371">
        <v>21.563746628941626</v>
      </c>
      <c r="V109" s="371">
        <v>21.563746628941626</v>
      </c>
      <c r="W109" s="371">
        <v>21.563746628941626</v>
      </c>
      <c r="X109" s="371">
        <v>21.563746628941626</v>
      </c>
      <c r="Y109" s="371">
        <v>5.2326591305679546</v>
      </c>
      <c r="Z109" s="371">
        <v>0</v>
      </c>
      <c r="AA109" s="371">
        <v>0</v>
      </c>
      <c r="AB109" s="371">
        <v>0</v>
      </c>
      <c r="AC109" s="371">
        <v>0</v>
      </c>
      <c r="AD109" s="371">
        <v>0</v>
      </c>
      <c r="AE109" s="371">
        <v>0</v>
      </c>
      <c r="AF109" s="371">
        <v>0</v>
      </c>
      <c r="AG109" s="371">
        <v>0</v>
      </c>
      <c r="AH109" s="371">
        <v>0</v>
      </c>
      <c r="AI109" s="371">
        <v>0</v>
      </c>
      <c r="AJ109" s="371">
        <v>0</v>
      </c>
      <c r="AK109" s="371">
        <v>0</v>
      </c>
      <c r="AL109" s="371">
        <v>0</v>
      </c>
      <c r="AM109" s="372">
        <f t="shared" si="6"/>
        <v>307.12511193575068</v>
      </c>
      <c r="AO109" s="118"/>
      <c r="AP109" s="118"/>
      <c r="AQ109" s="207"/>
      <c r="AR109" s="119">
        <v>4.5416072266585795E-3</v>
      </c>
      <c r="AS109" s="119">
        <v>4.5416072266585795E-3</v>
      </c>
      <c r="AT109" s="119">
        <v>4.5416072266585795E-3</v>
      </c>
      <c r="AU109" s="119">
        <v>4.5416072266585795E-3</v>
      </c>
      <c r="AV109" s="119">
        <v>4.5416072266585795E-3</v>
      </c>
      <c r="AW109" s="119">
        <v>4.5416072266585795E-3</v>
      </c>
      <c r="AX109" s="119">
        <v>4.5416072266585795E-3</v>
      </c>
      <c r="AY109" s="119">
        <v>4.5416072266585795E-3</v>
      </c>
      <c r="AZ109" s="119">
        <v>4.5416072266585795E-3</v>
      </c>
      <c r="BA109" s="119">
        <v>4.5416072266585795E-3</v>
      </c>
      <c r="BB109" s="119">
        <v>4.5416072266585795E-3</v>
      </c>
      <c r="BC109" s="119">
        <v>4.5416072266585795E-3</v>
      </c>
      <c r="BD109" s="119">
        <v>4.5416072266585795E-3</v>
      </c>
      <c r="BE109" s="119">
        <v>4.5416072266585795E-3</v>
      </c>
      <c r="BF109" s="119">
        <v>1.1020664883036988E-3</v>
      </c>
      <c r="BG109" s="119">
        <v>0</v>
      </c>
      <c r="BH109" s="119">
        <v>0</v>
      </c>
      <c r="BI109" s="119">
        <v>0</v>
      </c>
      <c r="BJ109" s="119">
        <v>0</v>
      </c>
      <c r="BK109" s="119">
        <v>0</v>
      </c>
      <c r="BL109" s="119">
        <v>0</v>
      </c>
      <c r="BM109" s="119">
        <v>0</v>
      </c>
      <c r="BN109" s="119">
        <v>0</v>
      </c>
      <c r="BO109" s="119">
        <v>0</v>
      </c>
      <c r="BP109" s="119">
        <v>0</v>
      </c>
      <c r="BQ109" s="119">
        <v>0</v>
      </c>
      <c r="BR109" s="119">
        <v>0</v>
      </c>
      <c r="BS109" s="119">
        <v>0</v>
      </c>
      <c r="BU109" s="118"/>
      <c r="BV109" s="118"/>
      <c r="BW109" s="118"/>
      <c r="BX109" s="120">
        <v>0</v>
      </c>
      <c r="BY109" s="120">
        <v>0</v>
      </c>
      <c r="BZ109" s="120">
        <v>0</v>
      </c>
      <c r="CA109" s="120">
        <v>0</v>
      </c>
      <c r="CB109" s="120">
        <v>0</v>
      </c>
      <c r="CC109" s="120">
        <v>0</v>
      </c>
      <c r="CD109" s="120">
        <v>0</v>
      </c>
      <c r="CE109" s="120">
        <v>0</v>
      </c>
      <c r="CF109" s="120">
        <v>0</v>
      </c>
      <c r="CG109" s="120">
        <v>0</v>
      </c>
      <c r="CH109" s="120">
        <v>0</v>
      </c>
      <c r="CI109" s="120">
        <v>0</v>
      </c>
      <c r="CJ109" s="120">
        <v>0</v>
      </c>
      <c r="CK109" s="120">
        <v>0</v>
      </c>
      <c r="CL109" s="120">
        <v>0</v>
      </c>
      <c r="CM109" s="120">
        <v>0</v>
      </c>
      <c r="CN109" s="120">
        <v>0</v>
      </c>
      <c r="CO109" s="120">
        <v>0</v>
      </c>
      <c r="CP109" s="120">
        <v>0</v>
      </c>
      <c r="CQ109" s="120">
        <v>0</v>
      </c>
      <c r="CR109" s="120">
        <v>0</v>
      </c>
      <c r="CS109" s="120">
        <v>0</v>
      </c>
      <c r="CT109" s="120">
        <v>0</v>
      </c>
      <c r="CU109" s="120">
        <v>0</v>
      </c>
      <c r="CV109" s="120">
        <v>0</v>
      </c>
      <c r="CW109" s="120">
        <v>0</v>
      </c>
      <c r="CX109" s="120">
        <v>0</v>
      </c>
      <c r="CY109" s="120">
        <v>0</v>
      </c>
    </row>
    <row r="110" spans="1:103" x14ac:dyDescent="0.4">
      <c r="A110" s="200">
        <v>2101337</v>
      </c>
      <c r="B110" s="200" t="s">
        <v>107</v>
      </c>
      <c r="C110" s="201">
        <v>6.9225389439831178</v>
      </c>
      <c r="D110" s="367">
        <v>1037.3453310373036</v>
      </c>
      <c r="E110" s="367">
        <v>852.90533117887094</v>
      </c>
      <c r="F110" s="368">
        <v>9.7366260166341631E-2</v>
      </c>
      <c r="G110" s="371">
        <v>0</v>
      </c>
      <c r="H110" s="509"/>
      <c r="I110" s="369"/>
      <c r="J110" s="508"/>
      <c r="K110" s="371">
        <v>852.90533117887094</v>
      </c>
      <c r="L110" s="370">
        <v>852.90533117887094</v>
      </c>
      <c r="M110" s="371">
        <v>852.90533117887094</v>
      </c>
      <c r="N110" s="371">
        <v>852.90533117887094</v>
      </c>
      <c r="O110" s="371">
        <v>852.90533117887094</v>
      </c>
      <c r="P110" s="371">
        <v>786.83838354332693</v>
      </c>
      <c r="Q110" s="371">
        <v>0</v>
      </c>
      <c r="R110" s="371">
        <v>0</v>
      </c>
      <c r="S110" s="371">
        <v>0</v>
      </c>
      <c r="T110" s="371">
        <v>0</v>
      </c>
      <c r="U110" s="371">
        <v>0</v>
      </c>
      <c r="V110" s="371">
        <v>0</v>
      </c>
      <c r="W110" s="371">
        <v>0</v>
      </c>
      <c r="X110" s="371">
        <v>0</v>
      </c>
      <c r="Y110" s="371">
        <v>0</v>
      </c>
      <c r="Z110" s="371">
        <v>0</v>
      </c>
      <c r="AA110" s="371">
        <v>0</v>
      </c>
      <c r="AB110" s="371">
        <v>0</v>
      </c>
      <c r="AC110" s="371">
        <v>0</v>
      </c>
      <c r="AD110" s="371">
        <v>0</v>
      </c>
      <c r="AE110" s="371">
        <v>0</v>
      </c>
      <c r="AF110" s="371">
        <v>0</v>
      </c>
      <c r="AG110" s="371">
        <v>0</v>
      </c>
      <c r="AH110" s="371">
        <v>0</v>
      </c>
      <c r="AI110" s="371">
        <v>0</v>
      </c>
      <c r="AJ110" s="371">
        <v>0</v>
      </c>
      <c r="AK110" s="371">
        <v>0</v>
      </c>
      <c r="AL110" s="371">
        <v>0</v>
      </c>
      <c r="AM110" s="372">
        <f t="shared" si="6"/>
        <v>5051.3650394376818</v>
      </c>
      <c r="AO110" s="118"/>
      <c r="AP110" s="118"/>
      <c r="AQ110" s="207"/>
      <c r="AR110" s="119">
        <v>9.7366260166341631E-2</v>
      </c>
      <c r="AS110" s="119">
        <v>9.7366260166341631E-2</v>
      </c>
      <c r="AT110" s="119">
        <v>9.7366260166341631E-2</v>
      </c>
      <c r="AU110" s="119">
        <v>9.7366260166341631E-2</v>
      </c>
      <c r="AV110" s="119">
        <v>9.7366260166341631E-2</v>
      </c>
      <c r="AW110" s="119">
        <v>8.9824166833442312E-2</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0</v>
      </c>
      <c r="BR110" s="119">
        <v>0</v>
      </c>
      <c r="BS110" s="119">
        <v>0</v>
      </c>
      <c r="BU110" s="118"/>
      <c r="BV110" s="118"/>
      <c r="BW110" s="118"/>
      <c r="BX110" s="120">
        <v>0</v>
      </c>
      <c r="BY110" s="120">
        <v>0</v>
      </c>
      <c r="BZ110" s="120">
        <v>0</v>
      </c>
      <c r="CA110" s="120">
        <v>0</v>
      </c>
      <c r="CB110" s="120">
        <v>0</v>
      </c>
      <c r="CC110" s="120">
        <v>0</v>
      </c>
      <c r="CD110" s="120">
        <v>0</v>
      </c>
      <c r="CE110" s="120">
        <v>0</v>
      </c>
      <c r="CF110" s="120">
        <v>0</v>
      </c>
      <c r="CG110" s="120">
        <v>0</v>
      </c>
      <c r="CH110" s="120">
        <v>0</v>
      </c>
      <c r="CI110" s="120">
        <v>0</v>
      </c>
      <c r="CJ110" s="120">
        <v>0</v>
      </c>
      <c r="CK110" s="120">
        <v>0</v>
      </c>
      <c r="CL110" s="120">
        <v>0</v>
      </c>
      <c r="CM110" s="120">
        <v>0</v>
      </c>
      <c r="CN110" s="120">
        <v>0</v>
      </c>
      <c r="CO110" s="120">
        <v>0</v>
      </c>
      <c r="CP110" s="120">
        <v>0</v>
      </c>
      <c r="CQ110" s="120">
        <v>0</v>
      </c>
      <c r="CR110" s="120">
        <v>0</v>
      </c>
      <c r="CS110" s="120">
        <v>0</v>
      </c>
      <c r="CT110" s="120">
        <v>0</v>
      </c>
      <c r="CU110" s="120">
        <v>0</v>
      </c>
      <c r="CV110" s="120">
        <v>0</v>
      </c>
      <c r="CW110" s="120">
        <v>0</v>
      </c>
      <c r="CX110" s="120">
        <v>0</v>
      </c>
      <c r="CY110" s="120">
        <v>0</v>
      </c>
    </row>
    <row r="111" spans="1:103" x14ac:dyDescent="0.4">
      <c r="A111" s="200">
        <v>2100084</v>
      </c>
      <c r="B111" s="200" t="s">
        <v>107</v>
      </c>
      <c r="C111" s="201">
        <v>15.242660017324864</v>
      </c>
      <c r="D111" s="367">
        <v>29.632202531382209</v>
      </c>
      <c r="E111" s="367">
        <v>24.363596921302456</v>
      </c>
      <c r="F111" s="368">
        <v>4.587328104779304E-3</v>
      </c>
      <c r="G111" s="371">
        <v>0</v>
      </c>
      <c r="H111" s="509"/>
      <c r="I111" s="369"/>
      <c r="J111" s="508"/>
      <c r="K111" s="371">
        <v>24.363596921302456</v>
      </c>
      <c r="L111" s="370">
        <v>24.363596921302456</v>
      </c>
      <c r="M111" s="371">
        <v>24.363596921302456</v>
      </c>
      <c r="N111" s="371">
        <v>24.363596921302456</v>
      </c>
      <c r="O111" s="371">
        <v>24.363596921302456</v>
      </c>
      <c r="P111" s="371">
        <v>24.363596921302456</v>
      </c>
      <c r="Q111" s="371">
        <v>24.363596921302456</v>
      </c>
      <c r="R111" s="371">
        <v>24.363596921302456</v>
      </c>
      <c r="S111" s="371">
        <v>24.363596921302456</v>
      </c>
      <c r="T111" s="371">
        <v>24.363596921302456</v>
      </c>
      <c r="U111" s="371">
        <v>24.363596921302456</v>
      </c>
      <c r="V111" s="371">
        <v>24.363596921302456</v>
      </c>
      <c r="W111" s="371">
        <v>24.363596921302456</v>
      </c>
      <c r="X111" s="371">
        <v>24.363596921302456</v>
      </c>
      <c r="Y111" s="371">
        <v>5.9120708510192594</v>
      </c>
      <c r="Z111" s="371">
        <v>0</v>
      </c>
      <c r="AA111" s="371">
        <v>0</v>
      </c>
      <c r="AB111" s="371">
        <v>0</v>
      </c>
      <c r="AC111" s="371">
        <v>0</v>
      </c>
      <c r="AD111" s="371">
        <v>0</v>
      </c>
      <c r="AE111" s="371">
        <v>0</v>
      </c>
      <c r="AF111" s="371">
        <v>0</v>
      </c>
      <c r="AG111" s="371">
        <v>0</v>
      </c>
      <c r="AH111" s="371">
        <v>0</v>
      </c>
      <c r="AI111" s="371">
        <v>0</v>
      </c>
      <c r="AJ111" s="371">
        <v>0</v>
      </c>
      <c r="AK111" s="371">
        <v>0</v>
      </c>
      <c r="AL111" s="371">
        <v>0</v>
      </c>
      <c r="AM111" s="372">
        <f t="shared" si="6"/>
        <v>347.00242774925368</v>
      </c>
      <c r="AO111" s="118"/>
      <c r="AP111" s="118"/>
      <c r="AQ111" s="118"/>
      <c r="AR111" s="119">
        <v>4.587328104779304E-3</v>
      </c>
      <c r="AS111" s="119">
        <v>4.587328104779304E-3</v>
      </c>
      <c r="AT111" s="119">
        <v>4.587328104779304E-3</v>
      </c>
      <c r="AU111" s="119">
        <v>4.587328104779304E-3</v>
      </c>
      <c r="AV111" s="119">
        <v>4.587328104779304E-3</v>
      </c>
      <c r="AW111" s="119">
        <v>4.587328104779304E-3</v>
      </c>
      <c r="AX111" s="119">
        <v>4.587328104779304E-3</v>
      </c>
      <c r="AY111" s="119">
        <v>4.587328104779304E-3</v>
      </c>
      <c r="AZ111" s="119">
        <v>4.587328104779304E-3</v>
      </c>
      <c r="BA111" s="119">
        <v>4.587328104779304E-3</v>
      </c>
      <c r="BB111" s="119">
        <v>4.587328104779304E-3</v>
      </c>
      <c r="BC111" s="119">
        <v>4.587328104779304E-3</v>
      </c>
      <c r="BD111" s="119">
        <v>4.587328104779304E-3</v>
      </c>
      <c r="BE111" s="119">
        <v>4.587328104779304E-3</v>
      </c>
      <c r="BF111" s="119">
        <v>1.1131611173805819E-3</v>
      </c>
      <c r="BG111" s="119">
        <v>0</v>
      </c>
      <c r="BH111" s="119">
        <v>0</v>
      </c>
      <c r="BI111" s="119">
        <v>0</v>
      </c>
      <c r="BJ111" s="119">
        <v>0</v>
      </c>
      <c r="BK111" s="119">
        <v>0</v>
      </c>
      <c r="BL111" s="119">
        <v>0</v>
      </c>
      <c r="BM111" s="119">
        <v>0</v>
      </c>
      <c r="BN111" s="119">
        <v>0</v>
      </c>
      <c r="BO111" s="119">
        <v>0</v>
      </c>
      <c r="BP111" s="119">
        <v>0</v>
      </c>
      <c r="BQ111" s="119">
        <v>0</v>
      </c>
      <c r="BR111" s="119">
        <v>0</v>
      </c>
      <c r="BS111" s="119">
        <v>0</v>
      </c>
      <c r="BU111" s="118"/>
      <c r="BV111" s="118"/>
      <c r="BW111" s="118"/>
      <c r="BX111" s="120">
        <v>0</v>
      </c>
      <c r="BY111" s="120">
        <v>0</v>
      </c>
      <c r="BZ111" s="120">
        <v>0</v>
      </c>
      <c r="CA111" s="120">
        <v>0</v>
      </c>
      <c r="CB111" s="120">
        <v>0</v>
      </c>
      <c r="CC111" s="120">
        <v>0</v>
      </c>
      <c r="CD111" s="120">
        <v>0</v>
      </c>
      <c r="CE111" s="120">
        <v>0</v>
      </c>
      <c r="CF111" s="120">
        <v>0</v>
      </c>
      <c r="CG111" s="120">
        <v>0</v>
      </c>
      <c r="CH111" s="120">
        <v>0</v>
      </c>
      <c r="CI111" s="120">
        <v>0</v>
      </c>
      <c r="CJ111" s="120">
        <v>0</v>
      </c>
      <c r="CK111" s="120">
        <v>0</v>
      </c>
      <c r="CL111" s="120">
        <v>0</v>
      </c>
      <c r="CM111" s="120">
        <v>0</v>
      </c>
      <c r="CN111" s="120">
        <v>0</v>
      </c>
      <c r="CO111" s="120">
        <v>0</v>
      </c>
      <c r="CP111" s="120">
        <v>0</v>
      </c>
      <c r="CQ111" s="120">
        <v>0</v>
      </c>
      <c r="CR111" s="120">
        <v>0</v>
      </c>
      <c r="CS111" s="120">
        <v>0</v>
      </c>
      <c r="CT111" s="120">
        <v>0</v>
      </c>
      <c r="CU111" s="120">
        <v>0</v>
      </c>
      <c r="CV111" s="120">
        <v>0</v>
      </c>
      <c r="CW111" s="120">
        <v>0</v>
      </c>
      <c r="CX111" s="120">
        <v>0</v>
      </c>
      <c r="CY111" s="120">
        <v>0</v>
      </c>
    </row>
    <row r="112" spans="1:103" x14ac:dyDescent="0.4">
      <c r="A112" s="200">
        <v>2001512</v>
      </c>
      <c r="B112" s="200" t="s">
        <v>107</v>
      </c>
      <c r="C112" s="201">
        <v>14.987043801748086</v>
      </c>
      <c r="D112" s="367">
        <v>11.437003143187459</v>
      </c>
      <c r="E112" s="367">
        <v>9.4035039843287311</v>
      </c>
      <c r="F112" s="368">
        <v>3.0880331648132321E-3</v>
      </c>
      <c r="G112" s="371">
        <v>0</v>
      </c>
      <c r="H112" s="509"/>
      <c r="I112" s="369"/>
      <c r="J112" s="508"/>
      <c r="K112" s="371">
        <v>9.4035039843287311</v>
      </c>
      <c r="L112" s="370">
        <v>9.4035039843287311</v>
      </c>
      <c r="M112" s="371">
        <v>9.4035039843287311</v>
      </c>
      <c r="N112" s="371">
        <v>9.4035039843287311</v>
      </c>
      <c r="O112" s="371">
        <v>9.4035039843287311</v>
      </c>
      <c r="P112" s="371">
        <v>9.4035039843287311</v>
      </c>
      <c r="Q112" s="371">
        <v>9.4035039843287311</v>
      </c>
      <c r="R112" s="371">
        <v>9.4035039843287311</v>
      </c>
      <c r="S112" s="371">
        <v>9.4035039843287311</v>
      </c>
      <c r="T112" s="371">
        <v>9.4035039843287311</v>
      </c>
      <c r="U112" s="371">
        <v>9.4035039843287311</v>
      </c>
      <c r="V112" s="371">
        <v>9.4035039843287311</v>
      </c>
      <c r="W112" s="371">
        <v>9.4035039843287311</v>
      </c>
      <c r="X112" s="371">
        <v>9.2816703224451089</v>
      </c>
      <c r="Y112" s="371">
        <v>0</v>
      </c>
      <c r="Z112" s="371">
        <v>0</v>
      </c>
      <c r="AA112" s="371">
        <v>0</v>
      </c>
      <c r="AB112" s="371">
        <v>0</v>
      </c>
      <c r="AC112" s="371">
        <v>0</v>
      </c>
      <c r="AD112" s="371">
        <v>0</v>
      </c>
      <c r="AE112" s="371">
        <v>0</v>
      </c>
      <c r="AF112" s="371">
        <v>0</v>
      </c>
      <c r="AG112" s="371">
        <v>0</v>
      </c>
      <c r="AH112" s="371">
        <v>0</v>
      </c>
      <c r="AI112" s="371">
        <v>0</v>
      </c>
      <c r="AJ112" s="371">
        <v>0</v>
      </c>
      <c r="AK112" s="371">
        <v>0</v>
      </c>
      <c r="AL112" s="371">
        <v>0</v>
      </c>
      <c r="AM112" s="372">
        <f t="shared" si="6"/>
        <v>131.52722211871864</v>
      </c>
      <c r="AO112" s="118"/>
      <c r="AP112" s="118"/>
      <c r="AQ112" s="207"/>
      <c r="AR112" s="119">
        <v>3.0880331648132321E-3</v>
      </c>
      <c r="AS112" s="119">
        <v>3.0880331648132321E-3</v>
      </c>
      <c r="AT112" s="119">
        <v>3.0880331648132321E-3</v>
      </c>
      <c r="AU112" s="119">
        <v>3.0880331648132321E-3</v>
      </c>
      <c r="AV112" s="119">
        <v>3.0880331648132321E-3</v>
      </c>
      <c r="AW112" s="119">
        <v>3.0880331648132321E-3</v>
      </c>
      <c r="AX112" s="119">
        <v>3.0880331648132321E-3</v>
      </c>
      <c r="AY112" s="119">
        <v>3.0880331648132321E-3</v>
      </c>
      <c r="AZ112" s="119">
        <v>3.0880331648132321E-3</v>
      </c>
      <c r="BA112" s="119">
        <v>3.0880331648132321E-3</v>
      </c>
      <c r="BB112" s="119">
        <v>3.0880331648132321E-3</v>
      </c>
      <c r="BC112" s="119">
        <v>3.0880331648132321E-3</v>
      </c>
      <c r="BD112" s="119">
        <v>3.0880331648132321E-3</v>
      </c>
      <c r="BE112" s="119">
        <v>3.0480239949214278E-3</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U112" s="118"/>
      <c r="BV112" s="118"/>
      <c r="BW112" s="118"/>
      <c r="BX112" s="120">
        <v>0</v>
      </c>
      <c r="BY112" s="120">
        <v>0</v>
      </c>
      <c r="BZ112" s="120">
        <v>0</v>
      </c>
      <c r="CA112" s="120">
        <v>0</v>
      </c>
      <c r="CB112" s="120">
        <v>0</v>
      </c>
      <c r="CC112" s="120">
        <v>0</v>
      </c>
      <c r="CD112" s="120">
        <v>0</v>
      </c>
      <c r="CE112" s="120">
        <v>0</v>
      </c>
      <c r="CF112" s="120">
        <v>0</v>
      </c>
      <c r="CG112" s="120">
        <v>0</v>
      </c>
      <c r="CH112" s="120">
        <v>0</v>
      </c>
      <c r="CI112" s="120">
        <v>0</v>
      </c>
      <c r="CJ112" s="120">
        <v>0</v>
      </c>
      <c r="CK112" s="120">
        <v>0</v>
      </c>
      <c r="CL112" s="120">
        <v>0</v>
      </c>
      <c r="CM112" s="120">
        <v>0</v>
      </c>
      <c r="CN112" s="120">
        <v>0</v>
      </c>
      <c r="CO112" s="120">
        <v>0</v>
      </c>
      <c r="CP112" s="120">
        <v>0</v>
      </c>
      <c r="CQ112" s="120">
        <v>0</v>
      </c>
      <c r="CR112" s="120">
        <v>0</v>
      </c>
      <c r="CS112" s="120">
        <v>0</v>
      </c>
      <c r="CT112" s="120">
        <v>0</v>
      </c>
      <c r="CU112" s="120">
        <v>0</v>
      </c>
      <c r="CV112" s="120">
        <v>0</v>
      </c>
      <c r="CW112" s="120">
        <v>0</v>
      </c>
      <c r="CX112" s="120">
        <v>0</v>
      </c>
      <c r="CY112" s="120">
        <v>0</v>
      </c>
    </row>
    <row r="113" spans="1:103" x14ac:dyDescent="0.4">
      <c r="A113" s="200">
        <v>2001663</v>
      </c>
      <c r="B113" s="200" t="s">
        <v>107</v>
      </c>
      <c r="C113" s="201">
        <v>15.242660017324864</v>
      </c>
      <c r="D113" s="367">
        <v>21.782403295503762</v>
      </c>
      <c r="E113" s="367">
        <v>17.909491989563193</v>
      </c>
      <c r="F113" s="368">
        <v>2.3472336812544333E-3</v>
      </c>
      <c r="G113" s="371">
        <v>0</v>
      </c>
      <c r="H113" s="509"/>
      <c r="I113" s="369"/>
      <c r="J113" s="508"/>
      <c r="K113" s="371">
        <v>17.909491989563193</v>
      </c>
      <c r="L113" s="370">
        <v>17.909491989563193</v>
      </c>
      <c r="M113" s="371">
        <v>17.909491989563193</v>
      </c>
      <c r="N113" s="371">
        <v>17.909491989563193</v>
      </c>
      <c r="O113" s="371">
        <v>17.909491989563193</v>
      </c>
      <c r="P113" s="371">
        <v>17.909491989563193</v>
      </c>
      <c r="Q113" s="371">
        <v>17.909491989563193</v>
      </c>
      <c r="R113" s="371">
        <v>17.909491989563193</v>
      </c>
      <c r="S113" s="371">
        <v>17.909491989563193</v>
      </c>
      <c r="T113" s="371">
        <v>17.909491989563193</v>
      </c>
      <c r="U113" s="371">
        <v>17.909491989563193</v>
      </c>
      <c r="V113" s="371">
        <v>17.909491989563193</v>
      </c>
      <c r="W113" s="371">
        <v>17.909491989563193</v>
      </c>
      <c r="X113" s="371">
        <v>17.909491989563193</v>
      </c>
      <c r="Y113" s="371">
        <v>4.3459176364669192</v>
      </c>
      <c r="Z113" s="371">
        <v>0</v>
      </c>
      <c r="AA113" s="371">
        <v>0</v>
      </c>
      <c r="AB113" s="371">
        <v>0</v>
      </c>
      <c r="AC113" s="371">
        <v>0</v>
      </c>
      <c r="AD113" s="371">
        <v>0</v>
      </c>
      <c r="AE113" s="371">
        <v>0</v>
      </c>
      <c r="AF113" s="371">
        <v>0</v>
      </c>
      <c r="AG113" s="371">
        <v>0</v>
      </c>
      <c r="AH113" s="371">
        <v>0</v>
      </c>
      <c r="AI113" s="371">
        <v>0</v>
      </c>
      <c r="AJ113" s="371">
        <v>0</v>
      </c>
      <c r="AK113" s="371">
        <v>0</v>
      </c>
      <c r="AL113" s="371">
        <v>0</v>
      </c>
      <c r="AM113" s="372">
        <f t="shared" si="6"/>
        <v>255.0788054903517</v>
      </c>
      <c r="AO113" s="118"/>
      <c r="AP113" s="118"/>
      <c r="AQ113" s="207"/>
      <c r="AR113" s="119">
        <v>2.3472336812544333E-3</v>
      </c>
      <c r="AS113" s="119">
        <v>2.3472336812544333E-3</v>
      </c>
      <c r="AT113" s="119">
        <v>2.3472336812544333E-3</v>
      </c>
      <c r="AU113" s="119">
        <v>2.3472336812544333E-3</v>
      </c>
      <c r="AV113" s="119">
        <v>2.3472336812544333E-3</v>
      </c>
      <c r="AW113" s="119">
        <v>2.3472336812544333E-3</v>
      </c>
      <c r="AX113" s="119">
        <v>2.3472336812544333E-3</v>
      </c>
      <c r="AY113" s="119">
        <v>2.3472336812544333E-3</v>
      </c>
      <c r="AZ113" s="119">
        <v>2.3472336812544333E-3</v>
      </c>
      <c r="BA113" s="119">
        <v>2.3472336812544333E-3</v>
      </c>
      <c r="BB113" s="119">
        <v>2.3472336812544333E-3</v>
      </c>
      <c r="BC113" s="119">
        <v>2.3472336812544333E-3</v>
      </c>
      <c r="BD113" s="119">
        <v>2.3472336812544333E-3</v>
      </c>
      <c r="BE113" s="119">
        <v>2.3472336812544333E-3</v>
      </c>
      <c r="BF113" s="119">
        <v>5.6957976575870532E-4</v>
      </c>
      <c r="BG113" s="119">
        <v>0</v>
      </c>
      <c r="BH113" s="119">
        <v>0</v>
      </c>
      <c r="BI113" s="119">
        <v>0</v>
      </c>
      <c r="BJ113" s="119">
        <v>0</v>
      </c>
      <c r="BK113" s="119">
        <v>0</v>
      </c>
      <c r="BL113" s="119">
        <v>0</v>
      </c>
      <c r="BM113" s="119">
        <v>0</v>
      </c>
      <c r="BN113" s="119">
        <v>0</v>
      </c>
      <c r="BO113" s="119">
        <v>0</v>
      </c>
      <c r="BP113" s="119">
        <v>0</v>
      </c>
      <c r="BQ113" s="119">
        <v>0</v>
      </c>
      <c r="BR113" s="119">
        <v>0</v>
      </c>
      <c r="BS113" s="119">
        <v>0</v>
      </c>
      <c r="BU113" s="118"/>
      <c r="BV113" s="118"/>
      <c r="BW113" s="118"/>
      <c r="BX113" s="120">
        <v>0</v>
      </c>
      <c r="BY113" s="120">
        <v>0</v>
      </c>
      <c r="BZ113" s="120">
        <v>0</v>
      </c>
      <c r="CA113" s="120">
        <v>0</v>
      </c>
      <c r="CB113" s="120">
        <v>0</v>
      </c>
      <c r="CC113" s="120">
        <v>0</v>
      </c>
      <c r="CD113" s="120">
        <v>0</v>
      </c>
      <c r="CE113" s="120">
        <v>0</v>
      </c>
      <c r="CF113" s="120">
        <v>0</v>
      </c>
      <c r="CG113" s="120">
        <v>0</v>
      </c>
      <c r="CH113" s="120">
        <v>0</v>
      </c>
      <c r="CI113" s="120">
        <v>0</v>
      </c>
      <c r="CJ113" s="120">
        <v>0</v>
      </c>
      <c r="CK113" s="120">
        <v>0</v>
      </c>
      <c r="CL113" s="120">
        <v>0</v>
      </c>
      <c r="CM113" s="120">
        <v>0</v>
      </c>
      <c r="CN113" s="120">
        <v>0</v>
      </c>
      <c r="CO113" s="120">
        <v>0</v>
      </c>
      <c r="CP113" s="120">
        <v>0</v>
      </c>
      <c r="CQ113" s="120">
        <v>0</v>
      </c>
      <c r="CR113" s="120">
        <v>0</v>
      </c>
      <c r="CS113" s="120">
        <v>0</v>
      </c>
      <c r="CT113" s="120">
        <v>0</v>
      </c>
      <c r="CU113" s="120">
        <v>0</v>
      </c>
      <c r="CV113" s="120">
        <v>0</v>
      </c>
      <c r="CW113" s="120">
        <v>0</v>
      </c>
      <c r="CX113" s="120">
        <v>0</v>
      </c>
      <c r="CY113" s="120">
        <v>0</v>
      </c>
    </row>
    <row r="114" spans="1:103" x14ac:dyDescent="0.4">
      <c r="A114" s="200">
        <v>2001630</v>
      </c>
      <c r="B114" s="200" t="s">
        <v>107</v>
      </c>
      <c r="C114" s="201">
        <v>15.242660017324864</v>
      </c>
      <c r="D114" s="367">
        <v>0.28129342045168387</v>
      </c>
      <c r="E114" s="367">
        <v>0.2312794502953745</v>
      </c>
      <c r="F114" s="368">
        <v>6.9343331816431339E-4</v>
      </c>
      <c r="G114" s="371">
        <v>0</v>
      </c>
      <c r="H114" s="509"/>
      <c r="I114" s="369"/>
      <c r="J114" s="508"/>
      <c r="K114" s="371">
        <v>0.2312794502953745</v>
      </c>
      <c r="L114" s="370">
        <v>0.2312794502953745</v>
      </c>
      <c r="M114" s="371">
        <v>0.2312794502953745</v>
      </c>
      <c r="N114" s="371">
        <v>0.2312794502953745</v>
      </c>
      <c r="O114" s="371">
        <v>0.2312794502953745</v>
      </c>
      <c r="P114" s="371">
        <v>0.2312794502953745</v>
      </c>
      <c r="Q114" s="371">
        <v>0.2312794502953745</v>
      </c>
      <c r="R114" s="371">
        <v>0.2312794502953745</v>
      </c>
      <c r="S114" s="371">
        <v>0.2312794502953745</v>
      </c>
      <c r="T114" s="371">
        <v>0.2312794502953745</v>
      </c>
      <c r="U114" s="371">
        <v>0.2312794502953745</v>
      </c>
      <c r="V114" s="371">
        <v>0.2312794502953745</v>
      </c>
      <c r="W114" s="371">
        <v>0.2312794502953745</v>
      </c>
      <c r="X114" s="371">
        <v>0.2312794502953745</v>
      </c>
      <c r="Y114" s="371">
        <v>5.612227541556062E-2</v>
      </c>
      <c r="Z114" s="371">
        <v>0</v>
      </c>
      <c r="AA114" s="371">
        <v>0</v>
      </c>
      <c r="AB114" s="371">
        <v>0</v>
      </c>
      <c r="AC114" s="371">
        <v>0</v>
      </c>
      <c r="AD114" s="371">
        <v>0</v>
      </c>
      <c r="AE114" s="371">
        <v>0</v>
      </c>
      <c r="AF114" s="371">
        <v>0</v>
      </c>
      <c r="AG114" s="371">
        <v>0</v>
      </c>
      <c r="AH114" s="371">
        <v>0</v>
      </c>
      <c r="AI114" s="371">
        <v>0</v>
      </c>
      <c r="AJ114" s="371">
        <v>0</v>
      </c>
      <c r="AK114" s="371">
        <v>0</v>
      </c>
      <c r="AL114" s="371">
        <v>0</v>
      </c>
      <c r="AM114" s="372">
        <f t="shared" si="6"/>
        <v>3.2940345795508041</v>
      </c>
      <c r="AO114" s="118"/>
      <c r="AP114" s="118"/>
      <c r="AQ114" s="118"/>
      <c r="AR114" s="119">
        <v>6.9343331816431339E-4</v>
      </c>
      <c r="AS114" s="119">
        <v>6.9343331816431339E-4</v>
      </c>
      <c r="AT114" s="119">
        <v>6.9343331816431339E-4</v>
      </c>
      <c r="AU114" s="119">
        <v>6.9343331816431339E-4</v>
      </c>
      <c r="AV114" s="119">
        <v>6.9343331816431339E-4</v>
      </c>
      <c r="AW114" s="119">
        <v>6.9343331816431339E-4</v>
      </c>
      <c r="AX114" s="119">
        <v>6.9343331816431339E-4</v>
      </c>
      <c r="AY114" s="119">
        <v>6.9343331816431339E-4</v>
      </c>
      <c r="AZ114" s="119">
        <v>6.9343331816431339E-4</v>
      </c>
      <c r="BA114" s="119">
        <v>6.9343331816431339E-4</v>
      </c>
      <c r="BB114" s="119">
        <v>6.9343331816431339E-4</v>
      </c>
      <c r="BC114" s="119">
        <v>6.9343331816431339E-4</v>
      </c>
      <c r="BD114" s="119">
        <v>6.9343331816431339E-4</v>
      </c>
      <c r="BE114" s="119">
        <v>6.9343331816431339E-4</v>
      </c>
      <c r="BF114" s="119">
        <v>1.6826854099939029E-4</v>
      </c>
      <c r="BG114" s="119">
        <v>0</v>
      </c>
      <c r="BH114" s="119">
        <v>0</v>
      </c>
      <c r="BI114" s="119">
        <v>0</v>
      </c>
      <c r="BJ114" s="119">
        <v>0</v>
      </c>
      <c r="BK114" s="119">
        <v>0</v>
      </c>
      <c r="BL114" s="119">
        <v>0</v>
      </c>
      <c r="BM114" s="119">
        <v>0</v>
      </c>
      <c r="BN114" s="119">
        <v>0</v>
      </c>
      <c r="BO114" s="119">
        <v>0</v>
      </c>
      <c r="BP114" s="119">
        <v>0</v>
      </c>
      <c r="BQ114" s="119">
        <v>0</v>
      </c>
      <c r="BR114" s="119">
        <v>0</v>
      </c>
      <c r="BS114" s="119">
        <v>0</v>
      </c>
      <c r="BU114" s="118"/>
      <c r="BV114" s="118"/>
      <c r="BW114" s="118"/>
      <c r="BX114" s="120">
        <v>0</v>
      </c>
      <c r="BY114" s="120">
        <v>0</v>
      </c>
      <c r="BZ114" s="120">
        <v>0</v>
      </c>
      <c r="CA114" s="120">
        <v>0</v>
      </c>
      <c r="CB114" s="120">
        <v>0</v>
      </c>
      <c r="CC114" s="120">
        <v>0</v>
      </c>
      <c r="CD114" s="120">
        <v>0</v>
      </c>
      <c r="CE114" s="120">
        <v>0</v>
      </c>
      <c r="CF114" s="120">
        <v>0</v>
      </c>
      <c r="CG114" s="120">
        <v>0</v>
      </c>
      <c r="CH114" s="120">
        <v>0</v>
      </c>
      <c r="CI114" s="120">
        <v>0</v>
      </c>
      <c r="CJ114" s="120">
        <v>0</v>
      </c>
      <c r="CK114" s="120">
        <v>0</v>
      </c>
      <c r="CL114" s="120">
        <v>0</v>
      </c>
      <c r="CM114" s="120">
        <v>0</v>
      </c>
      <c r="CN114" s="120">
        <v>0</v>
      </c>
      <c r="CO114" s="120">
        <v>0</v>
      </c>
      <c r="CP114" s="120">
        <v>0</v>
      </c>
      <c r="CQ114" s="120">
        <v>0</v>
      </c>
      <c r="CR114" s="120">
        <v>0</v>
      </c>
      <c r="CS114" s="120">
        <v>0</v>
      </c>
      <c r="CT114" s="120">
        <v>0</v>
      </c>
      <c r="CU114" s="120">
        <v>0</v>
      </c>
      <c r="CV114" s="120">
        <v>0</v>
      </c>
      <c r="CW114" s="120">
        <v>0</v>
      </c>
      <c r="CX114" s="120">
        <v>0</v>
      </c>
      <c r="CY114" s="120">
        <v>0</v>
      </c>
    </row>
    <row r="115" spans="1:103" x14ac:dyDescent="0.4">
      <c r="A115" s="200">
        <v>2001389</v>
      </c>
      <c r="B115" s="200" t="s">
        <v>107</v>
      </c>
      <c r="C115" s="201">
        <v>15.5446233772076</v>
      </c>
      <c r="D115" s="367">
        <v>0.52931820206403501</v>
      </c>
      <c r="E115" s="367">
        <v>0.43520542573704968</v>
      </c>
      <c r="F115" s="368">
        <v>1.8316848341319678E-4</v>
      </c>
      <c r="G115" s="371">
        <v>0</v>
      </c>
      <c r="H115" s="509"/>
      <c r="I115" s="369"/>
      <c r="J115" s="508"/>
      <c r="K115" s="371">
        <v>0.43520542573704968</v>
      </c>
      <c r="L115" s="370">
        <v>0.43520542573704968</v>
      </c>
      <c r="M115" s="371">
        <v>0.43520542573704968</v>
      </c>
      <c r="N115" s="371">
        <v>0.43520542573704968</v>
      </c>
      <c r="O115" s="371">
        <v>0.43520542573704968</v>
      </c>
      <c r="P115" s="371">
        <v>0.43520542573704968</v>
      </c>
      <c r="Q115" s="371">
        <v>0.43520542573704968</v>
      </c>
      <c r="R115" s="371">
        <v>0.43520542573704968</v>
      </c>
      <c r="S115" s="371">
        <v>0.43520542573704968</v>
      </c>
      <c r="T115" s="371">
        <v>0.43520542573704968</v>
      </c>
      <c r="U115" s="371">
        <v>0.43520542573704968</v>
      </c>
      <c r="V115" s="371">
        <v>0.43520542573704968</v>
      </c>
      <c r="W115" s="371">
        <v>0.43520542573704968</v>
      </c>
      <c r="X115" s="371">
        <v>0.43520542573704968</v>
      </c>
      <c r="Y115" s="371">
        <v>0.23702304874398331</v>
      </c>
      <c r="Z115" s="371">
        <v>0</v>
      </c>
      <c r="AA115" s="371">
        <v>0</v>
      </c>
      <c r="AB115" s="371">
        <v>0</v>
      </c>
      <c r="AC115" s="371">
        <v>0</v>
      </c>
      <c r="AD115" s="371">
        <v>0</v>
      </c>
      <c r="AE115" s="371">
        <v>0</v>
      </c>
      <c r="AF115" s="371">
        <v>0</v>
      </c>
      <c r="AG115" s="371">
        <v>0</v>
      </c>
      <c r="AH115" s="371">
        <v>0</v>
      </c>
      <c r="AI115" s="371">
        <v>0</v>
      </c>
      <c r="AJ115" s="371">
        <v>0</v>
      </c>
      <c r="AK115" s="371">
        <v>0</v>
      </c>
      <c r="AL115" s="371">
        <v>0</v>
      </c>
      <c r="AM115" s="372">
        <f t="shared" si="6"/>
        <v>6.3298990090626814</v>
      </c>
      <c r="AO115" s="118"/>
      <c r="AP115" s="118"/>
      <c r="AQ115" s="207"/>
      <c r="AR115" s="119">
        <v>1.8316848341319678E-4</v>
      </c>
      <c r="AS115" s="119">
        <v>1.8316848341319678E-4</v>
      </c>
      <c r="AT115" s="119">
        <v>1.8316848341319678E-4</v>
      </c>
      <c r="AU115" s="119">
        <v>1.8316848341319678E-4</v>
      </c>
      <c r="AV115" s="119">
        <v>1.8316848341319678E-4</v>
      </c>
      <c r="AW115" s="119">
        <v>1.8316848341319678E-4</v>
      </c>
      <c r="AX115" s="119">
        <v>1.8316848341319678E-4</v>
      </c>
      <c r="AY115" s="119">
        <v>1.8316848341319678E-4</v>
      </c>
      <c r="AZ115" s="119">
        <v>1.8316848341319678E-4</v>
      </c>
      <c r="BA115" s="119">
        <v>1.8316848341319678E-4</v>
      </c>
      <c r="BB115" s="119">
        <v>1.8316848341319678E-4</v>
      </c>
      <c r="BC115" s="119">
        <v>1.8316848341319678E-4</v>
      </c>
      <c r="BD115" s="119">
        <v>1.8316848341319678E-4</v>
      </c>
      <c r="BE115" s="119">
        <v>1.8316848341319678E-4</v>
      </c>
      <c r="BF115" s="119">
        <v>9.9757838034489473E-5</v>
      </c>
      <c r="BG115" s="119">
        <v>0</v>
      </c>
      <c r="BH115" s="119">
        <v>0</v>
      </c>
      <c r="BI115" s="119">
        <v>0</v>
      </c>
      <c r="BJ115" s="119">
        <v>0</v>
      </c>
      <c r="BK115" s="119">
        <v>0</v>
      </c>
      <c r="BL115" s="119">
        <v>0</v>
      </c>
      <c r="BM115" s="119">
        <v>0</v>
      </c>
      <c r="BN115" s="119">
        <v>0</v>
      </c>
      <c r="BO115" s="119">
        <v>0</v>
      </c>
      <c r="BP115" s="119">
        <v>0</v>
      </c>
      <c r="BQ115" s="119">
        <v>0</v>
      </c>
      <c r="BR115" s="119">
        <v>0</v>
      </c>
      <c r="BS115" s="119">
        <v>0</v>
      </c>
      <c r="BU115" s="118"/>
      <c r="BV115" s="118"/>
      <c r="BW115" s="118"/>
      <c r="BX115" s="120">
        <v>0</v>
      </c>
      <c r="BY115" s="120">
        <v>0</v>
      </c>
      <c r="BZ115" s="120">
        <v>0</v>
      </c>
      <c r="CA115" s="120">
        <v>0</v>
      </c>
      <c r="CB115" s="120">
        <v>0</v>
      </c>
      <c r="CC115" s="120">
        <v>0</v>
      </c>
      <c r="CD115" s="120">
        <v>0</v>
      </c>
      <c r="CE115" s="120">
        <v>0</v>
      </c>
      <c r="CF115" s="120">
        <v>0</v>
      </c>
      <c r="CG115" s="120">
        <v>0</v>
      </c>
      <c r="CH115" s="120">
        <v>0</v>
      </c>
      <c r="CI115" s="120">
        <v>0</v>
      </c>
      <c r="CJ115" s="120">
        <v>0</v>
      </c>
      <c r="CK115" s="120">
        <v>0</v>
      </c>
      <c r="CL115" s="120">
        <v>0</v>
      </c>
      <c r="CM115" s="120">
        <v>0</v>
      </c>
      <c r="CN115" s="120">
        <v>0</v>
      </c>
      <c r="CO115" s="120">
        <v>0</v>
      </c>
      <c r="CP115" s="120">
        <v>0</v>
      </c>
      <c r="CQ115" s="120">
        <v>0</v>
      </c>
      <c r="CR115" s="120">
        <v>0</v>
      </c>
      <c r="CS115" s="120">
        <v>0</v>
      </c>
      <c r="CT115" s="120">
        <v>0</v>
      </c>
      <c r="CU115" s="120">
        <v>0</v>
      </c>
      <c r="CV115" s="120">
        <v>0</v>
      </c>
      <c r="CW115" s="120">
        <v>0</v>
      </c>
      <c r="CX115" s="120">
        <v>0</v>
      </c>
      <c r="CY115" s="120">
        <v>0</v>
      </c>
    </row>
    <row r="116" spans="1:103" x14ac:dyDescent="0.4">
      <c r="A116" s="200">
        <v>2100101</v>
      </c>
      <c r="B116" s="200" t="s">
        <v>107</v>
      </c>
      <c r="C116" s="201">
        <v>14.987043801748086</v>
      </c>
      <c r="D116" s="367">
        <v>177.22168972801924</v>
      </c>
      <c r="E116" s="367">
        <v>145.71167329437742</v>
      </c>
      <c r="F116" s="368">
        <v>5.1342065592732668E-2</v>
      </c>
      <c r="G116" s="371">
        <v>0</v>
      </c>
      <c r="H116" s="509"/>
      <c r="I116" s="369"/>
      <c r="J116" s="508"/>
      <c r="K116" s="371">
        <v>145.71167329437742</v>
      </c>
      <c r="L116" s="370">
        <v>145.71167329437742</v>
      </c>
      <c r="M116" s="371">
        <v>145.71167329437742</v>
      </c>
      <c r="N116" s="371">
        <v>145.71167329437742</v>
      </c>
      <c r="O116" s="371">
        <v>145.71167329437742</v>
      </c>
      <c r="P116" s="371">
        <v>145.71167329437742</v>
      </c>
      <c r="Q116" s="371">
        <v>145.71167329437742</v>
      </c>
      <c r="R116" s="371">
        <v>145.71167329437742</v>
      </c>
      <c r="S116" s="371">
        <v>145.71167329437742</v>
      </c>
      <c r="T116" s="371">
        <v>145.71167329437742</v>
      </c>
      <c r="U116" s="371">
        <v>145.71167329437742</v>
      </c>
      <c r="V116" s="371">
        <v>145.71167329437742</v>
      </c>
      <c r="W116" s="371">
        <v>145.71167329437742</v>
      </c>
      <c r="X116" s="371">
        <v>143.82380396755741</v>
      </c>
      <c r="Y116" s="371">
        <v>0</v>
      </c>
      <c r="Z116" s="371">
        <v>0</v>
      </c>
      <c r="AA116" s="371">
        <v>0</v>
      </c>
      <c r="AB116" s="371">
        <v>0</v>
      </c>
      <c r="AC116" s="371">
        <v>0</v>
      </c>
      <c r="AD116" s="371">
        <v>0</v>
      </c>
      <c r="AE116" s="371">
        <v>0</v>
      </c>
      <c r="AF116" s="371">
        <v>0</v>
      </c>
      <c r="AG116" s="371">
        <v>0</v>
      </c>
      <c r="AH116" s="371">
        <v>0</v>
      </c>
      <c r="AI116" s="371">
        <v>0</v>
      </c>
      <c r="AJ116" s="371">
        <v>0</v>
      </c>
      <c r="AK116" s="371">
        <v>0</v>
      </c>
      <c r="AL116" s="371">
        <v>0</v>
      </c>
      <c r="AM116" s="372">
        <f t="shared" si="6"/>
        <v>2038.0755567944634</v>
      </c>
      <c r="AO116" s="118"/>
      <c r="AP116" s="118"/>
      <c r="AQ116" s="207"/>
      <c r="AR116" s="119">
        <v>5.1342065592732668E-2</v>
      </c>
      <c r="AS116" s="119">
        <v>5.1342065592732668E-2</v>
      </c>
      <c r="AT116" s="119">
        <v>5.1342065592732668E-2</v>
      </c>
      <c r="AU116" s="119">
        <v>5.1342065592732668E-2</v>
      </c>
      <c r="AV116" s="119">
        <v>5.1342065592732668E-2</v>
      </c>
      <c r="AW116" s="119">
        <v>5.1342065592732668E-2</v>
      </c>
      <c r="AX116" s="119">
        <v>5.1342065592732668E-2</v>
      </c>
      <c r="AY116" s="119">
        <v>5.1342065592732668E-2</v>
      </c>
      <c r="AZ116" s="119">
        <v>5.1342065592732668E-2</v>
      </c>
      <c r="BA116" s="119">
        <v>5.1342065592732668E-2</v>
      </c>
      <c r="BB116" s="119">
        <v>5.1342065592732668E-2</v>
      </c>
      <c r="BC116" s="119">
        <v>5.1342065592732668E-2</v>
      </c>
      <c r="BD116" s="119">
        <v>5.1342065592732668E-2</v>
      </c>
      <c r="BE116" s="119">
        <v>5.0676867612250473E-2</v>
      </c>
      <c r="BF116" s="119">
        <v>0</v>
      </c>
      <c r="BG116" s="119">
        <v>0</v>
      </c>
      <c r="BH116" s="119">
        <v>0</v>
      </c>
      <c r="BI116" s="119">
        <v>0</v>
      </c>
      <c r="BJ116" s="119">
        <v>0</v>
      </c>
      <c r="BK116" s="119">
        <v>0</v>
      </c>
      <c r="BL116" s="119">
        <v>0</v>
      </c>
      <c r="BM116" s="119">
        <v>0</v>
      </c>
      <c r="BN116" s="119">
        <v>0</v>
      </c>
      <c r="BO116" s="119">
        <v>0</v>
      </c>
      <c r="BP116" s="119">
        <v>0</v>
      </c>
      <c r="BQ116" s="119">
        <v>0</v>
      </c>
      <c r="BR116" s="119">
        <v>0</v>
      </c>
      <c r="BS116" s="119">
        <v>0</v>
      </c>
      <c r="BU116" s="118"/>
      <c r="BV116" s="118"/>
      <c r="BW116" s="118"/>
      <c r="BX116" s="120">
        <v>0</v>
      </c>
      <c r="BY116" s="120">
        <v>0</v>
      </c>
      <c r="BZ116" s="120">
        <v>0</v>
      </c>
      <c r="CA116" s="120">
        <v>0</v>
      </c>
      <c r="CB116" s="120">
        <v>0</v>
      </c>
      <c r="CC116" s="120">
        <v>0</v>
      </c>
      <c r="CD116" s="120">
        <v>0</v>
      </c>
      <c r="CE116" s="120">
        <v>0</v>
      </c>
      <c r="CF116" s="120">
        <v>0</v>
      </c>
      <c r="CG116" s="120">
        <v>0</v>
      </c>
      <c r="CH116" s="120">
        <v>0</v>
      </c>
      <c r="CI116" s="120">
        <v>0</v>
      </c>
      <c r="CJ116" s="120">
        <v>0</v>
      </c>
      <c r="CK116" s="120">
        <v>0</v>
      </c>
      <c r="CL116" s="120">
        <v>0</v>
      </c>
      <c r="CM116" s="120">
        <v>0</v>
      </c>
      <c r="CN116" s="120">
        <v>0</v>
      </c>
      <c r="CO116" s="120">
        <v>0</v>
      </c>
      <c r="CP116" s="120">
        <v>0</v>
      </c>
      <c r="CQ116" s="120">
        <v>0</v>
      </c>
      <c r="CR116" s="120">
        <v>0</v>
      </c>
      <c r="CS116" s="120">
        <v>0</v>
      </c>
      <c r="CT116" s="120">
        <v>0</v>
      </c>
      <c r="CU116" s="120">
        <v>0</v>
      </c>
      <c r="CV116" s="120">
        <v>0</v>
      </c>
      <c r="CW116" s="120">
        <v>0</v>
      </c>
      <c r="CX116" s="120">
        <v>0</v>
      </c>
      <c r="CY116" s="120">
        <v>0</v>
      </c>
    </row>
    <row r="117" spans="1:103" x14ac:dyDescent="0.4">
      <c r="A117" s="200">
        <v>2010005</v>
      </c>
      <c r="B117" s="200" t="s">
        <v>107</v>
      </c>
      <c r="C117" s="201">
        <v>15.242660017324864</v>
      </c>
      <c r="D117" s="367">
        <v>23.329827827679683</v>
      </c>
      <c r="E117" s="367">
        <v>19.181784439918236</v>
      </c>
      <c r="F117" s="368">
        <v>7.1781778649536625E-3</v>
      </c>
      <c r="G117" s="371">
        <v>0</v>
      </c>
      <c r="H117" s="509"/>
      <c r="I117" s="369"/>
      <c r="J117" s="508"/>
      <c r="K117" s="371">
        <v>19.181784439918236</v>
      </c>
      <c r="L117" s="370">
        <v>19.181784439918236</v>
      </c>
      <c r="M117" s="371">
        <v>19.181784439918236</v>
      </c>
      <c r="N117" s="371">
        <v>19.181784439918236</v>
      </c>
      <c r="O117" s="371">
        <v>19.181784439918236</v>
      </c>
      <c r="P117" s="371">
        <v>19.181784439918236</v>
      </c>
      <c r="Q117" s="371">
        <v>19.181784439918236</v>
      </c>
      <c r="R117" s="371">
        <v>19.181784439918236</v>
      </c>
      <c r="S117" s="371">
        <v>19.181784439918236</v>
      </c>
      <c r="T117" s="371">
        <v>19.181784439918236</v>
      </c>
      <c r="U117" s="371">
        <v>19.181784439918236</v>
      </c>
      <c r="V117" s="371">
        <v>19.181784439918236</v>
      </c>
      <c r="W117" s="371">
        <v>19.181784439918236</v>
      </c>
      <c r="X117" s="371">
        <v>19.181784439918236</v>
      </c>
      <c r="Y117" s="371">
        <v>4.654652144512367</v>
      </c>
      <c r="Z117" s="371">
        <v>0</v>
      </c>
      <c r="AA117" s="371">
        <v>0</v>
      </c>
      <c r="AB117" s="371">
        <v>0</v>
      </c>
      <c r="AC117" s="371">
        <v>0</v>
      </c>
      <c r="AD117" s="371">
        <v>0</v>
      </c>
      <c r="AE117" s="371">
        <v>0</v>
      </c>
      <c r="AF117" s="371">
        <v>0</v>
      </c>
      <c r="AG117" s="371">
        <v>0</v>
      </c>
      <c r="AH117" s="371">
        <v>0</v>
      </c>
      <c r="AI117" s="371">
        <v>0</v>
      </c>
      <c r="AJ117" s="371">
        <v>0</v>
      </c>
      <c r="AK117" s="371">
        <v>0</v>
      </c>
      <c r="AL117" s="371">
        <v>0</v>
      </c>
      <c r="AM117" s="372">
        <f t="shared" si="6"/>
        <v>273.19963430336765</v>
      </c>
      <c r="AO117" s="118"/>
      <c r="AP117" s="118"/>
      <c r="AQ117" s="118"/>
      <c r="AR117" s="119">
        <v>7.1781778649536625E-3</v>
      </c>
      <c r="AS117" s="119">
        <v>7.1781778649536625E-3</v>
      </c>
      <c r="AT117" s="119">
        <v>7.1781778649536625E-3</v>
      </c>
      <c r="AU117" s="119">
        <v>7.1781778649536625E-3</v>
      </c>
      <c r="AV117" s="119">
        <v>7.1781778649536625E-3</v>
      </c>
      <c r="AW117" s="119">
        <v>7.1781778649536625E-3</v>
      </c>
      <c r="AX117" s="119">
        <v>7.1781778649536625E-3</v>
      </c>
      <c r="AY117" s="119">
        <v>7.1781778649536625E-3</v>
      </c>
      <c r="AZ117" s="119">
        <v>7.1781778649536625E-3</v>
      </c>
      <c r="BA117" s="119">
        <v>7.1781778649536625E-3</v>
      </c>
      <c r="BB117" s="119">
        <v>7.1781778649536625E-3</v>
      </c>
      <c r="BC117" s="119">
        <v>7.1781778649536625E-3</v>
      </c>
      <c r="BD117" s="119">
        <v>7.1781778649536625E-3</v>
      </c>
      <c r="BE117" s="119">
        <v>7.1781778649536625E-3</v>
      </c>
      <c r="BF117" s="119">
        <v>1.7418567650706116E-3</v>
      </c>
      <c r="BG117" s="119">
        <v>0</v>
      </c>
      <c r="BH117" s="119">
        <v>0</v>
      </c>
      <c r="BI117" s="119">
        <v>0</v>
      </c>
      <c r="BJ117" s="119">
        <v>0</v>
      </c>
      <c r="BK117" s="119">
        <v>0</v>
      </c>
      <c r="BL117" s="119">
        <v>0</v>
      </c>
      <c r="BM117" s="119">
        <v>0</v>
      </c>
      <c r="BN117" s="119">
        <v>0</v>
      </c>
      <c r="BO117" s="119">
        <v>0</v>
      </c>
      <c r="BP117" s="119">
        <v>0</v>
      </c>
      <c r="BQ117" s="119">
        <v>0</v>
      </c>
      <c r="BR117" s="119">
        <v>0</v>
      </c>
      <c r="BS117" s="119">
        <v>0</v>
      </c>
      <c r="BU117" s="118"/>
      <c r="BV117" s="118"/>
      <c r="BW117" s="118"/>
      <c r="BX117" s="120">
        <v>0</v>
      </c>
      <c r="BY117" s="120">
        <v>0</v>
      </c>
      <c r="BZ117" s="120">
        <v>0</v>
      </c>
      <c r="CA117" s="120">
        <v>0</v>
      </c>
      <c r="CB117" s="120">
        <v>0</v>
      </c>
      <c r="CC117" s="120">
        <v>0</v>
      </c>
      <c r="CD117" s="120">
        <v>0</v>
      </c>
      <c r="CE117" s="120">
        <v>0</v>
      </c>
      <c r="CF117" s="120">
        <v>0</v>
      </c>
      <c r="CG117" s="120">
        <v>0</v>
      </c>
      <c r="CH117" s="120">
        <v>0</v>
      </c>
      <c r="CI117" s="120">
        <v>0</v>
      </c>
      <c r="CJ117" s="120">
        <v>0</v>
      </c>
      <c r="CK117" s="120">
        <v>0</v>
      </c>
      <c r="CL117" s="120">
        <v>0</v>
      </c>
      <c r="CM117" s="120">
        <v>0</v>
      </c>
      <c r="CN117" s="120">
        <v>0</v>
      </c>
      <c r="CO117" s="120">
        <v>0</v>
      </c>
      <c r="CP117" s="120">
        <v>0</v>
      </c>
      <c r="CQ117" s="120">
        <v>0</v>
      </c>
      <c r="CR117" s="120">
        <v>0</v>
      </c>
      <c r="CS117" s="120">
        <v>0</v>
      </c>
      <c r="CT117" s="120">
        <v>0</v>
      </c>
      <c r="CU117" s="120">
        <v>0</v>
      </c>
      <c r="CV117" s="120">
        <v>0</v>
      </c>
      <c r="CW117" s="120">
        <v>0</v>
      </c>
      <c r="CX117" s="120">
        <v>0</v>
      </c>
      <c r="CY117" s="120">
        <v>0</v>
      </c>
    </row>
    <row r="118" spans="1:103" x14ac:dyDescent="0.4">
      <c r="A118" s="200">
        <v>2100151</v>
      </c>
      <c r="B118" s="200" t="s">
        <v>107</v>
      </c>
      <c r="C118" s="201">
        <v>14.987043801748086</v>
      </c>
      <c r="D118" s="367">
        <v>26.604552033794324</v>
      </c>
      <c r="E118" s="367">
        <v>21.874262682185694</v>
      </c>
      <c r="F118" s="368">
        <v>5.3205636510082373E-3</v>
      </c>
      <c r="G118" s="371">
        <v>0</v>
      </c>
      <c r="H118" s="509"/>
      <c r="I118" s="369"/>
      <c r="J118" s="508"/>
      <c r="K118" s="371">
        <v>21.874262682185694</v>
      </c>
      <c r="L118" s="370">
        <v>21.874262682185694</v>
      </c>
      <c r="M118" s="371">
        <v>21.874262682185694</v>
      </c>
      <c r="N118" s="371">
        <v>21.874262682185694</v>
      </c>
      <c r="O118" s="371">
        <v>21.874262682185694</v>
      </c>
      <c r="P118" s="371">
        <v>21.874262682185694</v>
      </c>
      <c r="Q118" s="371">
        <v>21.874262682185694</v>
      </c>
      <c r="R118" s="371">
        <v>21.874262682185694</v>
      </c>
      <c r="S118" s="371">
        <v>21.874262682185694</v>
      </c>
      <c r="T118" s="371">
        <v>21.874262682185694</v>
      </c>
      <c r="U118" s="371">
        <v>21.874262682185694</v>
      </c>
      <c r="V118" s="371">
        <v>21.874262682185694</v>
      </c>
      <c r="W118" s="371">
        <v>21.874262682185694</v>
      </c>
      <c r="X118" s="371">
        <v>21.590855398260864</v>
      </c>
      <c r="Y118" s="371">
        <v>0</v>
      </c>
      <c r="Z118" s="371">
        <v>0</v>
      </c>
      <c r="AA118" s="371">
        <v>0</v>
      </c>
      <c r="AB118" s="371">
        <v>0</v>
      </c>
      <c r="AC118" s="371">
        <v>0</v>
      </c>
      <c r="AD118" s="371">
        <v>0</v>
      </c>
      <c r="AE118" s="371">
        <v>0</v>
      </c>
      <c r="AF118" s="371">
        <v>0</v>
      </c>
      <c r="AG118" s="371">
        <v>0</v>
      </c>
      <c r="AH118" s="371">
        <v>0</v>
      </c>
      <c r="AI118" s="371">
        <v>0</v>
      </c>
      <c r="AJ118" s="371">
        <v>0</v>
      </c>
      <c r="AK118" s="371">
        <v>0</v>
      </c>
      <c r="AL118" s="371">
        <v>0</v>
      </c>
      <c r="AM118" s="372">
        <f t="shared" si="6"/>
        <v>305.95627026667495</v>
      </c>
      <c r="AO118" s="118"/>
      <c r="AP118" s="118"/>
      <c r="AQ118" s="207"/>
      <c r="AR118" s="119">
        <v>5.3205636510082373E-3</v>
      </c>
      <c r="AS118" s="119">
        <v>5.3205636510082373E-3</v>
      </c>
      <c r="AT118" s="119">
        <v>5.3205636510082373E-3</v>
      </c>
      <c r="AU118" s="119">
        <v>5.3205636510082373E-3</v>
      </c>
      <c r="AV118" s="119">
        <v>5.3205636510082373E-3</v>
      </c>
      <c r="AW118" s="119">
        <v>5.3205636510082373E-3</v>
      </c>
      <c r="AX118" s="119">
        <v>5.3205636510082373E-3</v>
      </c>
      <c r="AY118" s="119">
        <v>5.3205636510082373E-3</v>
      </c>
      <c r="AZ118" s="119">
        <v>5.3205636510082373E-3</v>
      </c>
      <c r="BA118" s="119">
        <v>5.3205636510082373E-3</v>
      </c>
      <c r="BB118" s="119">
        <v>5.3205636510082373E-3</v>
      </c>
      <c r="BC118" s="119">
        <v>5.3205636510082373E-3</v>
      </c>
      <c r="BD118" s="119">
        <v>5.3205636510082373E-3</v>
      </c>
      <c r="BE118" s="119">
        <v>5.2516293735338495E-3</v>
      </c>
      <c r="BF118" s="119">
        <v>0</v>
      </c>
      <c r="BG118" s="119">
        <v>0</v>
      </c>
      <c r="BH118" s="119">
        <v>0</v>
      </c>
      <c r="BI118" s="119">
        <v>0</v>
      </c>
      <c r="BJ118" s="119">
        <v>0</v>
      </c>
      <c r="BK118" s="119">
        <v>0</v>
      </c>
      <c r="BL118" s="119">
        <v>0</v>
      </c>
      <c r="BM118" s="119">
        <v>0</v>
      </c>
      <c r="BN118" s="119">
        <v>0</v>
      </c>
      <c r="BO118" s="119">
        <v>0</v>
      </c>
      <c r="BP118" s="119">
        <v>0</v>
      </c>
      <c r="BQ118" s="119">
        <v>0</v>
      </c>
      <c r="BR118" s="119">
        <v>0</v>
      </c>
      <c r="BS118" s="119">
        <v>0</v>
      </c>
      <c r="BU118" s="118"/>
      <c r="BV118" s="118"/>
      <c r="BW118" s="118"/>
      <c r="BX118" s="120">
        <v>0</v>
      </c>
      <c r="BY118" s="120">
        <v>0</v>
      </c>
      <c r="BZ118" s="120">
        <v>0</v>
      </c>
      <c r="CA118" s="120">
        <v>0</v>
      </c>
      <c r="CB118" s="120">
        <v>0</v>
      </c>
      <c r="CC118" s="120">
        <v>0</v>
      </c>
      <c r="CD118" s="120">
        <v>0</v>
      </c>
      <c r="CE118" s="120">
        <v>0</v>
      </c>
      <c r="CF118" s="120">
        <v>0</v>
      </c>
      <c r="CG118" s="120">
        <v>0</v>
      </c>
      <c r="CH118" s="120">
        <v>0</v>
      </c>
      <c r="CI118" s="120">
        <v>0</v>
      </c>
      <c r="CJ118" s="120">
        <v>0</v>
      </c>
      <c r="CK118" s="120">
        <v>0</v>
      </c>
      <c r="CL118" s="120">
        <v>0</v>
      </c>
      <c r="CM118" s="120">
        <v>0</v>
      </c>
      <c r="CN118" s="120">
        <v>0</v>
      </c>
      <c r="CO118" s="120">
        <v>0</v>
      </c>
      <c r="CP118" s="120">
        <v>0</v>
      </c>
      <c r="CQ118" s="120">
        <v>0</v>
      </c>
      <c r="CR118" s="120">
        <v>0</v>
      </c>
      <c r="CS118" s="120">
        <v>0</v>
      </c>
      <c r="CT118" s="120">
        <v>0</v>
      </c>
      <c r="CU118" s="120">
        <v>0</v>
      </c>
      <c r="CV118" s="120">
        <v>0</v>
      </c>
      <c r="CW118" s="120">
        <v>0</v>
      </c>
      <c r="CX118" s="120">
        <v>0</v>
      </c>
      <c r="CY118" s="120">
        <v>0</v>
      </c>
    </row>
    <row r="119" spans="1:103" x14ac:dyDescent="0.4">
      <c r="A119" s="200">
        <v>2000217</v>
      </c>
      <c r="B119" s="200" t="s">
        <v>107</v>
      </c>
      <c r="C119" s="201">
        <v>15.242660017324864</v>
      </c>
      <c r="D119" s="367">
        <v>2.8698939313995777</v>
      </c>
      <c r="E119" s="367">
        <v>2.3596267903967334</v>
      </c>
      <c r="F119" s="368">
        <v>0</v>
      </c>
      <c r="G119" s="371">
        <v>0</v>
      </c>
      <c r="H119" s="509"/>
      <c r="I119" s="369"/>
      <c r="J119" s="508"/>
      <c r="K119" s="371">
        <v>2.3596267903967334</v>
      </c>
      <c r="L119" s="370">
        <v>2.3596267903967334</v>
      </c>
      <c r="M119" s="371">
        <v>2.3596267903967334</v>
      </c>
      <c r="N119" s="371">
        <v>2.3596267903967334</v>
      </c>
      <c r="O119" s="371">
        <v>2.3596267903967334</v>
      </c>
      <c r="P119" s="371">
        <v>2.3596267903967334</v>
      </c>
      <c r="Q119" s="371">
        <v>2.3596267903967334</v>
      </c>
      <c r="R119" s="371">
        <v>2.3596267903967334</v>
      </c>
      <c r="S119" s="371">
        <v>2.3596267903967334</v>
      </c>
      <c r="T119" s="371">
        <v>2.3596267903967334</v>
      </c>
      <c r="U119" s="371">
        <v>2.3596267903967334</v>
      </c>
      <c r="V119" s="371">
        <v>2.3596267903967334</v>
      </c>
      <c r="W119" s="371">
        <v>2.3596267903967334</v>
      </c>
      <c r="X119" s="371">
        <v>2.3596267903967334</v>
      </c>
      <c r="Y119" s="371">
        <v>0.57258707783788476</v>
      </c>
      <c r="Z119" s="371">
        <v>0</v>
      </c>
      <c r="AA119" s="371">
        <v>0</v>
      </c>
      <c r="AB119" s="371">
        <v>0</v>
      </c>
      <c r="AC119" s="371">
        <v>0</v>
      </c>
      <c r="AD119" s="371">
        <v>0</v>
      </c>
      <c r="AE119" s="371">
        <v>0</v>
      </c>
      <c r="AF119" s="371">
        <v>0</v>
      </c>
      <c r="AG119" s="371">
        <v>0</v>
      </c>
      <c r="AH119" s="371">
        <v>0</v>
      </c>
      <c r="AI119" s="371">
        <v>0</v>
      </c>
      <c r="AJ119" s="371">
        <v>0</v>
      </c>
      <c r="AK119" s="371">
        <v>0</v>
      </c>
      <c r="AL119" s="371">
        <v>0</v>
      </c>
      <c r="AM119" s="372">
        <f t="shared" si="6"/>
        <v>33.607362143392145</v>
      </c>
      <c r="AO119" s="118"/>
      <c r="AP119" s="118"/>
      <c r="AQ119" s="207"/>
      <c r="AR119" s="119">
        <v>0</v>
      </c>
      <c r="AS119" s="119">
        <v>0</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0</v>
      </c>
      <c r="BI119" s="119">
        <v>0</v>
      </c>
      <c r="BJ119" s="119">
        <v>0</v>
      </c>
      <c r="BK119" s="119">
        <v>0</v>
      </c>
      <c r="BL119" s="119">
        <v>0</v>
      </c>
      <c r="BM119" s="119">
        <v>0</v>
      </c>
      <c r="BN119" s="119">
        <v>0</v>
      </c>
      <c r="BO119" s="119">
        <v>0</v>
      </c>
      <c r="BP119" s="119">
        <v>0</v>
      </c>
      <c r="BQ119" s="119">
        <v>0</v>
      </c>
      <c r="BR119" s="119">
        <v>0</v>
      </c>
      <c r="BS119" s="119">
        <v>0</v>
      </c>
      <c r="BU119" s="118"/>
      <c r="BV119" s="118"/>
      <c r="BW119" s="118"/>
      <c r="BX119" s="120">
        <v>0</v>
      </c>
      <c r="BY119" s="120">
        <v>0</v>
      </c>
      <c r="BZ119" s="120">
        <v>0</v>
      </c>
      <c r="CA119" s="120">
        <v>0</v>
      </c>
      <c r="CB119" s="120">
        <v>0</v>
      </c>
      <c r="CC119" s="120">
        <v>0</v>
      </c>
      <c r="CD119" s="120">
        <v>0</v>
      </c>
      <c r="CE119" s="120">
        <v>0</v>
      </c>
      <c r="CF119" s="120">
        <v>0</v>
      </c>
      <c r="CG119" s="120">
        <v>0</v>
      </c>
      <c r="CH119" s="120">
        <v>0</v>
      </c>
      <c r="CI119" s="120">
        <v>0</v>
      </c>
      <c r="CJ119" s="120">
        <v>0</v>
      </c>
      <c r="CK119" s="120">
        <v>0</v>
      </c>
      <c r="CL119" s="120">
        <v>0</v>
      </c>
      <c r="CM119" s="120">
        <v>0</v>
      </c>
      <c r="CN119" s="120">
        <v>0</v>
      </c>
      <c r="CO119" s="120">
        <v>0</v>
      </c>
      <c r="CP119" s="120">
        <v>0</v>
      </c>
      <c r="CQ119" s="120">
        <v>0</v>
      </c>
      <c r="CR119" s="120">
        <v>0</v>
      </c>
      <c r="CS119" s="120">
        <v>0</v>
      </c>
      <c r="CT119" s="120">
        <v>0</v>
      </c>
      <c r="CU119" s="120">
        <v>0</v>
      </c>
      <c r="CV119" s="120">
        <v>0</v>
      </c>
      <c r="CW119" s="120">
        <v>0</v>
      </c>
      <c r="CX119" s="120">
        <v>0</v>
      </c>
      <c r="CY119" s="120">
        <v>0</v>
      </c>
    </row>
    <row r="120" spans="1:103" x14ac:dyDescent="0.4">
      <c r="A120" s="200">
        <v>2100516</v>
      </c>
      <c r="B120" s="200" t="s">
        <v>107</v>
      </c>
      <c r="C120" s="201">
        <v>10.191189785188698</v>
      </c>
      <c r="D120" s="367">
        <v>50.925139843686381</v>
      </c>
      <c r="E120" s="367">
        <v>41.870649979478948</v>
      </c>
      <c r="F120" s="368">
        <v>0</v>
      </c>
      <c r="G120" s="371">
        <v>0</v>
      </c>
      <c r="H120" s="509"/>
      <c r="I120" s="369"/>
      <c r="J120" s="508"/>
      <c r="K120" s="371">
        <v>41.870649979478948</v>
      </c>
      <c r="L120" s="370">
        <v>41.870649979478948</v>
      </c>
      <c r="M120" s="371">
        <v>41.870649979478948</v>
      </c>
      <c r="N120" s="371">
        <v>41.870649979478948</v>
      </c>
      <c r="O120" s="371">
        <v>41.870649979478948</v>
      </c>
      <c r="P120" s="371">
        <v>41.870649979478948</v>
      </c>
      <c r="Q120" s="371">
        <v>41.870649979478948</v>
      </c>
      <c r="R120" s="371">
        <v>41.870649979478948</v>
      </c>
      <c r="S120" s="371">
        <v>41.870649979478948</v>
      </c>
      <c r="T120" s="371">
        <v>8.0052405752877291</v>
      </c>
      <c r="U120" s="371">
        <v>0</v>
      </c>
      <c r="V120" s="371">
        <v>0</v>
      </c>
      <c r="W120" s="371">
        <v>0</v>
      </c>
      <c r="X120" s="371">
        <v>0</v>
      </c>
      <c r="Y120" s="371">
        <v>0</v>
      </c>
      <c r="Z120" s="371">
        <v>0</v>
      </c>
      <c r="AA120" s="371">
        <v>0</v>
      </c>
      <c r="AB120" s="371">
        <v>0</v>
      </c>
      <c r="AC120" s="371">
        <v>0</v>
      </c>
      <c r="AD120" s="371">
        <v>0</v>
      </c>
      <c r="AE120" s="371">
        <v>0</v>
      </c>
      <c r="AF120" s="371">
        <v>0</v>
      </c>
      <c r="AG120" s="371">
        <v>0</v>
      </c>
      <c r="AH120" s="371">
        <v>0</v>
      </c>
      <c r="AI120" s="371">
        <v>0</v>
      </c>
      <c r="AJ120" s="371">
        <v>0</v>
      </c>
      <c r="AK120" s="371">
        <v>0</v>
      </c>
      <c r="AL120" s="371">
        <v>0</v>
      </c>
      <c r="AM120" s="372">
        <f t="shared" si="6"/>
        <v>384.84109039059831</v>
      </c>
      <c r="AO120" s="118"/>
      <c r="AP120" s="118"/>
      <c r="AQ120" s="118"/>
      <c r="AR120" s="119">
        <v>0</v>
      </c>
      <c r="AS120" s="119">
        <v>0</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0</v>
      </c>
      <c r="BK120" s="119">
        <v>0</v>
      </c>
      <c r="BL120" s="119">
        <v>0</v>
      </c>
      <c r="BM120" s="119">
        <v>0</v>
      </c>
      <c r="BN120" s="119">
        <v>0</v>
      </c>
      <c r="BO120" s="119">
        <v>0</v>
      </c>
      <c r="BP120" s="119">
        <v>0</v>
      </c>
      <c r="BQ120" s="119">
        <v>0</v>
      </c>
      <c r="BR120" s="119">
        <v>0</v>
      </c>
      <c r="BS120" s="119">
        <v>0</v>
      </c>
      <c r="BU120" s="118"/>
      <c r="BV120" s="118"/>
      <c r="BW120" s="118"/>
      <c r="BX120" s="120">
        <v>0</v>
      </c>
      <c r="BY120" s="120">
        <v>0</v>
      </c>
      <c r="BZ120" s="120">
        <v>0</v>
      </c>
      <c r="CA120" s="120">
        <v>0</v>
      </c>
      <c r="CB120" s="120">
        <v>0</v>
      </c>
      <c r="CC120" s="120">
        <v>0</v>
      </c>
      <c r="CD120" s="120">
        <v>0</v>
      </c>
      <c r="CE120" s="120">
        <v>0</v>
      </c>
      <c r="CF120" s="120">
        <v>0</v>
      </c>
      <c r="CG120" s="120">
        <v>0</v>
      </c>
      <c r="CH120" s="120">
        <v>0</v>
      </c>
      <c r="CI120" s="120">
        <v>0</v>
      </c>
      <c r="CJ120" s="120">
        <v>0</v>
      </c>
      <c r="CK120" s="120">
        <v>0</v>
      </c>
      <c r="CL120" s="120">
        <v>0</v>
      </c>
      <c r="CM120" s="120">
        <v>0</v>
      </c>
      <c r="CN120" s="120">
        <v>0</v>
      </c>
      <c r="CO120" s="120">
        <v>0</v>
      </c>
      <c r="CP120" s="120">
        <v>0</v>
      </c>
      <c r="CQ120" s="120">
        <v>0</v>
      </c>
      <c r="CR120" s="120">
        <v>0</v>
      </c>
      <c r="CS120" s="120">
        <v>0</v>
      </c>
      <c r="CT120" s="120">
        <v>0</v>
      </c>
      <c r="CU120" s="120">
        <v>0</v>
      </c>
      <c r="CV120" s="120">
        <v>0</v>
      </c>
      <c r="CW120" s="120">
        <v>0</v>
      </c>
      <c r="CX120" s="120">
        <v>0</v>
      </c>
      <c r="CY120" s="120">
        <v>0</v>
      </c>
    </row>
    <row r="121" spans="1:103" x14ac:dyDescent="0.4">
      <c r="A121" s="200">
        <v>2001313</v>
      </c>
      <c r="B121" s="200" t="s">
        <v>107</v>
      </c>
      <c r="C121" s="201">
        <v>15.242660017324864</v>
      </c>
      <c r="D121" s="367">
        <v>63.186858412910837</v>
      </c>
      <c r="E121" s="367">
        <v>51.952234987095288</v>
      </c>
      <c r="F121" s="368">
        <v>6.4462628077044063E-3</v>
      </c>
      <c r="G121" s="371">
        <v>0</v>
      </c>
      <c r="H121" s="509"/>
      <c r="I121" s="369"/>
      <c r="J121" s="508"/>
      <c r="K121" s="371">
        <v>51.952234987095288</v>
      </c>
      <c r="L121" s="370">
        <v>51.952234987095288</v>
      </c>
      <c r="M121" s="371">
        <v>51.952234987095288</v>
      </c>
      <c r="N121" s="371">
        <v>51.952234987095288</v>
      </c>
      <c r="O121" s="371">
        <v>51.952234987095288</v>
      </c>
      <c r="P121" s="371">
        <v>51.952234987095288</v>
      </c>
      <c r="Q121" s="371">
        <v>51.952234987095288</v>
      </c>
      <c r="R121" s="371">
        <v>51.952234987095288</v>
      </c>
      <c r="S121" s="371">
        <v>51.952234987095288</v>
      </c>
      <c r="T121" s="371">
        <v>51.952234987095288</v>
      </c>
      <c r="U121" s="371">
        <v>51.952234987095288</v>
      </c>
      <c r="V121" s="371">
        <v>51.952234987095288</v>
      </c>
      <c r="W121" s="371">
        <v>51.952234987095288</v>
      </c>
      <c r="X121" s="371">
        <v>51.952234987095288</v>
      </c>
      <c r="Y121" s="371">
        <v>12.606730242033953</v>
      </c>
      <c r="Z121" s="371">
        <v>0</v>
      </c>
      <c r="AA121" s="371">
        <v>0</v>
      </c>
      <c r="AB121" s="371">
        <v>0</v>
      </c>
      <c r="AC121" s="371">
        <v>0</v>
      </c>
      <c r="AD121" s="371">
        <v>0</v>
      </c>
      <c r="AE121" s="371">
        <v>0</v>
      </c>
      <c r="AF121" s="371">
        <v>0</v>
      </c>
      <c r="AG121" s="371">
        <v>0</v>
      </c>
      <c r="AH121" s="371">
        <v>0</v>
      </c>
      <c r="AI121" s="371">
        <v>0</v>
      </c>
      <c r="AJ121" s="371">
        <v>0</v>
      </c>
      <c r="AK121" s="371">
        <v>0</v>
      </c>
      <c r="AL121" s="371">
        <v>0</v>
      </c>
      <c r="AM121" s="372">
        <f t="shared" si="6"/>
        <v>739.93802006136775</v>
      </c>
      <c r="AO121" s="118"/>
      <c r="AP121" s="118"/>
      <c r="AQ121" s="207"/>
      <c r="AR121" s="119">
        <v>6.4462628077044063E-3</v>
      </c>
      <c r="AS121" s="119">
        <v>6.4462628077044063E-3</v>
      </c>
      <c r="AT121" s="119">
        <v>6.4462628077044063E-3</v>
      </c>
      <c r="AU121" s="119">
        <v>6.4462628077044063E-3</v>
      </c>
      <c r="AV121" s="119">
        <v>6.4462628077044063E-3</v>
      </c>
      <c r="AW121" s="119">
        <v>6.4462628077044063E-3</v>
      </c>
      <c r="AX121" s="119">
        <v>6.4462628077044063E-3</v>
      </c>
      <c r="AY121" s="119">
        <v>6.4462628077044063E-3</v>
      </c>
      <c r="AZ121" s="119">
        <v>6.4462628077044063E-3</v>
      </c>
      <c r="BA121" s="119">
        <v>6.4462628077044063E-3</v>
      </c>
      <c r="BB121" s="119">
        <v>6.4462628077044063E-3</v>
      </c>
      <c r="BC121" s="119">
        <v>6.4462628077044063E-3</v>
      </c>
      <c r="BD121" s="119">
        <v>6.4462628077044063E-3</v>
      </c>
      <c r="BE121" s="119">
        <v>6.4462628077044063E-3</v>
      </c>
      <c r="BF121" s="119">
        <v>1.5642502445981782E-3</v>
      </c>
      <c r="BG121" s="119">
        <v>0</v>
      </c>
      <c r="BH121" s="119">
        <v>0</v>
      </c>
      <c r="BI121" s="119">
        <v>0</v>
      </c>
      <c r="BJ121" s="119">
        <v>0</v>
      </c>
      <c r="BK121" s="119">
        <v>0</v>
      </c>
      <c r="BL121" s="119">
        <v>0</v>
      </c>
      <c r="BM121" s="119">
        <v>0</v>
      </c>
      <c r="BN121" s="119">
        <v>0</v>
      </c>
      <c r="BO121" s="119">
        <v>0</v>
      </c>
      <c r="BP121" s="119">
        <v>0</v>
      </c>
      <c r="BQ121" s="119">
        <v>0</v>
      </c>
      <c r="BR121" s="119">
        <v>0</v>
      </c>
      <c r="BS121" s="119">
        <v>0</v>
      </c>
      <c r="BU121" s="118"/>
      <c r="BV121" s="118"/>
      <c r="BW121" s="118"/>
      <c r="BX121" s="120">
        <v>0</v>
      </c>
      <c r="BY121" s="120">
        <v>0</v>
      </c>
      <c r="BZ121" s="120">
        <v>0</v>
      </c>
      <c r="CA121" s="120">
        <v>0</v>
      </c>
      <c r="CB121" s="120">
        <v>0</v>
      </c>
      <c r="CC121" s="120">
        <v>0</v>
      </c>
      <c r="CD121" s="120">
        <v>0</v>
      </c>
      <c r="CE121" s="120">
        <v>0</v>
      </c>
      <c r="CF121" s="120">
        <v>0</v>
      </c>
      <c r="CG121" s="120">
        <v>0</v>
      </c>
      <c r="CH121" s="120">
        <v>0</v>
      </c>
      <c r="CI121" s="120">
        <v>0</v>
      </c>
      <c r="CJ121" s="120">
        <v>0</v>
      </c>
      <c r="CK121" s="120">
        <v>0</v>
      </c>
      <c r="CL121" s="120">
        <v>0</v>
      </c>
      <c r="CM121" s="120">
        <v>0</v>
      </c>
      <c r="CN121" s="120">
        <v>0</v>
      </c>
      <c r="CO121" s="120">
        <v>0</v>
      </c>
      <c r="CP121" s="120">
        <v>0</v>
      </c>
      <c r="CQ121" s="120">
        <v>0</v>
      </c>
      <c r="CR121" s="120">
        <v>0</v>
      </c>
      <c r="CS121" s="120">
        <v>0</v>
      </c>
      <c r="CT121" s="120">
        <v>0</v>
      </c>
      <c r="CU121" s="120">
        <v>0</v>
      </c>
      <c r="CV121" s="120">
        <v>0</v>
      </c>
      <c r="CW121" s="120">
        <v>0</v>
      </c>
      <c r="CX121" s="120">
        <v>0</v>
      </c>
      <c r="CY121" s="120">
        <v>0</v>
      </c>
    </row>
    <row r="122" spans="1:103" x14ac:dyDescent="0.4">
      <c r="A122" s="200">
        <v>2000133</v>
      </c>
      <c r="B122" s="200" t="s">
        <v>107</v>
      </c>
      <c r="C122" s="201">
        <v>15.5446233772076</v>
      </c>
      <c r="D122" s="367">
        <v>14.036168352205866</v>
      </c>
      <c r="E122" s="367">
        <v>11.540537619183665</v>
      </c>
      <c r="F122" s="368">
        <v>9.4637049763485008E-4</v>
      </c>
      <c r="G122" s="371">
        <v>0</v>
      </c>
      <c r="H122" s="509"/>
      <c r="I122" s="369"/>
      <c r="J122" s="508"/>
      <c r="K122" s="371">
        <v>11.540537619183665</v>
      </c>
      <c r="L122" s="370">
        <v>11.540537619183665</v>
      </c>
      <c r="M122" s="371">
        <v>11.540537619183665</v>
      </c>
      <c r="N122" s="371">
        <v>11.540537619183665</v>
      </c>
      <c r="O122" s="371">
        <v>11.540537619183665</v>
      </c>
      <c r="P122" s="371">
        <v>11.540537619183665</v>
      </c>
      <c r="Q122" s="371">
        <v>11.540537619183665</v>
      </c>
      <c r="R122" s="371">
        <v>11.540537619183665</v>
      </c>
      <c r="S122" s="371">
        <v>11.540537619183665</v>
      </c>
      <c r="T122" s="371">
        <v>11.540537619183665</v>
      </c>
      <c r="U122" s="371">
        <v>11.540537619183665</v>
      </c>
      <c r="V122" s="371">
        <v>11.540537619183665</v>
      </c>
      <c r="W122" s="371">
        <v>11.540537619183665</v>
      </c>
      <c r="X122" s="371">
        <v>11.540537619183665</v>
      </c>
      <c r="Y122" s="371">
        <v>6.285246572951162</v>
      </c>
      <c r="Z122" s="371">
        <v>0</v>
      </c>
      <c r="AA122" s="371">
        <v>0</v>
      </c>
      <c r="AB122" s="371">
        <v>0</v>
      </c>
      <c r="AC122" s="371">
        <v>0</v>
      </c>
      <c r="AD122" s="371">
        <v>0</v>
      </c>
      <c r="AE122" s="371">
        <v>0</v>
      </c>
      <c r="AF122" s="371">
        <v>0</v>
      </c>
      <c r="AG122" s="371">
        <v>0</v>
      </c>
      <c r="AH122" s="371">
        <v>0</v>
      </c>
      <c r="AI122" s="371">
        <v>0</v>
      </c>
      <c r="AJ122" s="371">
        <v>0</v>
      </c>
      <c r="AK122" s="371">
        <v>0</v>
      </c>
      <c r="AL122" s="371">
        <v>0</v>
      </c>
      <c r="AM122" s="372">
        <f t="shared" si="6"/>
        <v>167.85277324152244</v>
      </c>
      <c r="AO122" s="118"/>
      <c r="AP122" s="118"/>
      <c r="AQ122" s="207"/>
      <c r="AR122" s="119">
        <v>9.4637049763485008E-4</v>
      </c>
      <c r="AS122" s="119">
        <v>9.4637049763485008E-4</v>
      </c>
      <c r="AT122" s="119">
        <v>9.4637049763485008E-4</v>
      </c>
      <c r="AU122" s="119">
        <v>9.4637049763485008E-4</v>
      </c>
      <c r="AV122" s="119">
        <v>9.4637049763485008E-4</v>
      </c>
      <c r="AW122" s="119">
        <v>9.4637049763485008E-4</v>
      </c>
      <c r="AX122" s="119">
        <v>9.4637049763485008E-4</v>
      </c>
      <c r="AY122" s="119">
        <v>9.4637049763485008E-4</v>
      </c>
      <c r="AZ122" s="119">
        <v>9.4637049763485008E-4</v>
      </c>
      <c r="BA122" s="119">
        <v>9.4637049763485008E-4</v>
      </c>
      <c r="BB122" s="119">
        <v>9.4637049763485008E-4</v>
      </c>
      <c r="BC122" s="119">
        <v>9.4637049763485008E-4</v>
      </c>
      <c r="BD122" s="119">
        <v>9.4637049763485008E-4</v>
      </c>
      <c r="BE122" s="119">
        <v>9.4637049763485008E-4</v>
      </c>
      <c r="BF122" s="119">
        <v>5.1541549651152902E-4</v>
      </c>
      <c r="BG122" s="119">
        <v>0</v>
      </c>
      <c r="BH122" s="119">
        <v>0</v>
      </c>
      <c r="BI122" s="119">
        <v>0</v>
      </c>
      <c r="BJ122" s="119">
        <v>0</v>
      </c>
      <c r="BK122" s="119">
        <v>0</v>
      </c>
      <c r="BL122" s="119">
        <v>0</v>
      </c>
      <c r="BM122" s="119">
        <v>0</v>
      </c>
      <c r="BN122" s="119">
        <v>0</v>
      </c>
      <c r="BO122" s="119">
        <v>0</v>
      </c>
      <c r="BP122" s="119">
        <v>0</v>
      </c>
      <c r="BQ122" s="119">
        <v>0</v>
      </c>
      <c r="BR122" s="119">
        <v>0</v>
      </c>
      <c r="BS122" s="119">
        <v>0</v>
      </c>
      <c r="BU122" s="118"/>
      <c r="BV122" s="118"/>
      <c r="BW122" s="118"/>
      <c r="BX122" s="120">
        <v>0</v>
      </c>
      <c r="BY122" s="120">
        <v>0</v>
      </c>
      <c r="BZ122" s="120">
        <v>0</v>
      </c>
      <c r="CA122" s="120">
        <v>0</v>
      </c>
      <c r="CB122" s="120">
        <v>0</v>
      </c>
      <c r="CC122" s="120">
        <v>0</v>
      </c>
      <c r="CD122" s="120">
        <v>0</v>
      </c>
      <c r="CE122" s="120">
        <v>0</v>
      </c>
      <c r="CF122" s="120">
        <v>0</v>
      </c>
      <c r="CG122" s="120">
        <v>0</v>
      </c>
      <c r="CH122" s="120">
        <v>0</v>
      </c>
      <c r="CI122" s="120">
        <v>0</v>
      </c>
      <c r="CJ122" s="120">
        <v>0</v>
      </c>
      <c r="CK122" s="120">
        <v>0</v>
      </c>
      <c r="CL122" s="120">
        <v>0</v>
      </c>
      <c r="CM122" s="120">
        <v>0</v>
      </c>
      <c r="CN122" s="120">
        <v>0</v>
      </c>
      <c r="CO122" s="120">
        <v>0</v>
      </c>
      <c r="CP122" s="120">
        <v>0</v>
      </c>
      <c r="CQ122" s="120">
        <v>0</v>
      </c>
      <c r="CR122" s="120">
        <v>0</v>
      </c>
      <c r="CS122" s="120">
        <v>0</v>
      </c>
      <c r="CT122" s="120">
        <v>0</v>
      </c>
      <c r="CU122" s="120">
        <v>0</v>
      </c>
      <c r="CV122" s="120">
        <v>0</v>
      </c>
      <c r="CW122" s="120">
        <v>0</v>
      </c>
      <c r="CX122" s="120">
        <v>0</v>
      </c>
      <c r="CY122" s="120">
        <v>0</v>
      </c>
    </row>
    <row r="123" spans="1:103" x14ac:dyDescent="0.4">
      <c r="A123" s="200">
        <v>2100746</v>
      </c>
      <c r="B123" s="200" t="s">
        <v>107</v>
      </c>
      <c r="C123" s="201">
        <v>15.5446233772076</v>
      </c>
      <c r="D123" s="367">
        <v>1.4317770731426698</v>
      </c>
      <c r="E123" s="367">
        <v>1.1772071095379031</v>
      </c>
      <c r="F123" s="368">
        <v>1.9995892772607317E-3</v>
      </c>
      <c r="G123" s="371">
        <v>0</v>
      </c>
      <c r="H123" s="509"/>
      <c r="I123" s="369"/>
      <c r="J123" s="508"/>
      <c r="K123" s="371">
        <v>1.1772071095379031</v>
      </c>
      <c r="L123" s="370">
        <v>1.1772071095379031</v>
      </c>
      <c r="M123" s="371">
        <v>1.1772071095379031</v>
      </c>
      <c r="N123" s="371">
        <v>1.1772071095379031</v>
      </c>
      <c r="O123" s="371">
        <v>1.1772071095379031</v>
      </c>
      <c r="P123" s="371">
        <v>1.1772071095379031</v>
      </c>
      <c r="Q123" s="371">
        <v>1.1772071095379031</v>
      </c>
      <c r="R123" s="371">
        <v>1.1772071095379031</v>
      </c>
      <c r="S123" s="371">
        <v>1.1772071095379031</v>
      </c>
      <c r="T123" s="371">
        <v>1.1772071095379031</v>
      </c>
      <c r="U123" s="371">
        <v>1.1772071095379031</v>
      </c>
      <c r="V123" s="371">
        <v>1.1772071095379031</v>
      </c>
      <c r="W123" s="371">
        <v>1.1772071095379031</v>
      </c>
      <c r="X123" s="371">
        <v>1.1772071095379031</v>
      </c>
      <c r="Y123" s="371">
        <v>0.64113451166932978</v>
      </c>
      <c r="Z123" s="371">
        <v>0</v>
      </c>
      <c r="AA123" s="371">
        <v>0</v>
      </c>
      <c r="AB123" s="371">
        <v>0</v>
      </c>
      <c r="AC123" s="371">
        <v>0</v>
      </c>
      <c r="AD123" s="371">
        <v>0</v>
      </c>
      <c r="AE123" s="371">
        <v>0</v>
      </c>
      <c r="AF123" s="371">
        <v>0</v>
      </c>
      <c r="AG123" s="371">
        <v>0</v>
      </c>
      <c r="AH123" s="371">
        <v>0</v>
      </c>
      <c r="AI123" s="371">
        <v>0</v>
      </c>
      <c r="AJ123" s="371">
        <v>0</v>
      </c>
      <c r="AK123" s="371">
        <v>0</v>
      </c>
      <c r="AL123" s="371">
        <v>0</v>
      </c>
      <c r="AM123" s="372">
        <f t="shared" si="6"/>
        <v>17.122034045199971</v>
      </c>
      <c r="AO123" s="118"/>
      <c r="AP123" s="118"/>
      <c r="AQ123" s="118"/>
      <c r="AR123" s="119">
        <v>1.9995892772607317E-3</v>
      </c>
      <c r="AS123" s="119">
        <v>1.9995892772607317E-3</v>
      </c>
      <c r="AT123" s="119">
        <v>1.9995892772607317E-3</v>
      </c>
      <c r="AU123" s="119">
        <v>1.9995892772607317E-3</v>
      </c>
      <c r="AV123" s="119">
        <v>1.9995892772607317E-3</v>
      </c>
      <c r="AW123" s="119">
        <v>1.9995892772607317E-3</v>
      </c>
      <c r="AX123" s="119">
        <v>1.9995892772607317E-3</v>
      </c>
      <c r="AY123" s="119">
        <v>1.9995892772607317E-3</v>
      </c>
      <c r="AZ123" s="119">
        <v>1.9995892772607317E-3</v>
      </c>
      <c r="BA123" s="119">
        <v>1.9995892772607317E-3</v>
      </c>
      <c r="BB123" s="119">
        <v>1.9995892772607317E-3</v>
      </c>
      <c r="BC123" s="119">
        <v>1.9995892772607317E-3</v>
      </c>
      <c r="BD123" s="119">
        <v>1.9995892772607317E-3</v>
      </c>
      <c r="BE123" s="119">
        <v>1.9995892772607317E-3</v>
      </c>
      <c r="BF123" s="119">
        <v>1.0890230652098435E-3</v>
      </c>
      <c r="BG123" s="119">
        <v>0</v>
      </c>
      <c r="BH123" s="119">
        <v>0</v>
      </c>
      <c r="BI123" s="119">
        <v>0</v>
      </c>
      <c r="BJ123" s="119">
        <v>0</v>
      </c>
      <c r="BK123" s="119">
        <v>0</v>
      </c>
      <c r="BL123" s="119">
        <v>0</v>
      </c>
      <c r="BM123" s="119">
        <v>0</v>
      </c>
      <c r="BN123" s="119">
        <v>0</v>
      </c>
      <c r="BO123" s="119">
        <v>0</v>
      </c>
      <c r="BP123" s="119">
        <v>0</v>
      </c>
      <c r="BQ123" s="119">
        <v>0</v>
      </c>
      <c r="BR123" s="119">
        <v>0</v>
      </c>
      <c r="BS123" s="119">
        <v>0</v>
      </c>
      <c r="BU123" s="118"/>
      <c r="BV123" s="118"/>
      <c r="BW123" s="118"/>
      <c r="BX123" s="120">
        <v>0</v>
      </c>
      <c r="BY123" s="120">
        <v>0</v>
      </c>
      <c r="BZ123" s="120">
        <v>0</v>
      </c>
      <c r="CA123" s="120">
        <v>0</v>
      </c>
      <c r="CB123" s="120">
        <v>0</v>
      </c>
      <c r="CC123" s="120">
        <v>0</v>
      </c>
      <c r="CD123" s="120">
        <v>0</v>
      </c>
      <c r="CE123" s="120">
        <v>0</v>
      </c>
      <c r="CF123" s="120">
        <v>0</v>
      </c>
      <c r="CG123" s="120">
        <v>0</v>
      </c>
      <c r="CH123" s="120">
        <v>0</v>
      </c>
      <c r="CI123" s="120">
        <v>0</v>
      </c>
      <c r="CJ123" s="120">
        <v>0</v>
      </c>
      <c r="CK123" s="120">
        <v>0</v>
      </c>
      <c r="CL123" s="120">
        <v>0</v>
      </c>
      <c r="CM123" s="120">
        <v>0</v>
      </c>
      <c r="CN123" s="120">
        <v>0</v>
      </c>
      <c r="CO123" s="120">
        <v>0</v>
      </c>
      <c r="CP123" s="120">
        <v>0</v>
      </c>
      <c r="CQ123" s="120">
        <v>0</v>
      </c>
      <c r="CR123" s="120">
        <v>0</v>
      </c>
      <c r="CS123" s="120">
        <v>0</v>
      </c>
      <c r="CT123" s="120">
        <v>0</v>
      </c>
      <c r="CU123" s="120">
        <v>0</v>
      </c>
      <c r="CV123" s="120">
        <v>0</v>
      </c>
      <c r="CW123" s="120">
        <v>0</v>
      </c>
      <c r="CX123" s="120">
        <v>0</v>
      </c>
      <c r="CY123" s="120">
        <v>0</v>
      </c>
    </row>
    <row r="124" spans="1:103" x14ac:dyDescent="0.4">
      <c r="A124" s="200">
        <v>1901245</v>
      </c>
      <c r="B124" s="200" t="s">
        <v>107</v>
      </c>
      <c r="C124" s="201">
        <v>15.5446233772076</v>
      </c>
      <c r="D124" s="367">
        <v>8.8264287918186923</v>
      </c>
      <c r="E124" s="367">
        <v>7.2570897526333296</v>
      </c>
      <c r="F124" s="368">
        <v>2.3303101500901143E-3</v>
      </c>
      <c r="G124" s="371">
        <v>0</v>
      </c>
      <c r="H124" s="509"/>
      <c r="I124" s="369"/>
      <c r="J124" s="508"/>
      <c r="K124" s="371">
        <v>7.2570897526333296</v>
      </c>
      <c r="L124" s="370">
        <v>7.2570897526333296</v>
      </c>
      <c r="M124" s="371">
        <v>7.2570897526333296</v>
      </c>
      <c r="N124" s="371">
        <v>7.2570897526333296</v>
      </c>
      <c r="O124" s="371">
        <v>7.2570897526333296</v>
      </c>
      <c r="P124" s="371">
        <v>7.2570897526333296</v>
      </c>
      <c r="Q124" s="371">
        <v>7.2570897526333296</v>
      </c>
      <c r="R124" s="371">
        <v>7.2570897526333296</v>
      </c>
      <c r="S124" s="371">
        <v>7.2570897526333296</v>
      </c>
      <c r="T124" s="371">
        <v>7.2570897526333296</v>
      </c>
      <c r="U124" s="371">
        <v>7.2570897526333296</v>
      </c>
      <c r="V124" s="371">
        <v>7.2570897526333296</v>
      </c>
      <c r="W124" s="371">
        <v>7.2570897526333296</v>
      </c>
      <c r="X124" s="371">
        <v>7.2570897526333296</v>
      </c>
      <c r="Y124" s="371">
        <v>3.9523807297778295</v>
      </c>
      <c r="Z124" s="371">
        <v>0</v>
      </c>
      <c r="AA124" s="371">
        <v>0</v>
      </c>
      <c r="AB124" s="371">
        <v>0</v>
      </c>
      <c r="AC124" s="371">
        <v>0</v>
      </c>
      <c r="AD124" s="371">
        <v>0</v>
      </c>
      <c r="AE124" s="371">
        <v>0</v>
      </c>
      <c r="AF124" s="371">
        <v>0</v>
      </c>
      <c r="AG124" s="371">
        <v>0</v>
      </c>
      <c r="AH124" s="371">
        <v>0</v>
      </c>
      <c r="AI124" s="371">
        <v>0</v>
      </c>
      <c r="AJ124" s="371">
        <v>0</v>
      </c>
      <c r="AK124" s="371">
        <v>0</v>
      </c>
      <c r="AL124" s="371">
        <v>0</v>
      </c>
      <c r="AM124" s="372">
        <f t="shared" si="6"/>
        <v>105.55163726664446</v>
      </c>
      <c r="AO124" s="118"/>
      <c r="AP124" s="118"/>
      <c r="AQ124" s="207"/>
      <c r="AR124" s="119">
        <v>2.3303101500901143E-3</v>
      </c>
      <c r="AS124" s="119">
        <v>2.3303101500901143E-3</v>
      </c>
      <c r="AT124" s="119">
        <v>2.3303101500901143E-3</v>
      </c>
      <c r="AU124" s="119">
        <v>2.3303101500901143E-3</v>
      </c>
      <c r="AV124" s="119">
        <v>2.3303101500901143E-3</v>
      </c>
      <c r="AW124" s="119">
        <v>2.3303101500901143E-3</v>
      </c>
      <c r="AX124" s="119">
        <v>2.3303101500901143E-3</v>
      </c>
      <c r="AY124" s="119">
        <v>2.3303101500901143E-3</v>
      </c>
      <c r="AZ124" s="119">
        <v>2.3303101500901143E-3</v>
      </c>
      <c r="BA124" s="119">
        <v>2.3303101500901143E-3</v>
      </c>
      <c r="BB124" s="119">
        <v>2.3303101500901143E-3</v>
      </c>
      <c r="BC124" s="119">
        <v>2.3303101500901143E-3</v>
      </c>
      <c r="BD124" s="119">
        <v>2.3303101500901143E-3</v>
      </c>
      <c r="BE124" s="119">
        <v>2.3303101500901143E-3</v>
      </c>
      <c r="BF124" s="119">
        <v>1.269141383883227E-3</v>
      </c>
      <c r="BG124" s="119">
        <v>0</v>
      </c>
      <c r="BH124" s="119">
        <v>0</v>
      </c>
      <c r="BI124" s="119">
        <v>0</v>
      </c>
      <c r="BJ124" s="119">
        <v>0</v>
      </c>
      <c r="BK124" s="119">
        <v>0</v>
      </c>
      <c r="BL124" s="119">
        <v>0</v>
      </c>
      <c r="BM124" s="119">
        <v>0</v>
      </c>
      <c r="BN124" s="119">
        <v>0</v>
      </c>
      <c r="BO124" s="119">
        <v>0</v>
      </c>
      <c r="BP124" s="119">
        <v>0</v>
      </c>
      <c r="BQ124" s="119">
        <v>0</v>
      </c>
      <c r="BR124" s="119">
        <v>0</v>
      </c>
      <c r="BS124" s="119">
        <v>0</v>
      </c>
      <c r="BU124" s="118"/>
      <c r="BV124" s="118"/>
      <c r="BW124" s="118"/>
      <c r="BX124" s="120">
        <v>0</v>
      </c>
      <c r="BY124" s="120">
        <v>0</v>
      </c>
      <c r="BZ124" s="120">
        <v>0</v>
      </c>
      <c r="CA124" s="120">
        <v>0</v>
      </c>
      <c r="CB124" s="120">
        <v>0</v>
      </c>
      <c r="CC124" s="120">
        <v>0</v>
      </c>
      <c r="CD124" s="120">
        <v>0</v>
      </c>
      <c r="CE124" s="120">
        <v>0</v>
      </c>
      <c r="CF124" s="120">
        <v>0</v>
      </c>
      <c r="CG124" s="120">
        <v>0</v>
      </c>
      <c r="CH124" s="120">
        <v>0</v>
      </c>
      <c r="CI124" s="120">
        <v>0</v>
      </c>
      <c r="CJ124" s="120">
        <v>0</v>
      </c>
      <c r="CK124" s="120">
        <v>0</v>
      </c>
      <c r="CL124" s="120">
        <v>0</v>
      </c>
      <c r="CM124" s="120">
        <v>0</v>
      </c>
      <c r="CN124" s="120">
        <v>0</v>
      </c>
      <c r="CO124" s="120">
        <v>0</v>
      </c>
      <c r="CP124" s="120">
        <v>0</v>
      </c>
      <c r="CQ124" s="120">
        <v>0</v>
      </c>
      <c r="CR124" s="120">
        <v>0</v>
      </c>
      <c r="CS124" s="120">
        <v>0</v>
      </c>
      <c r="CT124" s="120">
        <v>0</v>
      </c>
      <c r="CU124" s="120">
        <v>0</v>
      </c>
      <c r="CV124" s="120">
        <v>0</v>
      </c>
      <c r="CW124" s="120">
        <v>0</v>
      </c>
      <c r="CX124" s="120">
        <v>0</v>
      </c>
      <c r="CY124" s="120">
        <v>0</v>
      </c>
    </row>
    <row r="125" spans="1:103" x14ac:dyDescent="0.4">
      <c r="A125" s="200">
        <v>2101004</v>
      </c>
      <c r="B125" s="200" t="s">
        <v>107</v>
      </c>
      <c r="C125" s="201">
        <v>12.145532398724873</v>
      </c>
      <c r="D125" s="367">
        <v>4.4419309517205559</v>
      </c>
      <c r="E125" s="367">
        <v>3.6521556285046408</v>
      </c>
      <c r="F125" s="368">
        <v>1.9875306854360295E-3</v>
      </c>
      <c r="G125" s="371">
        <v>0</v>
      </c>
      <c r="H125" s="509"/>
      <c r="I125" s="369"/>
      <c r="J125" s="508"/>
      <c r="K125" s="371">
        <v>3.6521556285046408</v>
      </c>
      <c r="L125" s="370">
        <v>3.6521556285046408</v>
      </c>
      <c r="M125" s="371">
        <v>3.6521556285046408</v>
      </c>
      <c r="N125" s="371">
        <v>3.6521556285046408</v>
      </c>
      <c r="O125" s="371">
        <v>3.6521556285046408</v>
      </c>
      <c r="P125" s="371">
        <v>3.6521556285046408</v>
      </c>
      <c r="Q125" s="371">
        <v>3.6521556285046408</v>
      </c>
      <c r="R125" s="371">
        <v>3.6521556285046408</v>
      </c>
      <c r="S125" s="371">
        <v>3.6521556285046408</v>
      </c>
      <c r="T125" s="371">
        <v>3.6521556285046408</v>
      </c>
      <c r="U125" s="371">
        <v>3.6521556285046408</v>
      </c>
      <c r="V125" s="371">
        <v>0.53150696913282613</v>
      </c>
      <c r="W125" s="371">
        <v>0</v>
      </c>
      <c r="X125" s="371">
        <v>0</v>
      </c>
      <c r="Y125" s="371">
        <v>0</v>
      </c>
      <c r="Z125" s="371">
        <v>0</v>
      </c>
      <c r="AA125" s="371">
        <v>0</v>
      </c>
      <c r="AB125" s="371">
        <v>0</v>
      </c>
      <c r="AC125" s="371">
        <v>0</v>
      </c>
      <c r="AD125" s="371">
        <v>0</v>
      </c>
      <c r="AE125" s="371">
        <v>0</v>
      </c>
      <c r="AF125" s="371">
        <v>0</v>
      </c>
      <c r="AG125" s="371">
        <v>0</v>
      </c>
      <c r="AH125" s="371">
        <v>0</v>
      </c>
      <c r="AI125" s="371">
        <v>0</v>
      </c>
      <c r="AJ125" s="371">
        <v>0</v>
      </c>
      <c r="AK125" s="371">
        <v>0</v>
      </c>
      <c r="AL125" s="371">
        <v>0</v>
      </c>
      <c r="AM125" s="372">
        <f t="shared" si="6"/>
        <v>40.705218882683887</v>
      </c>
      <c r="AO125" s="118"/>
      <c r="AP125" s="118"/>
      <c r="AQ125" s="207"/>
      <c r="AR125" s="119">
        <v>1.9875306854360295E-3</v>
      </c>
      <c r="AS125" s="119">
        <v>1.9875306854360295E-3</v>
      </c>
      <c r="AT125" s="119">
        <v>1.9875306854360295E-3</v>
      </c>
      <c r="AU125" s="119">
        <v>1.9875306854360295E-3</v>
      </c>
      <c r="AV125" s="119">
        <v>1.9875306854360295E-3</v>
      </c>
      <c r="AW125" s="119">
        <v>1.9875306854360295E-3</v>
      </c>
      <c r="AX125" s="119">
        <v>1.9875306854360295E-3</v>
      </c>
      <c r="AY125" s="119">
        <v>1.9875306854360295E-3</v>
      </c>
      <c r="AZ125" s="119">
        <v>1.9875306854360295E-3</v>
      </c>
      <c r="BA125" s="119">
        <v>1.9875306854360295E-3</v>
      </c>
      <c r="BB125" s="119">
        <v>1.9875306854360295E-3</v>
      </c>
      <c r="BC125" s="119">
        <v>2.8925010819079618E-4</v>
      </c>
      <c r="BD125" s="119">
        <v>0</v>
      </c>
      <c r="BE125" s="119">
        <v>0</v>
      </c>
      <c r="BF125" s="119">
        <v>0</v>
      </c>
      <c r="BG125" s="119">
        <v>0</v>
      </c>
      <c r="BH125" s="119">
        <v>0</v>
      </c>
      <c r="BI125" s="119">
        <v>0</v>
      </c>
      <c r="BJ125" s="119">
        <v>0</v>
      </c>
      <c r="BK125" s="119">
        <v>0</v>
      </c>
      <c r="BL125" s="119">
        <v>0</v>
      </c>
      <c r="BM125" s="119">
        <v>0</v>
      </c>
      <c r="BN125" s="119">
        <v>0</v>
      </c>
      <c r="BO125" s="119">
        <v>0</v>
      </c>
      <c r="BP125" s="119">
        <v>0</v>
      </c>
      <c r="BQ125" s="119">
        <v>0</v>
      </c>
      <c r="BR125" s="119">
        <v>0</v>
      </c>
      <c r="BS125" s="119">
        <v>0</v>
      </c>
      <c r="BU125" s="118"/>
      <c r="BV125" s="118"/>
      <c r="BW125" s="118"/>
      <c r="BX125" s="120">
        <v>0</v>
      </c>
      <c r="BY125" s="120">
        <v>0</v>
      </c>
      <c r="BZ125" s="120">
        <v>0</v>
      </c>
      <c r="CA125" s="120">
        <v>0</v>
      </c>
      <c r="CB125" s="120">
        <v>0</v>
      </c>
      <c r="CC125" s="120">
        <v>0</v>
      </c>
      <c r="CD125" s="120">
        <v>0</v>
      </c>
      <c r="CE125" s="120">
        <v>0</v>
      </c>
      <c r="CF125" s="120">
        <v>0</v>
      </c>
      <c r="CG125" s="120">
        <v>0</v>
      </c>
      <c r="CH125" s="120">
        <v>0</v>
      </c>
      <c r="CI125" s="120">
        <v>0</v>
      </c>
      <c r="CJ125" s="120">
        <v>0</v>
      </c>
      <c r="CK125" s="120">
        <v>0</v>
      </c>
      <c r="CL125" s="120">
        <v>0</v>
      </c>
      <c r="CM125" s="120">
        <v>0</v>
      </c>
      <c r="CN125" s="120">
        <v>0</v>
      </c>
      <c r="CO125" s="120">
        <v>0</v>
      </c>
      <c r="CP125" s="120">
        <v>0</v>
      </c>
      <c r="CQ125" s="120">
        <v>0</v>
      </c>
      <c r="CR125" s="120">
        <v>0</v>
      </c>
      <c r="CS125" s="120">
        <v>0</v>
      </c>
      <c r="CT125" s="120">
        <v>0</v>
      </c>
      <c r="CU125" s="120">
        <v>0</v>
      </c>
      <c r="CV125" s="120">
        <v>0</v>
      </c>
      <c r="CW125" s="120">
        <v>0</v>
      </c>
      <c r="CX125" s="120">
        <v>0</v>
      </c>
      <c r="CY125" s="120">
        <v>0</v>
      </c>
    </row>
    <row r="126" spans="1:103" x14ac:dyDescent="0.4">
      <c r="A126" s="200">
        <v>2000274</v>
      </c>
      <c r="B126" s="200" t="s">
        <v>107</v>
      </c>
      <c r="C126" s="201">
        <v>15.242660017324864</v>
      </c>
      <c r="D126" s="367">
        <v>2.6858701983938036</v>
      </c>
      <c r="E126" s="367">
        <v>2.2083224771193852</v>
      </c>
      <c r="F126" s="368">
        <v>3.1471204439764994E-3</v>
      </c>
      <c r="G126" s="371">
        <v>0</v>
      </c>
      <c r="H126" s="509"/>
      <c r="I126" s="369"/>
      <c r="J126" s="508"/>
      <c r="K126" s="371">
        <v>2.2083224771193852</v>
      </c>
      <c r="L126" s="370">
        <v>2.2083224771193852</v>
      </c>
      <c r="M126" s="371">
        <v>2.2083224771193852</v>
      </c>
      <c r="N126" s="371">
        <v>2.2083224771193852</v>
      </c>
      <c r="O126" s="371">
        <v>2.2083224771193852</v>
      </c>
      <c r="P126" s="371">
        <v>2.2083224771193852</v>
      </c>
      <c r="Q126" s="371">
        <v>2.2083224771193852</v>
      </c>
      <c r="R126" s="371">
        <v>2.2083224771193852</v>
      </c>
      <c r="S126" s="371">
        <v>2.2083224771193852</v>
      </c>
      <c r="T126" s="371">
        <v>2.2083224771193852</v>
      </c>
      <c r="U126" s="371">
        <v>2.2083224771193852</v>
      </c>
      <c r="V126" s="371">
        <v>2.2083224771193852</v>
      </c>
      <c r="W126" s="371">
        <v>2.2083224771193852</v>
      </c>
      <c r="X126" s="371">
        <v>2.2083224771193852</v>
      </c>
      <c r="Y126" s="371">
        <v>0.53587157055667678</v>
      </c>
      <c r="Z126" s="371">
        <v>0</v>
      </c>
      <c r="AA126" s="371">
        <v>0</v>
      </c>
      <c r="AB126" s="371">
        <v>0</v>
      </c>
      <c r="AC126" s="371">
        <v>0</v>
      </c>
      <c r="AD126" s="371">
        <v>0</v>
      </c>
      <c r="AE126" s="371">
        <v>0</v>
      </c>
      <c r="AF126" s="371">
        <v>0</v>
      </c>
      <c r="AG126" s="371">
        <v>0</v>
      </c>
      <c r="AH126" s="371">
        <v>0</v>
      </c>
      <c r="AI126" s="371">
        <v>0</v>
      </c>
      <c r="AJ126" s="371">
        <v>0</v>
      </c>
      <c r="AK126" s="371">
        <v>0</v>
      </c>
      <c r="AL126" s="371">
        <v>0</v>
      </c>
      <c r="AM126" s="372">
        <f t="shared" si="6"/>
        <v>31.452386250228066</v>
      </c>
      <c r="AO126" s="118"/>
      <c r="AP126" s="118"/>
      <c r="AQ126" s="118"/>
      <c r="AR126" s="119">
        <v>3.1471204439764994E-3</v>
      </c>
      <c r="AS126" s="119">
        <v>3.1471204439764994E-3</v>
      </c>
      <c r="AT126" s="119">
        <v>3.1471204439764994E-3</v>
      </c>
      <c r="AU126" s="119">
        <v>3.1471204439764994E-3</v>
      </c>
      <c r="AV126" s="119">
        <v>3.1471204439764994E-3</v>
      </c>
      <c r="AW126" s="119">
        <v>3.1471204439764994E-3</v>
      </c>
      <c r="AX126" s="119">
        <v>3.1471204439764994E-3</v>
      </c>
      <c r="AY126" s="119">
        <v>3.1471204439764994E-3</v>
      </c>
      <c r="AZ126" s="119">
        <v>3.1471204439764994E-3</v>
      </c>
      <c r="BA126" s="119">
        <v>3.1471204439764994E-3</v>
      </c>
      <c r="BB126" s="119">
        <v>3.1471204439764994E-3</v>
      </c>
      <c r="BC126" s="119">
        <v>3.1471204439764994E-3</v>
      </c>
      <c r="BD126" s="119">
        <v>3.1471204439764994E-3</v>
      </c>
      <c r="BE126" s="119">
        <v>3.1471204439764994E-3</v>
      </c>
      <c r="BF126" s="119">
        <v>7.6368030145877134E-4</v>
      </c>
      <c r="BG126" s="119">
        <v>0</v>
      </c>
      <c r="BH126" s="119">
        <v>0</v>
      </c>
      <c r="BI126" s="119">
        <v>0</v>
      </c>
      <c r="BJ126" s="119">
        <v>0</v>
      </c>
      <c r="BK126" s="119">
        <v>0</v>
      </c>
      <c r="BL126" s="119">
        <v>0</v>
      </c>
      <c r="BM126" s="119">
        <v>0</v>
      </c>
      <c r="BN126" s="119">
        <v>0</v>
      </c>
      <c r="BO126" s="119">
        <v>0</v>
      </c>
      <c r="BP126" s="119">
        <v>0</v>
      </c>
      <c r="BQ126" s="119">
        <v>0</v>
      </c>
      <c r="BR126" s="119">
        <v>0</v>
      </c>
      <c r="BS126" s="119">
        <v>0</v>
      </c>
      <c r="BU126" s="118"/>
      <c r="BV126" s="118"/>
      <c r="BW126" s="118"/>
      <c r="BX126" s="120">
        <v>0</v>
      </c>
      <c r="BY126" s="120">
        <v>0</v>
      </c>
      <c r="BZ126" s="120">
        <v>0</v>
      </c>
      <c r="CA126" s="120">
        <v>0</v>
      </c>
      <c r="CB126" s="120">
        <v>0</v>
      </c>
      <c r="CC126" s="120">
        <v>0</v>
      </c>
      <c r="CD126" s="120">
        <v>0</v>
      </c>
      <c r="CE126" s="120">
        <v>0</v>
      </c>
      <c r="CF126" s="120">
        <v>0</v>
      </c>
      <c r="CG126" s="120">
        <v>0</v>
      </c>
      <c r="CH126" s="120">
        <v>0</v>
      </c>
      <c r="CI126" s="120">
        <v>0</v>
      </c>
      <c r="CJ126" s="120">
        <v>0</v>
      </c>
      <c r="CK126" s="120">
        <v>0</v>
      </c>
      <c r="CL126" s="120">
        <v>0</v>
      </c>
      <c r="CM126" s="120">
        <v>0</v>
      </c>
      <c r="CN126" s="120">
        <v>0</v>
      </c>
      <c r="CO126" s="120">
        <v>0</v>
      </c>
      <c r="CP126" s="120">
        <v>0</v>
      </c>
      <c r="CQ126" s="120">
        <v>0</v>
      </c>
      <c r="CR126" s="120">
        <v>0</v>
      </c>
      <c r="CS126" s="120">
        <v>0</v>
      </c>
      <c r="CT126" s="120">
        <v>0</v>
      </c>
      <c r="CU126" s="120">
        <v>0</v>
      </c>
      <c r="CV126" s="120">
        <v>0</v>
      </c>
      <c r="CW126" s="120">
        <v>0</v>
      </c>
      <c r="CX126" s="120">
        <v>0</v>
      </c>
      <c r="CY126" s="120">
        <v>0</v>
      </c>
    </row>
    <row r="127" spans="1:103" x14ac:dyDescent="0.4">
      <c r="A127" s="200">
        <v>2010003</v>
      </c>
      <c r="B127" s="200" t="s">
        <v>107</v>
      </c>
      <c r="C127" s="201">
        <v>15.242660017324864</v>
      </c>
      <c r="D127" s="367">
        <v>149.71206983510257</v>
      </c>
      <c r="E127" s="367">
        <v>123.09326381842133</v>
      </c>
      <c r="F127" s="368">
        <v>2.4818816673199656E-2</v>
      </c>
      <c r="G127" s="371">
        <v>0</v>
      </c>
      <c r="H127" s="509"/>
      <c r="I127" s="369"/>
      <c r="J127" s="508"/>
      <c r="K127" s="371">
        <v>123.09326381842133</v>
      </c>
      <c r="L127" s="370">
        <v>123.09326381842133</v>
      </c>
      <c r="M127" s="371">
        <v>123.09326381842133</v>
      </c>
      <c r="N127" s="371">
        <v>123.09326381842133</v>
      </c>
      <c r="O127" s="371">
        <v>123.09326381842133</v>
      </c>
      <c r="P127" s="371">
        <v>123.09326381842133</v>
      </c>
      <c r="Q127" s="371">
        <v>123.09326381842133</v>
      </c>
      <c r="R127" s="371">
        <v>123.09326381842133</v>
      </c>
      <c r="S127" s="371">
        <v>123.09326381842133</v>
      </c>
      <c r="T127" s="371">
        <v>123.09326381842133</v>
      </c>
      <c r="U127" s="371">
        <v>123.09326381842133</v>
      </c>
      <c r="V127" s="371">
        <v>123.09326381842133</v>
      </c>
      <c r="W127" s="371">
        <v>123.09326381842133</v>
      </c>
      <c r="X127" s="371">
        <v>123.09326381842133</v>
      </c>
      <c r="Y127" s="371">
        <v>29.869813530752186</v>
      </c>
      <c r="Z127" s="371">
        <v>0</v>
      </c>
      <c r="AA127" s="371">
        <v>0</v>
      </c>
      <c r="AB127" s="371">
        <v>0</v>
      </c>
      <c r="AC127" s="371">
        <v>0</v>
      </c>
      <c r="AD127" s="371">
        <v>0</v>
      </c>
      <c r="AE127" s="371">
        <v>0</v>
      </c>
      <c r="AF127" s="371">
        <v>0</v>
      </c>
      <c r="AG127" s="371">
        <v>0</v>
      </c>
      <c r="AH127" s="371">
        <v>0</v>
      </c>
      <c r="AI127" s="371">
        <v>0</v>
      </c>
      <c r="AJ127" s="371">
        <v>0</v>
      </c>
      <c r="AK127" s="371">
        <v>0</v>
      </c>
      <c r="AL127" s="371">
        <v>0</v>
      </c>
      <c r="AM127" s="372">
        <f t="shared" si="6"/>
        <v>1753.1755069886506</v>
      </c>
      <c r="AO127" s="118"/>
      <c r="AP127" s="118"/>
      <c r="AQ127" s="207"/>
      <c r="AR127" s="119">
        <v>2.4818816673199656E-2</v>
      </c>
      <c r="AS127" s="119">
        <v>2.4818816673199656E-2</v>
      </c>
      <c r="AT127" s="119">
        <v>2.4818816673199656E-2</v>
      </c>
      <c r="AU127" s="119">
        <v>2.4818816673199656E-2</v>
      </c>
      <c r="AV127" s="119">
        <v>2.4818816673199656E-2</v>
      </c>
      <c r="AW127" s="119">
        <v>2.4818816673199656E-2</v>
      </c>
      <c r="AX127" s="119">
        <v>2.4818816673199656E-2</v>
      </c>
      <c r="AY127" s="119">
        <v>2.4818816673199656E-2</v>
      </c>
      <c r="AZ127" s="119">
        <v>2.4818816673199656E-2</v>
      </c>
      <c r="BA127" s="119">
        <v>2.4818816673199656E-2</v>
      </c>
      <c r="BB127" s="119">
        <v>2.4818816673199656E-2</v>
      </c>
      <c r="BC127" s="119">
        <v>2.4818816673199656E-2</v>
      </c>
      <c r="BD127" s="119">
        <v>2.4818816673199656E-2</v>
      </c>
      <c r="BE127" s="119">
        <v>2.4818816673199656E-2</v>
      </c>
      <c r="BF127" s="119">
        <v>6.0225344839012545E-3</v>
      </c>
      <c r="BG127" s="119">
        <v>0</v>
      </c>
      <c r="BH127" s="119">
        <v>0</v>
      </c>
      <c r="BI127" s="119">
        <v>0</v>
      </c>
      <c r="BJ127" s="119">
        <v>0</v>
      </c>
      <c r="BK127" s="119">
        <v>0</v>
      </c>
      <c r="BL127" s="119">
        <v>0</v>
      </c>
      <c r="BM127" s="119">
        <v>0</v>
      </c>
      <c r="BN127" s="119">
        <v>0</v>
      </c>
      <c r="BO127" s="119">
        <v>0</v>
      </c>
      <c r="BP127" s="119">
        <v>0</v>
      </c>
      <c r="BQ127" s="119">
        <v>0</v>
      </c>
      <c r="BR127" s="119">
        <v>0</v>
      </c>
      <c r="BS127" s="119">
        <v>0</v>
      </c>
      <c r="BU127" s="118"/>
      <c r="BV127" s="118"/>
      <c r="BW127" s="118"/>
      <c r="BX127" s="120">
        <v>0</v>
      </c>
      <c r="BY127" s="120">
        <v>0</v>
      </c>
      <c r="BZ127" s="120">
        <v>0</v>
      </c>
      <c r="CA127" s="120">
        <v>0</v>
      </c>
      <c r="CB127" s="120">
        <v>0</v>
      </c>
      <c r="CC127" s="120">
        <v>0</v>
      </c>
      <c r="CD127" s="120">
        <v>0</v>
      </c>
      <c r="CE127" s="120">
        <v>0</v>
      </c>
      <c r="CF127" s="120">
        <v>0</v>
      </c>
      <c r="CG127" s="120">
        <v>0</v>
      </c>
      <c r="CH127" s="120">
        <v>0</v>
      </c>
      <c r="CI127" s="120">
        <v>0</v>
      </c>
      <c r="CJ127" s="120">
        <v>0</v>
      </c>
      <c r="CK127" s="120">
        <v>0</v>
      </c>
      <c r="CL127" s="120">
        <v>0</v>
      </c>
      <c r="CM127" s="120">
        <v>0</v>
      </c>
      <c r="CN127" s="120">
        <v>0</v>
      </c>
      <c r="CO127" s="120">
        <v>0</v>
      </c>
      <c r="CP127" s="120">
        <v>0</v>
      </c>
      <c r="CQ127" s="120">
        <v>0</v>
      </c>
      <c r="CR127" s="120">
        <v>0</v>
      </c>
      <c r="CS127" s="120">
        <v>0</v>
      </c>
      <c r="CT127" s="120">
        <v>0</v>
      </c>
      <c r="CU127" s="120">
        <v>0</v>
      </c>
      <c r="CV127" s="120">
        <v>0</v>
      </c>
      <c r="CW127" s="120">
        <v>0</v>
      </c>
      <c r="CX127" s="120">
        <v>0</v>
      </c>
      <c r="CY127" s="120">
        <v>0</v>
      </c>
    </row>
    <row r="128" spans="1:103" x14ac:dyDescent="0.4">
      <c r="A128" s="200">
        <v>2101054</v>
      </c>
      <c r="B128" s="200" t="s">
        <v>107</v>
      </c>
      <c r="C128" s="201">
        <v>15.5446233772076</v>
      </c>
      <c r="D128" s="367">
        <v>21.457865619449446</v>
      </c>
      <c r="E128" s="367">
        <v>17.642657112311337</v>
      </c>
      <c r="F128" s="368">
        <v>7.3776194708093153E-3</v>
      </c>
      <c r="G128" s="371">
        <v>0</v>
      </c>
      <c r="H128" s="509"/>
      <c r="I128" s="369"/>
      <c r="J128" s="508"/>
      <c r="K128" s="371">
        <v>17.642657112311337</v>
      </c>
      <c r="L128" s="370">
        <v>17.642657112311337</v>
      </c>
      <c r="M128" s="371">
        <v>17.642657112311337</v>
      </c>
      <c r="N128" s="371">
        <v>17.642657112311337</v>
      </c>
      <c r="O128" s="371">
        <v>17.642657112311337</v>
      </c>
      <c r="P128" s="371">
        <v>17.642657112311337</v>
      </c>
      <c r="Q128" s="371">
        <v>17.642657112311337</v>
      </c>
      <c r="R128" s="371">
        <v>17.642657112311337</v>
      </c>
      <c r="S128" s="371">
        <v>17.642657112311337</v>
      </c>
      <c r="T128" s="371">
        <v>17.642657112311337</v>
      </c>
      <c r="U128" s="371">
        <v>17.642657112311337</v>
      </c>
      <c r="V128" s="371">
        <v>17.642657112311337</v>
      </c>
      <c r="W128" s="371">
        <v>17.642657112311337</v>
      </c>
      <c r="X128" s="371">
        <v>17.642657112311337</v>
      </c>
      <c r="Y128" s="371">
        <v>9.6086034994226832</v>
      </c>
      <c r="Z128" s="371">
        <v>0</v>
      </c>
      <c r="AA128" s="371">
        <v>0</v>
      </c>
      <c r="AB128" s="371">
        <v>0</v>
      </c>
      <c r="AC128" s="371">
        <v>0</v>
      </c>
      <c r="AD128" s="371">
        <v>0</v>
      </c>
      <c r="AE128" s="371">
        <v>0</v>
      </c>
      <c r="AF128" s="371">
        <v>0</v>
      </c>
      <c r="AG128" s="371">
        <v>0</v>
      </c>
      <c r="AH128" s="371">
        <v>0</v>
      </c>
      <c r="AI128" s="371">
        <v>0</v>
      </c>
      <c r="AJ128" s="371">
        <v>0</v>
      </c>
      <c r="AK128" s="371">
        <v>0</v>
      </c>
      <c r="AL128" s="371">
        <v>0</v>
      </c>
      <c r="AM128" s="372">
        <f t="shared" si="6"/>
        <v>256.60580307178134</v>
      </c>
      <c r="AO128" s="118"/>
      <c r="AP128" s="118"/>
      <c r="AQ128" s="207"/>
      <c r="AR128" s="119">
        <v>7.3776194708093153E-3</v>
      </c>
      <c r="AS128" s="119">
        <v>7.3776194708093153E-3</v>
      </c>
      <c r="AT128" s="119">
        <v>7.3776194708093153E-3</v>
      </c>
      <c r="AU128" s="119">
        <v>7.3776194708093153E-3</v>
      </c>
      <c r="AV128" s="119">
        <v>7.3776194708093153E-3</v>
      </c>
      <c r="AW128" s="119">
        <v>7.3776194708093153E-3</v>
      </c>
      <c r="AX128" s="119">
        <v>7.3776194708093153E-3</v>
      </c>
      <c r="AY128" s="119">
        <v>7.3776194708093153E-3</v>
      </c>
      <c r="AZ128" s="119">
        <v>7.3776194708093153E-3</v>
      </c>
      <c r="BA128" s="119">
        <v>7.3776194708093153E-3</v>
      </c>
      <c r="BB128" s="119">
        <v>7.3776194708093153E-3</v>
      </c>
      <c r="BC128" s="119">
        <v>7.3776194708093153E-3</v>
      </c>
      <c r="BD128" s="119">
        <v>7.3776194708093153E-3</v>
      </c>
      <c r="BE128" s="119">
        <v>7.3776194708093153E-3</v>
      </c>
      <c r="BF128" s="119">
        <v>4.0180240319447154E-3</v>
      </c>
      <c r="BG128" s="119">
        <v>0</v>
      </c>
      <c r="BH128" s="119">
        <v>0</v>
      </c>
      <c r="BI128" s="119">
        <v>0</v>
      </c>
      <c r="BJ128" s="119">
        <v>0</v>
      </c>
      <c r="BK128" s="119">
        <v>0</v>
      </c>
      <c r="BL128" s="119">
        <v>0</v>
      </c>
      <c r="BM128" s="119">
        <v>0</v>
      </c>
      <c r="BN128" s="119">
        <v>0</v>
      </c>
      <c r="BO128" s="119">
        <v>0</v>
      </c>
      <c r="BP128" s="119">
        <v>0</v>
      </c>
      <c r="BQ128" s="119">
        <v>0</v>
      </c>
      <c r="BR128" s="119">
        <v>0</v>
      </c>
      <c r="BS128" s="119">
        <v>0</v>
      </c>
      <c r="BU128" s="118"/>
      <c r="BV128" s="118"/>
      <c r="BW128" s="118"/>
      <c r="BX128" s="120">
        <v>0</v>
      </c>
      <c r="BY128" s="120">
        <v>0</v>
      </c>
      <c r="BZ128" s="120">
        <v>0</v>
      </c>
      <c r="CA128" s="120">
        <v>0</v>
      </c>
      <c r="CB128" s="120">
        <v>0</v>
      </c>
      <c r="CC128" s="120">
        <v>0</v>
      </c>
      <c r="CD128" s="120">
        <v>0</v>
      </c>
      <c r="CE128" s="120">
        <v>0</v>
      </c>
      <c r="CF128" s="120">
        <v>0</v>
      </c>
      <c r="CG128" s="120">
        <v>0</v>
      </c>
      <c r="CH128" s="120">
        <v>0</v>
      </c>
      <c r="CI128" s="120">
        <v>0</v>
      </c>
      <c r="CJ128" s="120">
        <v>0</v>
      </c>
      <c r="CK128" s="120">
        <v>0</v>
      </c>
      <c r="CL128" s="120">
        <v>0</v>
      </c>
      <c r="CM128" s="120">
        <v>0</v>
      </c>
      <c r="CN128" s="120">
        <v>0</v>
      </c>
      <c r="CO128" s="120">
        <v>0</v>
      </c>
      <c r="CP128" s="120">
        <v>0</v>
      </c>
      <c r="CQ128" s="120">
        <v>0</v>
      </c>
      <c r="CR128" s="120">
        <v>0</v>
      </c>
      <c r="CS128" s="120">
        <v>0</v>
      </c>
      <c r="CT128" s="120">
        <v>0</v>
      </c>
      <c r="CU128" s="120">
        <v>0</v>
      </c>
      <c r="CV128" s="120">
        <v>0</v>
      </c>
      <c r="CW128" s="120">
        <v>0</v>
      </c>
      <c r="CX128" s="120">
        <v>0</v>
      </c>
      <c r="CY128" s="120">
        <v>0</v>
      </c>
    </row>
    <row r="129" spans="1:103" x14ac:dyDescent="0.4">
      <c r="A129" s="200">
        <v>2001084</v>
      </c>
      <c r="B129" s="200" t="s">
        <v>107</v>
      </c>
      <c r="C129" s="201">
        <v>15.242660017324864</v>
      </c>
      <c r="D129" s="367">
        <v>33.385410381209503</v>
      </c>
      <c r="E129" s="367">
        <v>27.449484415430454</v>
      </c>
      <c r="F129" s="368">
        <v>6.0122954728752008E-3</v>
      </c>
      <c r="G129" s="371">
        <v>0</v>
      </c>
      <c r="H129" s="509"/>
      <c r="I129" s="369"/>
      <c r="J129" s="508"/>
      <c r="K129" s="371">
        <v>27.449484415430454</v>
      </c>
      <c r="L129" s="370">
        <v>27.449484415430454</v>
      </c>
      <c r="M129" s="371">
        <v>27.449484415430454</v>
      </c>
      <c r="N129" s="371">
        <v>27.449484415430454</v>
      </c>
      <c r="O129" s="371">
        <v>27.449484415430454</v>
      </c>
      <c r="P129" s="371">
        <v>27.449484415430454</v>
      </c>
      <c r="Q129" s="371">
        <v>27.449484415430454</v>
      </c>
      <c r="R129" s="371">
        <v>27.449484415430454</v>
      </c>
      <c r="S129" s="371">
        <v>27.449484415430454</v>
      </c>
      <c r="T129" s="371">
        <v>27.449484415430454</v>
      </c>
      <c r="U129" s="371">
        <v>27.449484415430454</v>
      </c>
      <c r="V129" s="371">
        <v>27.449484415430454</v>
      </c>
      <c r="W129" s="371">
        <v>27.449484415430454</v>
      </c>
      <c r="X129" s="371">
        <v>27.449484415430454</v>
      </c>
      <c r="Y129" s="371">
        <v>6.6608923638069406</v>
      </c>
      <c r="Z129" s="371">
        <v>0</v>
      </c>
      <c r="AA129" s="371">
        <v>0</v>
      </c>
      <c r="AB129" s="371">
        <v>0</v>
      </c>
      <c r="AC129" s="371">
        <v>0</v>
      </c>
      <c r="AD129" s="371">
        <v>0</v>
      </c>
      <c r="AE129" s="371">
        <v>0</v>
      </c>
      <c r="AF129" s="371">
        <v>0</v>
      </c>
      <c r="AG129" s="371">
        <v>0</v>
      </c>
      <c r="AH129" s="371">
        <v>0</v>
      </c>
      <c r="AI129" s="371">
        <v>0</v>
      </c>
      <c r="AJ129" s="371">
        <v>0</v>
      </c>
      <c r="AK129" s="371">
        <v>0</v>
      </c>
      <c r="AL129" s="371">
        <v>0</v>
      </c>
      <c r="AM129" s="372">
        <f t="shared" si="6"/>
        <v>390.95367417983329</v>
      </c>
      <c r="AO129" s="118"/>
      <c r="AP129" s="118"/>
      <c r="AQ129" s="118"/>
      <c r="AR129" s="119">
        <v>6.0122954728752008E-3</v>
      </c>
      <c r="AS129" s="119">
        <v>6.0122954728752008E-3</v>
      </c>
      <c r="AT129" s="119">
        <v>6.0122954728752008E-3</v>
      </c>
      <c r="AU129" s="119">
        <v>6.0122954728752008E-3</v>
      </c>
      <c r="AV129" s="119">
        <v>6.0122954728752008E-3</v>
      </c>
      <c r="AW129" s="119">
        <v>6.0122954728752008E-3</v>
      </c>
      <c r="AX129" s="119">
        <v>6.0122954728752008E-3</v>
      </c>
      <c r="AY129" s="119">
        <v>6.0122954728752008E-3</v>
      </c>
      <c r="AZ129" s="119">
        <v>6.0122954728752008E-3</v>
      </c>
      <c r="BA129" s="119">
        <v>6.0122954728752008E-3</v>
      </c>
      <c r="BB129" s="119">
        <v>6.0122954728752008E-3</v>
      </c>
      <c r="BC129" s="119">
        <v>6.0122954728752008E-3</v>
      </c>
      <c r="BD129" s="119">
        <v>6.0122954728752008E-3</v>
      </c>
      <c r="BE129" s="119">
        <v>6.0122954728752008E-3</v>
      </c>
      <c r="BF129" s="119">
        <v>1.4589437236100981E-3</v>
      </c>
      <c r="BG129" s="119">
        <v>0</v>
      </c>
      <c r="BH129" s="119">
        <v>0</v>
      </c>
      <c r="BI129" s="119">
        <v>0</v>
      </c>
      <c r="BJ129" s="119">
        <v>0</v>
      </c>
      <c r="BK129" s="119">
        <v>0</v>
      </c>
      <c r="BL129" s="119">
        <v>0</v>
      </c>
      <c r="BM129" s="119">
        <v>0</v>
      </c>
      <c r="BN129" s="119">
        <v>0</v>
      </c>
      <c r="BO129" s="119">
        <v>0</v>
      </c>
      <c r="BP129" s="119">
        <v>0</v>
      </c>
      <c r="BQ129" s="119">
        <v>0</v>
      </c>
      <c r="BR129" s="119">
        <v>0</v>
      </c>
      <c r="BS129" s="119">
        <v>0</v>
      </c>
      <c r="BU129" s="118"/>
      <c r="BV129" s="118"/>
      <c r="BW129" s="118"/>
      <c r="BX129" s="120">
        <v>0</v>
      </c>
      <c r="BY129" s="120">
        <v>0</v>
      </c>
      <c r="BZ129" s="120">
        <v>0</v>
      </c>
      <c r="CA129" s="120">
        <v>0</v>
      </c>
      <c r="CB129" s="120">
        <v>0</v>
      </c>
      <c r="CC129" s="120">
        <v>0</v>
      </c>
      <c r="CD129" s="120">
        <v>0</v>
      </c>
      <c r="CE129" s="120">
        <v>0</v>
      </c>
      <c r="CF129" s="120">
        <v>0</v>
      </c>
      <c r="CG129" s="120">
        <v>0</v>
      </c>
      <c r="CH129" s="120">
        <v>0</v>
      </c>
      <c r="CI129" s="120">
        <v>0</v>
      </c>
      <c r="CJ129" s="120">
        <v>0</v>
      </c>
      <c r="CK129" s="120">
        <v>0</v>
      </c>
      <c r="CL129" s="120">
        <v>0</v>
      </c>
      <c r="CM129" s="120">
        <v>0</v>
      </c>
      <c r="CN129" s="120">
        <v>0</v>
      </c>
      <c r="CO129" s="120">
        <v>0</v>
      </c>
      <c r="CP129" s="120">
        <v>0</v>
      </c>
      <c r="CQ129" s="120">
        <v>0</v>
      </c>
      <c r="CR129" s="120">
        <v>0</v>
      </c>
      <c r="CS129" s="120">
        <v>0</v>
      </c>
      <c r="CT129" s="120">
        <v>0</v>
      </c>
      <c r="CU129" s="120">
        <v>0</v>
      </c>
      <c r="CV129" s="120">
        <v>0</v>
      </c>
      <c r="CW129" s="120">
        <v>0</v>
      </c>
      <c r="CX129" s="120">
        <v>0</v>
      </c>
      <c r="CY129" s="120">
        <v>0</v>
      </c>
    </row>
    <row r="130" spans="1:103" x14ac:dyDescent="0.4">
      <c r="A130" s="200">
        <v>2100114</v>
      </c>
      <c r="B130" s="200" t="s">
        <v>107</v>
      </c>
      <c r="C130" s="201">
        <v>15.242660017324864</v>
      </c>
      <c r="D130" s="367">
        <v>39.84910379447885</v>
      </c>
      <c r="E130" s="367">
        <v>32.763933139820509</v>
      </c>
      <c r="F130" s="368">
        <v>9.9747715766712788E-3</v>
      </c>
      <c r="G130" s="371">
        <v>0</v>
      </c>
      <c r="H130" s="509"/>
      <c r="I130" s="369"/>
      <c r="J130" s="508"/>
      <c r="K130" s="371">
        <v>32.763933139820509</v>
      </c>
      <c r="L130" s="370">
        <v>32.763933139820509</v>
      </c>
      <c r="M130" s="371">
        <v>32.763933139820509</v>
      </c>
      <c r="N130" s="371">
        <v>32.763933139820509</v>
      </c>
      <c r="O130" s="371">
        <v>32.763933139820509</v>
      </c>
      <c r="P130" s="371">
        <v>32.763933139820509</v>
      </c>
      <c r="Q130" s="371">
        <v>32.763933139820509</v>
      </c>
      <c r="R130" s="371">
        <v>32.763933139820509</v>
      </c>
      <c r="S130" s="371">
        <v>32.763933139820509</v>
      </c>
      <c r="T130" s="371">
        <v>32.763933139820509</v>
      </c>
      <c r="U130" s="371">
        <v>32.763933139820509</v>
      </c>
      <c r="V130" s="371">
        <v>32.763933139820509</v>
      </c>
      <c r="W130" s="371">
        <v>32.763933139820509</v>
      </c>
      <c r="X130" s="371">
        <v>32.763933139820509</v>
      </c>
      <c r="Y130" s="371">
        <v>7.9504965833395334</v>
      </c>
      <c r="Z130" s="371">
        <v>0</v>
      </c>
      <c r="AA130" s="371">
        <v>0</v>
      </c>
      <c r="AB130" s="371">
        <v>0</v>
      </c>
      <c r="AC130" s="371">
        <v>0</v>
      </c>
      <c r="AD130" s="371">
        <v>0</v>
      </c>
      <c r="AE130" s="371">
        <v>0</v>
      </c>
      <c r="AF130" s="371">
        <v>0</v>
      </c>
      <c r="AG130" s="371">
        <v>0</v>
      </c>
      <c r="AH130" s="371">
        <v>0</v>
      </c>
      <c r="AI130" s="371">
        <v>0</v>
      </c>
      <c r="AJ130" s="371">
        <v>0</v>
      </c>
      <c r="AK130" s="371">
        <v>0</v>
      </c>
      <c r="AL130" s="371">
        <v>0</v>
      </c>
      <c r="AM130" s="372">
        <f t="shared" si="6"/>
        <v>466.64556054082652</v>
      </c>
      <c r="AO130" s="118"/>
      <c r="AP130" s="118"/>
      <c r="AQ130" s="207"/>
      <c r="AR130" s="119">
        <v>9.9747715766712788E-3</v>
      </c>
      <c r="AS130" s="119">
        <v>9.9747715766712788E-3</v>
      </c>
      <c r="AT130" s="119">
        <v>9.9747715766712788E-3</v>
      </c>
      <c r="AU130" s="119">
        <v>9.9747715766712788E-3</v>
      </c>
      <c r="AV130" s="119">
        <v>9.9747715766712788E-3</v>
      </c>
      <c r="AW130" s="119">
        <v>9.9747715766712788E-3</v>
      </c>
      <c r="AX130" s="119">
        <v>9.9747715766712788E-3</v>
      </c>
      <c r="AY130" s="119">
        <v>9.9747715766712788E-3</v>
      </c>
      <c r="AZ130" s="119">
        <v>9.9747715766712788E-3</v>
      </c>
      <c r="BA130" s="119">
        <v>9.9747715766712788E-3</v>
      </c>
      <c r="BB130" s="119">
        <v>9.9747715766712788E-3</v>
      </c>
      <c r="BC130" s="119">
        <v>9.9747715766712788E-3</v>
      </c>
      <c r="BD130" s="119">
        <v>9.9747715766712788E-3</v>
      </c>
      <c r="BE130" s="119">
        <v>9.9747715766712788E-3</v>
      </c>
      <c r="BF130" s="119">
        <v>2.4204782436066143E-3</v>
      </c>
      <c r="BG130" s="119">
        <v>0</v>
      </c>
      <c r="BH130" s="119">
        <v>0</v>
      </c>
      <c r="BI130" s="119">
        <v>0</v>
      </c>
      <c r="BJ130" s="119">
        <v>0</v>
      </c>
      <c r="BK130" s="119">
        <v>0</v>
      </c>
      <c r="BL130" s="119">
        <v>0</v>
      </c>
      <c r="BM130" s="119">
        <v>0</v>
      </c>
      <c r="BN130" s="119">
        <v>0</v>
      </c>
      <c r="BO130" s="119">
        <v>0</v>
      </c>
      <c r="BP130" s="119">
        <v>0</v>
      </c>
      <c r="BQ130" s="119">
        <v>0</v>
      </c>
      <c r="BR130" s="119">
        <v>0</v>
      </c>
      <c r="BS130" s="119">
        <v>0</v>
      </c>
      <c r="BU130" s="118"/>
      <c r="BV130" s="118"/>
      <c r="BW130" s="118"/>
      <c r="BX130" s="120">
        <v>0</v>
      </c>
      <c r="BY130" s="120">
        <v>0</v>
      </c>
      <c r="BZ130" s="120">
        <v>0</v>
      </c>
      <c r="CA130" s="120">
        <v>0</v>
      </c>
      <c r="CB130" s="120">
        <v>0</v>
      </c>
      <c r="CC130" s="120">
        <v>0</v>
      </c>
      <c r="CD130" s="120">
        <v>0</v>
      </c>
      <c r="CE130" s="120">
        <v>0</v>
      </c>
      <c r="CF130" s="120">
        <v>0</v>
      </c>
      <c r="CG130" s="120">
        <v>0</v>
      </c>
      <c r="CH130" s="120">
        <v>0</v>
      </c>
      <c r="CI130" s="120">
        <v>0</v>
      </c>
      <c r="CJ130" s="120">
        <v>0</v>
      </c>
      <c r="CK130" s="120">
        <v>0</v>
      </c>
      <c r="CL130" s="120">
        <v>0</v>
      </c>
      <c r="CM130" s="120">
        <v>0</v>
      </c>
      <c r="CN130" s="120">
        <v>0</v>
      </c>
      <c r="CO130" s="120">
        <v>0</v>
      </c>
      <c r="CP130" s="120">
        <v>0</v>
      </c>
      <c r="CQ130" s="120">
        <v>0</v>
      </c>
      <c r="CR130" s="120">
        <v>0</v>
      </c>
      <c r="CS130" s="120">
        <v>0</v>
      </c>
      <c r="CT130" s="120">
        <v>0</v>
      </c>
      <c r="CU130" s="120">
        <v>0</v>
      </c>
      <c r="CV130" s="120">
        <v>0</v>
      </c>
      <c r="CW130" s="120">
        <v>0</v>
      </c>
      <c r="CX130" s="120">
        <v>0</v>
      </c>
      <c r="CY130" s="120">
        <v>0</v>
      </c>
    </row>
    <row r="131" spans="1:103" x14ac:dyDescent="0.4">
      <c r="A131" s="200">
        <v>2000335</v>
      </c>
      <c r="B131" s="200" t="s">
        <v>107</v>
      </c>
      <c r="C131" s="201">
        <v>14.987043801748086</v>
      </c>
      <c r="D131" s="367">
        <v>7.5320991655833271</v>
      </c>
      <c r="E131" s="367">
        <v>6.1928919339426116</v>
      </c>
      <c r="F131" s="368">
        <v>1.2362755471361656E-3</v>
      </c>
      <c r="G131" s="371">
        <v>0</v>
      </c>
      <c r="H131" s="509"/>
      <c r="I131" s="369"/>
      <c r="J131" s="508"/>
      <c r="K131" s="371">
        <v>6.1928919339426116</v>
      </c>
      <c r="L131" s="370">
        <v>6.1928919339426116</v>
      </c>
      <c r="M131" s="371">
        <v>6.1928919339426116</v>
      </c>
      <c r="N131" s="371">
        <v>6.1928919339426116</v>
      </c>
      <c r="O131" s="371">
        <v>6.1928919339426116</v>
      </c>
      <c r="P131" s="371">
        <v>6.1928919339426116</v>
      </c>
      <c r="Q131" s="371">
        <v>6.1928919339426116</v>
      </c>
      <c r="R131" s="371">
        <v>6.1928919339426116</v>
      </c>
      <c r="S131" s="371">
        <v>6.1928919339426116</v>
      </c>
      <c r="T131" s="371">
        <v>6.1928919339426116</v>
      </c>
      <c r="U131" s="371">
        <v>6.1928919339426116</v>
      </c>
      <c r="V131" s="371">
        <v>6.1928919339426116</v>
      </c>
      <c r="W131" s="371">
        <v>6.1928919339426116</v>
      </c>
      <c r="X131" s="371">
        <v>6.1126555982937747</v>
      </c>
      <c r="Y131" s="371">
        <v>0</v>
      </c>
      <c r="Z131" s="371">
        <v>0</v>
      </c>
      <c r="AA131" s="371">
        <v>0</v>
      </c>
      <c r="AB131" s="371">
        <v>0</v>
      </c>
      <c r="AC131" s="371">
        <v>0</v>
      </c>
      <c r="AD131" s="371">
        <v>0</v>
      </c>
      <c r="AE131" s="371">
        <v>0</v>
      </c>
      <c r="AF131" s="371">
        <v>0</v>
      </c>
      <c r="AG131" s="371">
        <v>0</v>
      </c>
      <c r="AH131" s="371">
        <v>0</v>
      </c>
      <c r="AI131" s="371">
        <v>0</v>
      </c>
      <c r="AJ131" s="371">
        <v>0</v>
      </c>
      <c r="AK131" s="371">
        <v>0</v>
      </c>
      <c r="AL131" s="371">
        <v>0</v>
      </c>
      <c r="AM131" s="372">
        <f t="shared" si="6"/>
        <v>86.620250739547714</v>
      </c>
      <c r="AO131" s="118"/>
      <c r="AP131" s="118"/>
      <c r="AQ131" s="207"/>
      <c r="AR131" s="119">
        <v>1.2362755471361656E-3</v>
      </c>
      <c r="AS131" s="119">
        <v>1.2362755471361656E-3</v>
      </c>
      <c r="AT131" s="119">
        <v>1.2362755471361656E-3</v>
      </c>
      <c r="AU131" s="119">
        <v>1.2362755471361656E-3</v>
      </c>
      <c r="AV131" s="119">
        <v>1.2362755471361656E-3</v>
      </c>
      <c r="AW131" s="119">
        <v>1.2362755471361656E-3</v>
      </c>
      <c r="AX131" s="119">
        <v>1.2362755471361656E-3</v>
      </c>
      <c r="AY131" s="119">
        <v>1.2362755471361656E-3</v>
      </c>
      <c r="AZ131" s="119">
        <v>1.2362755471361656E-3</v>
      </c>
      <c r="BA131" s="119">
        <v>1.2362755471361656E-3</v>
      </c>
      <c r="BB131" s="119">
        <v>1.2362755471361656E-3</v>
      </c>
      <c r="BC131" s="119">
        <v>1.2362755471361656E-3</v>
      </c>
      <c r="BD131" s="119">
        <v>1.2362755471361656E-3</v>
      </c>
      <c r="BE131" s="119">
        <v>1.2202581160534766E-3</v>
      </c>
      <c r="BF131" s="119">
        <v>0</v>
      </c>
      <c r="BG131" s="119">
        <v>0</v>
      </c>
      <c r="BH131" s="119">
        <v>0</v>
      </c>
      <c r="BI131" s="119">
        <v>0</v>
      </c>
      <c r="BJ131" s="119">
        <v>0</v>
      </c>
      <c r="BK131" s="119">
        <v>0</v>
      </c>
      <c r="BL131" s="119">
        <v>0</v>
      </c>
      <c r="BM131" s="119">
        <v>0</v>
      </c>
      <c r="BN131" s="119">
        <v>0</v>
      </c>
      <c r="BO131" s="119">
        <v>0</v>
      </c>
      <c r="BP131" s="119">
        <v>0</v>
      </c>
      <c r="BQ131" s="119">
        <v>0</v>
      </c>
      <c r="BR131" s="119">
        <v>0</v>
      </c>
      <c r="BS131" s="119">
        <v>0</v>
      </c>
      <c r="BU131" s="118"/>
      <c r="BV131" s="118"/>
      <c r="BW131" s="118"/>
      <c r="BX131" s="120">
        <v>0</v>
      </c>
      <c r="BY131" s="120">
        <v>0</v>
      </c>
      <c r="BZ131" s="120">
        <v>0</v>
      </c>
      <c r="CA131" s="120">
        <v>0</v>
      </c>
      <c r="CB131" s="120">
        <v>0</v>
      </c>
      <c r="CC131" s="120">
        <v>0</v>
      </c>
      <c r="CD131" s="120">
        <v>0</v>
      </c>
      <c r="CE131" s="120">
        <v>0</v>
      </c>
      <c r="CF131" s="120">
        <v>0</v>
      </c>
      <c r="CG131" s="120">
        <v>0</v>
      </c>
      <c r="CH131" s="120">
        <v>0</v>
      </c>
      <c r="CI131" s="120">
        <v>0</v>
      </c>
      <c r="CJ131" s="120">
        <v>0</v>
      </c>
      <c r="CK131" s="120">
        <v>0</v>
      </c>
      <c r="CL131" s="120">
        <v>0</v>
      </c>
      <c r="CM131" s="120">
        <v>0</v>
      </c>
      <c r="CN131" s="120">
        <v>0</v>
      </c>
      <c r="CO131" s="120">
        <v>0</v>
      </c>
      <c r="CP131" s="120">
        <v>0</v>
      </c>
      <c r="CQ131" s="120">
        <v>0</v>
      </c>
      <c r="CR131" s="120">
        <v>0</v>
      </c>
      <c r="CS131" s="120">
        <v>0</v>
      </c>
      <c r="CT131" s="120">
        <v>0</v>
      </c>
      <c r="CU131" s="120">
        <v>0</v>
      </c>
      <c r="CV131" s="120">
        <v>0</v>
      </c>
      <c r="CW131" s="120">
        <v>0</v>
      </c>
      <c r="CX131" s="120">
        <v>0</v>
      </c>
      <c r="CY131" s="120">
        <v>0</v>
      </c>
    </row>
    <row r="132" spans="1:103" x14ac:dyDescent="0.4">
      <c r="A132" s="200">
        <v>1000196</v>
      </c>
      <c r="B132" s="200" t="s">
        <v>107</v>
      </c>
      <c r="C132" s="201">
        <v>14.987043801748086</v>
      </c>
      <c r="D132" s="367">
        <v>375.78811019815731</v>
      </c>
      <c r="E132" s="367">
        <v>308.97298420492496</v>
      </c>
      <c r="F132" s="368">
        <v>5.3599413165836857E-2</v>
      </c>
      <c r="G132" s="371">
        <v>0</v>
      </c>
      <c r="H132" s="509"/>
      <c r="I132" s="369"/>
      <c r="J132" s="508"/>
      <c r="K132" s="371">
        <v>308.97298420492496</v>
      </c>
      <c r="L132" s="370">
        <v>308.97298420492496</v>
      </c>
      <c r="M132" s="371">
        <v>308.97298420492496</v>
      </c>
      <c r="N132" s="371">
        <v>308.97298420492496</v>
      </c>
      <c r="O132" s="371">
        <v>308.97298420492496</v>
      </c>
      <c r="P132" s="371">
        <v>308.97298420492496</v>
      </c>
      <c r="Q132" s="371">
        <v>308.97298420492496</v>
      </c>
      <c r="R132" s="371">
        <v>308.97298420492496</v>
      </c>
      <c r="S132" s="371">
        <v>308.97298420492496</v>
      </c>
      <c r="T132" s="371">
        <v>308.97298420492496</v>
      </c>
      <c r="U132" s="371">
        <v>308.97298420492496</v>
      </c>
      <c r="V132" s="371">
        <v>308.97298420492496</v>
      </c>
      <c r="W132" s="371">
        <v>308.97298420492496</v>
      </c>
      <c r="X132" s="371">
        <v>304.96986896708063</v>
      </c>
      <c r="Y132" s="371">
        <v>0</v>
      </c>
      <c r="Z132" s="371">
        <v>0</v>
      </c>
      <c r="AA132" s="371">
        <v>0</v>
      </c>
      <c r="AB132" s="371">
        <v>0</v>
      </c>
      <c r="AC132" s="371">
        <v>0</v>
      </c>
      <c r="AD132" s="371">
        <v>0</v>
      </c>
      <c r="AE132" s="371">
        <v>0</v>
      </c>
      <c r="AF132" s="371">
        <v>0</v>
      </c>
      <c r="AG132" s="371">
        <v>0</v>
      </c>
      <c r="AH132" s="371">
        <v>0</v>
      </c>
      <c r="AI132" s="371">
        <v>0</v>
      </c>
      <c r="AJ132" s="371">
        <v>0</v>
      </c>
      <c r="AK132" s="371">
        <v>0</v>
      </c>
      <c r="AL132" s="371">
        <v>0</v>
      </c>
      <c r="AM132" s="372">
        <f t="shared" si="6"/>
        <v>4321.6186636311058</v>
      </c>
      <c r="AO132" s="118"/>
      <c r="AP132" s="118"/>
      <c r="AQ132" s="118"/>
      <c r="AR132" s="119">
        <v>5.3599413165836857E-2</v>
      </c>
      <c r="AS132" s="119">
        <v>5.3599413165836857E-2</v>
      </c>
      <c r="AT132" s="119">
        <v>5.3599413165836857E-2</v>
      </c>
      <c r="AU132" s="119">
        <v>5.3599413165836857E-2</v>
      </c>
      <c r="AV132" s="119">
        <v>5.3599413165836857E-2</v>
      </c>
      <c r="AW132" s="119">
        <v>5.3599413165836857E-2</v>
      </c>
      <c r="AX132" s="119">
        <v>5.3599413165836857E-2</v>
      </c>
      <c r="AY132" s="119">
        <v>5.3599413165836857E-2</v>
      </c>
      <c r="AZ132" s="119">
        <v>5.3599413165836857E-2</v>
      </c>
      <c r="BA132" s="119">
        <v>5.3599413165836857E-2</v>
      </c>
      <c r="BB132" s="119">
        <v>5.3599413165836857E-2</v>
      </c>
      <c r="BC132" s="119">
        <v>5.3599413165836857E-2</v>
      </c>
      <c r="BD132" s="119">
        <v>5.3599413165836857E-2</v>
      </c>
      <c r="BE132" s="119">
        <v>5.2904968542674048E-2</v>
      </c>
      <c r="BF132" s="119">
        <v>0</v>
      </c>
      <c r="BG132" s="119">
        <v>0</v>
      </c>
      <c r="BH132" s="119">
        <v>0</v>
      </c>
      <c r="BI132" s="119">
        <v>0</v>
      </c>
      <c r="BJ132" s="119">
        <v>0</v>
      </c>
      <c r="BK132" s="119">
        <v>0</v>
      </c>
      <c r="BL132" s="119">
        <v>0</v>
      </c>
      <c r="BM132" s="119">
        <v>0</v>
      </c>
      <c r="BN132" s="119">
        <v>0</v>
      </c>
      <c r="BO132" s="119">
        <v>0</v>
      </c>
      <c r="BP132" s="119">
        <v>0</v>
      </c>
      <c r="BQ132" s="119">
        <v>0</v>
      </c>
      <c r="BR132" s="119">
        <v>0</v>
      </c>
      <c r="BS132" s="119">
        <v>0</v>
      </c>
      <c r="BU132" s="118"/>
      <c r="BV132" s="118"/>
      <c r="BW132" s="118"/>
      <c r="BX132" s="120">
        <v>0</v>
      </c>
      <c r="BY132" s="120">
        <v>0</v>
      </c>
      <c r="BZ132" s="120">
        <v>0</v>
      </c>
      <c r="CA132" s="120">
        <v>0</v>
      </c>
      <c r="CB132" s="120">
        <v>0</v>
      </c>
      <c r="CC132" s="120">
        <v>0</v>
      </c>
      <c r="CD132" s="120">
        <v>0</v>
      </c>
      <c r="CE132" s="120">
        <v>0</v>
      </c>
      <c r="CF132" s="120">
        <v>0</v>
      </c>
      <c r="CG132" s="120">
        <v>0</v>
      </c>
      <c r="CH132" s="120">
        <v>0</v>
      </c>
      <c r="CI132" s="120">
        <v>0</v>
      </c>
      <c r="CJ132" s="120">
        <v>0</v>
      </c>
      <c r="CK132" s="120">
        <v>0</v>
      </c>
      <c r="CL132" s="120">
        <v>0</v>
      </c>
      <c r="CM132" s="120">
        <v>0</v>
      </c>
      <c r="CN132" s="120">
        <v>0</v>
      </c>
      <c r="CO132" s="120">
        <v>0</v>
      </c>
      <c r="CP132" s="120">
        <v>0</v>
      </c>
      <c r="CQ132" s="120">
        <v>0</v>
      </c>
      <c r="CR132" s="120">
        <v>0</v>
      </c>
      <c r="CS132" s="120">
        <v>0</v>
      </c>
      <c r="CT132" s="120">
        <v>0</v>
      </c>
      <c r="CU132" s="120">
        <v>0</v>
      </c>
      <c r="CV132" s="120">
        <v>0</v>
      </c>
      <c r="CW132" s="120">
        <v>0</v>
      </c>
      <c r="CX132" s="120">
        <v>0</v>
      </c>
      <c r="CY132" s="120">
        <v>0</v>
      </c>
    </row>
    <row r="133" spans="1:103" x14ac:dyDescent="0.4">
      <c r="A133" s="200">
        <v>2000990</v>
      </c>
      <c r="B133" s="200" t="s">
        <v>107</v>
      </c>
      <c r="C133" s="201">
        <v>15.242660017324864</v>
      </c>
      <c r="D133" s="367">
        <v>26.077039270408747</v>
      </c>
      <c r="E133" s="367">
        <v>21.440541688130075</v>
      </c>
      <c r="F133" s="368">
        <v>4.5797079584258497E-3</v>
      </c>
      <c r="G133" s="371">
        <v>0</v>
      </c>
      <c r="H133" s="509"/>
      <c r="I133" s="369"/>
      <c r="J133" s="508"/>
      <c r="K133" s="371">
        <v>21.440541688130075</v>
      </c>
      <c r="L133" s="370">
        <v>21.440541688130075</v>
      </c>
      <c r="M133" s="371">
        <v>21.440541688130075</v>
      </c>
      <c r="N133" s="371">
        <v>21.440541688130075</v>
      </c>
      <c r="O133" s="371">
        <v>21.440541688130075</v>
      </c>
      <c r="P133" s="371">
        <v>21.440541688130075</v>
      </c>
      <c r="Q133" s="371">
        <v>21.440541688130075</v>
      </c>
      <c r="R133" s="371">
        <v>21.440541688130075</v>
      </c>
      <c r="S133" s="371">
        <v>21.440541688130075</v>
      </c>
      <c r="T133" s="371">
        <v>21.440541688130075</v>
      </c>
      <c r="U133" s="371">
        <v>21.440541688130075</v>
      </c>
      <c r="V133" s="371">
        <v>21.440541688130075</v>
      </c>
      <c r="W133" s="371">
        <v>21.440541688130075</v>
      </c>
      <c r="X133" s="371">
        <v>21.440541688130075</v>
      </c>
      <c r="Y133" s="371">
        <v>5.2027622174961143</v>
      </c>
      <c r="Z133" s="371">
        <v>0</v>
      </c>
      <c r="AA133" s="371">
        <v>0</v>
      </c>
      <c r="AB133" s="371">
        <v>0</v>
      </c>
      <c r="AC133" s="371">
        <v>0</v>
      </c>
      <c r="AD133" s="371">
        <v>0</v>
      </c>
      <c r="AE133" s="371">
        <v>0</v>
      </c>
      <c r="AF133" s="371">
        <v>0</v>
      </c>
      <c r="AG133" s="371">
        <v>0</v>
      </c>
      <c r="AH133" s="371">
        <v>0</v>
      </c>
      <c r="AI133" s="371">
        <v>0</v>
      </c>
      <c r="AJ133" s="371">
        <v>0</v>
      </c>
      <c r="AK133" s="371">
        <v>0</v>
      </c>
      <c r="AL133" s="371">
        <v>0</v>
      </c>
      <c r="AM133" s="372">
        <f t="shared" si="6"/>
        <v>305.37034585131715</v>
      </c>
      <c r="AO133" s="118"/>
      <c r="AP133" s="118"/>
      <c r="AQ133" s="207"/>
      <c r="AR133" s="119">
        <v>4.5797079584258497E-3</v>
      </c>
      <c r="AS133" s="119">
        <v>4.5797079584258497E-3</v>
      </c>
      <c r="AT133" s="119">
        <v>4.5797079584258497E-3</v>
      </c>
      <c r="AU133" s="119">
        <v>4.5797079584258497E-3</v>
      </c>
      <c r="AV133" s="119">
        <v>4.5797079584258497E-3</v>
      </c>
      <c r="AW133" s="119">
        <v>4.5797079584258497E-3</v>
      </c>
      <c r="AX133" s="119">
        <v>4.5797079584258497E-3</v>
      </c>
      <c r="AY133" s="119">
        <v>4.5797079584258497E-3</v>
      </c>
      <c r="AZ133" s="119">
        <v>4.5797079584258497E-3</v>
      </c>
      <c r="BA133" s="119">
        <v>4.5797079584258497E-3</v>
      </c>
      <c r="BB133" s="119">
        <v>4.5797079584258497E-3</v>
      </c>
      <c r="BC133" s="119">
        <v>4.5797079584258497E-3</v>
      </c>
      <c r="BD133" s="119">
        <v>4.5797079584258497E-3</v>
      </c>
      <c r="BE133" s="119">
        <v>4.5797079584258497E-3</v>
      </c>
      <c r="BF133" s="119">
        <v>1.1113120125344346E-3</v>
      </c>
      <c r="BG133" s="119">
        <v>0</v>
      </c>
      <c r="BH133" s="119">
        <v>0</v>
      </c>
      <c r="BI133" s="119">
        <v>0</v>
      </c>
      <c r="BJ133" s="119">
        <v>0</v>
      </c>
      <c r="BK133" s="119">
        <v>0</v>
      </c>
      <c r="BL133" s="119">
        <v>0</v>
      </c>
      <c r="BM133" s="119">
        <v>0</v>
      </c>
      <c r="BN133" s="119">
        <v>0</v>
      </c>
      <c r="BO133" s="119">
        <v>0</v>
      </c>
      <c r="BP133" s="119">
        <v>0</v>
      </c>
      <c r="BQ133" s="119">
        <v>0</v>
      </c>
      <c r="BR133" s="119">
        <v>0</v>
      </c>
      <c r="BS133" s="119">
        <v>0</v>
      </c>
      <c r="BU133" s="118"/>
      <c r="BV133" s="118"/>
      <c r="BW133" s="118"/>
      <c r="BX133" s="120">
        <v>0</v>
      </c>
      <c r="BY133" s="120">
        <v>0</v>
      </c>
      <c r="BZ133" s="120">
        <v>0</v>
      </c>
      <c r="CA133" s="120">
        <v>0</v>
      </c>
      <c r="CB133" s="120">
        <v>0</v>
      </c>
      <c r="CC133" s="120">
        <v>0</v>
      </c>
      <c r="CD133" s="120">
        <v>0</v>
      </c>
      <c r="CE133" s="120">
        <v>0</v>
      </c>
      <c r="CF133" s="120">
        <v>0</v>
      </c>
      <c r="CG133" s="120">
        <v>0</v>
      </c>
      <c r="CH133" s="120">
        <v>0</v>
      </c>
      <c r="CI133" s="120">
        <v>0</v>
      </c>
      <c r="CJ133" s="120">
        <v>0</v>
      </c>
      <c r="CK133" s="120">
        <v>0</v>
      </c>
      <c r="CL133" s="120">
        <v>0</v>
      </c>
      <c r="CM133" s="120">
        <v>0</v>
      </c>
      <c r="CN133" s="120">
        <v>0</v>
      </c>
      <c r="CO133" s="120">
        <v>0</v>
      </c>
      <c r="CP133" s="120">
        <v>0</v>
      </c>
      <c r="CQ133" s="120">
        <v>0</v>
      </c>
      <c r="CR133" s="120">
        <v>0</v>
      </c>
      <c r="CS133" s="120">
        <v>0</v>
      </c>
      <c r="CT133" s="120">
        <v>0</v>
      </c>
      <c r="CU133" s="120">
        <v>0</v>
      </c>
      <c r="CV133" s="120">
        <v>0</v>
      </c>
      <c r="CW133" s="120">
        <v>0</v>
      </c>
      <c r="CX133" s="120">
        <v>0</v>
      </c>
      <c r="CY133" s="120">
        <v>0</v>
      </c>
    </row>
    <row r="134" spans="1:103" x14ac:dyDescent="0.4">
      <c r="A134" s="200">
        <v>2001065</v>
      </c>
      <c r="B134" s="200" t="s">
        <v>107</v>
      </c>
      <c r="C134" s="201">
        <v>14.987043801748086</v>
      </c>
      <c r="D134" s="367">
        <v>555.11159260230784</v>
      </c>
      <c r="E134" s="367">
        <v>456.41275143761749</v>
      </c>
      <c r="F134" s="368">
        <v>0.14806002256368536</v>
      </c>
      <c r="G134" s="371">
        <v>0</v>
      </c>
      <c r="H134" s="509"/>
      <c r="I134" s="369"/>
      <c r="J134" s="508"/>
      <c r="K134" s="371">
        <v>456.41275143761749</v>
      </c>
      <c r="L134" s="370">
        <v>456.41275143761749</v>
      </c>
      <c r="M134" s="371">
        <v>456.41275143761749</v>
      </c>
      <c r="N134" s="371">
        <v>456.41275143761749</v>
      </c>
      <c r="O134" s="371">
        <v>456.41275143761749</v>
      </c>
      <c r="P134" s="371">
        <v>456.41275143761749</v>
      </c>
      <c r="Q134" s="371">
        <v>456.41275143761749</v>
      </c>
      <c r="R134" s="371">
        <v>456.41275143761749</v>
      </c>
      <c r="S134" s="371">
        <v>456.41275143761749</v>
      </c>
      <c r="T134" s="371">
        <v>456.41275143761749</v>
      </c>
      <c r="U134" s="371">
        <v>456.41275143761749</v>
      </c>
      <c r="V134" s="371">
        <v>456.41275143761749</v>
      </c>
      <c r="W134" s="371">
        <v>456.41275143761749</v>
      </c>
      <c r="X134" s="371">
        <v>450.49937734529038</v>
      </c>
      <c r="Y134" s="371">
        <v>0</v>
      </c>
      <c r="Z134" s="371">
        <v>0</v>
      </c>
      <c r="AA134" s="371">
        <v>0</v>
      </c>
      <c r="AB134" s="371">
        <v>0</v>
      </c>
      <c r="AC134" s="371">
        <v>0</v>
      </c>
      <c r="AD134" s="371">
        <v>0</v>
      </c>
      <c r="AE134" s="371">
        <v>0</v>
      </c>
      <c r="AF134" s="371">
        <v>0</v>
      </c>
      <c r="AG134" s="371">
        <v>0</v>
      </c>
      <c r="AH134" s="371">
        <v>0</v>
      </c>
      <c r="AI134" s="371">
        <v>0</v>
      </c>
      <c r="AJ134" s="371">
        <v>0</v>
      </c>
      <c r="AK134" s="371">
        <v>0</v>
      </c>
      <c r="AL134" s="371">
        <v>0</v>
      </c>
      <c r="AM134" s="372">
        <f t="shared" ref="AM134:AM139" si="7">SUM(H134:AL134)</f>
        <v>6383.865146034319</v>
      </c>
      <c r="AO134" s="118"/>
      <c r="AP134" s="118"/>
      <c r="AQ134" s="207"/>
      <c r="AR134" s="119">
        <v>0.14806002256368536</v>
      </c>
      <c r="AS134" s="119">
        <v>0.14806002256368536</v>
      </c>
      <c r="AT134" s="119">
        <v>0.14806002256368536</v>
      </c>
      <c r="AU134" s="119">
        <v>0.14806002256368536</v>
      </c>
      <c r="AV134" s="119">
        <v>0.14806002256368536</v>
      </c>
      <c r="AW134" s="119">
        <v>0.14806002256368536</v>
      </c>
      <c r="AX134" s="119">
        <v>0.14806002256368536</v>
      </c>
      <c r="AY134" s="119">
        <v>0.14806002256368536</v>
      </c>
      <c r="AZ134" s="119">
        <v>0.14806002256368536</v>
      </c>
      <c r="BA134" s="119">
        <v>0.14806002256368536</v>
      </c>
      <c r="BB134" s="119">
        <v>0.14806002256368536</v>
      </c>
      <c r="BC134" s="119">
        <v>0.14806002256368536</v>
      </c>
      <c r="BD134" s="119">
        <v>0.14806002256368536</v>
      </c>
      <c r="BE134" s="119">
        <v>0.14614172755816746</v>
      </c>
      <c r="BF134" s="119">
        <v>0</v>
      </c>
      <c r="BG134" s="119">
        <v>0</v>
      </c>
      <c r="BH134" s="119">
        <v>0</v>
      </c>
      <c r="BI134" s="119">
        <v>0</v>
      </c>
      <c r="BJ134" s="119">
        <v>0</v>
      </c>
      <c r="BK134" s="119">
        <v>0</v>
      </c>
      <c r="BL134" s="119">
        <v>0</v>
      </c>
      <c r="BM134" s="119">
        <v>0</v>
      </c>
      <c r="BN134" s="119">
        <v>0</v>
      </c>
      <c r="BO134" s="119">
        <v>0</v>
      </c>
      <c r="BP134" s="119">
        <v>0</v>
      </c>
      <c r="BQ134" s="119">
        <v>0</v>
      </c>
      <c r="BR134" s="119">
        <v>0</v>
      </c>
      <c r="BS134" s="119">
        <v>0</v>
      </c>
      <c r="BU134" s="118"/>
      <c r="BV134" s="118"/>
      <c r="BW134" s="118"/>
      <c r="BX134" s="120">
        <v>0</v>
      </c>
      <c r="BY134" s="120">
        <v>0</v>
      </c>
      <c r="BZ134" s="120">
        <v>0</v>
      </c>
      <c r="CA134" s="120">
        <v>0</v>
      </c>
      <c r="CB134" s="120">
        <v>0</v>
      </c>
      <c r="CC134" s="120">
        <v>0</v>
      </c>
      <c r="CD134" s="120">
        <v>0</v>
      </c>
      <c r="CE134" s="120">
        <v>0</v>
      </c>
      <c r="CF134" s="120">
        <v>0</v>
      </c>
      <c r="CG134" s="120">
        <v>0</v>
      </c>
      <c r="CH134" s="120">
        <v>0</v>
      </c>
      <c r="CI134" s="120">
        <v>0</v>
      </c>
      <c r="CJ134" s="120">
        <v>0</v>
      </c>
      <c r="CK134" s="120">
        <v>0</v>
      </c>
      <c r="CL134" s="120">
        <v>0</v>
      </c>
      <c r="CM134" s="120">
        <v>0</v>
      </c>
      <c r="CN134" s="120">
        <v>0</v>
      </c>
      <c r="CO134" s="120">
        <v>0</v>
      </c>
      <c r="CP134" s="120">
        <v>0</v>
      </c>
      <c r="CQ134" s="120">
        <v>0</v>
      </c>
      <c r="CR134" s="120">
        <v>0</v>
      </c>
      <c r="CS134" s="120">
        <v>0</v>
      </c>
      <c r="CT134" s="120">
        <v>0</v>
      </c>
      <c r="CU134" s="120">
        <v>0</v>
      </c>
      <c r="CV134" s="120">
        <v>0</v>
      </c>
      <c r="CW134" s="120">
        <v>0</v>
      </c>
      <c r="CX134" s="120">
        <v>0</v>
      </c>
      <c r="CY134" s="120">
        <v>0</v>
      </c>
    </row>
    <row r="135" spans="1:103" x14ac:dyDescent="0.4">
      <c r="A135" s="200">
        <v>2010002</v>
      </c>
      <c r="B135" s="200" t="s">
        <v>107</v>
      </c>
      <c r="C135" s="201">
        <v>15.242660017324864</v>
      </c>
      <c r="D135" s="367">
        <v>44.758953384456873</v>
      </c>
      <c r="E135" s="367">
        <v>36.800811472700445</v>
      </c>
      <c r="F135" s="368">
        <v>1.7168189734331846E-2</v>
      </c>
      <c r="G135" s="371">
        <v>0</v>
      </c>
      <c r="H135" s="509"/>
      <c r="I135" s="369"/>
      <c r="J135" s="508"/>
      <c r="K135" s="371">
        <v>36.800811472700445</v>
      </c>
      <c r="L135" s="370">
        <v>36.800811472700445</v>
      </c>
      <c r="M135" s="371">
        <v>36.800811472700445</v>
      </c>
      <c r="N135" s="371">
        <v>36.800811472700445</v>
      </c>
      <c r="O135" s="371">
        <v>36.800811472700445</v>
      </c>
      <c r="P135" s="371">
        <v>36.800811472700445</v>
      </c>
      <c r="Q135" s="371">
        <v>36.800811472700445</v>
      </c>
      <c r="R135" s="371">
        <v>36.800811472700445</v>
      </c>
      <c r="S135" s="371">
        <v>36.800811472700445</v>
      </c>
      <c r="T135" s="371">
        <v>36.800811472700445</v>
      </c>
      <c r="U135" s="371">
        <v>36.800811472700445</v>
      </c>
      <c r="V135" s="371">
        <v>36.800811472700445</v>
      </c>
      <c r="W135" s="371">
        <v>36.800811472700445</v>
      </c>
      <c r="X135" s="371">
        <v>36.800811472700445</v>
      </c>
      <c r="Y135" s="371">
        <v>8.9300855495345477</v>
      </c>
      <c r="Z135" s="371">
        <v>0</v>
      </c>
      <c r="AA135" s="371">
        <v>0</v>
      </c>
      <c r="AB135" s="371">
        <v>0</v>
      </c>
      <c r="AC135" s="371">
        <v>0</v>
      </c>
      <c r="AD135" s="371">
        <v>0</v>
      </c>
      <c r="AE135" s="371">
        <v>0</v>
      </c>
      <c r="AF135" s="371">
        <v>0</v>
      </c>
      <c r="AG135" s="371">
        <v>0</v>
      </c>
      <c r="AH135" s="371">
        <v>0</v>
      </c>
      <c r="AI135" s="371">
        <v>0</v>
      </c>
      <c r="AJ135" s="371">
        <v>0</v>
      </c>
      <c r="AK135" s="371">
        <v>0</v>
      </c>
      <c r="AL135" s="371">
        <v>0</v>
      </c>
      <c r="AM135" s="372">
        <f t="shared" si="7"/>
        <v>524.14144616734075</v>
      </c>
      <c r="AO135" s="118"/>
      <c r="AP135" s="118"/>
      <c r="AQ135" s="118"/>
      <c r="AR135" s="119">
        <v>1.7168189734331846E-2</v>
      </c>
      <c r="AS135" s="119">
        <v>1.7168189734331846E-2</v>
      </c>
      <c r="AT135" s="119">
        <v>1.7168189734331846E-2</v>
      </c>
      <c r="AU135" s="119">
        <v>1.7168189734331846E-2</v>
      </c>
      <c r="AV135" s="119">
        <v>1.7168189734331846E-2</v>
      </c>
      <c r="AW135" s="119">
        <v>1.7168189734331846E-2</v>
      </c>
      <c r="AX135" s="119">
        <v>1.7168189734331846E-2</v>
      </c>
      <c r="AY135" s="119">
        <v>1.7168189734331846E-2</v>
      </c>
      <c r="AZ135" s="119">
        <v>1.7168189734331846E-2</v>
      </c>
      <c r="BA135" s="119">
        <v>1.7168189734331846E-2</v>
      </c>
      <c r="BB135" s="119">
        <v>1.7168189734331846E-2</v>
      </c>
      <c r="BC135" s="119">
        <v>1.7168189734331846E-2</v>
      </c>
      <c r="BD135" s="119">
        <v>1.7168189734331846E-2</v>
      </c>
      <c r="BE135" s="119">
        <v>1.7168189734331846E-2</v>
      </c>
      <c r="BF135" s="119">
        <v>4.1660332183695191E-3</v>
      </c>
      <c r="BG135" s="119">
        <v>0</v>
      </c>
      <c r="BH135" s="119">
        <v>0</v>
      </c>
      <c r="BI135" s="119">
        <v>0</v>
      </c>
      <c r="BJ135" s="119">
        <v>0</v>
      </c>
      <c r="BK135" s="119">
        <v>0</v>
      </c>
      <c r="BL135" s="119">
        <v>0</v>
      </c>
      <c r="BM135" s="119">
        <v>0</v>
      </c>
      <c r="BN135" s="119">
        <v>0</v>
      </c>
      <c r="BO135" s="119">
        <v>0</v>
      </c>
      <c r="BP135" s="119">
        <v>0</v>
      </c>
      <c r="BQ135" s="119">
        <v>0</v>
      </c>
      <c r="BR135" s="119">
        <v>0</v>
      </c>
      <c r="BS135" s="119">
        <v>0</v>
      </c>
      <c r="BU135" s="118"/>
      <c r="BV135" s="118"/>
      <c r="BW135" s="118"/>
      <c r="BX135" s="120">
        <v>0</v>
      </c>
      <c r="BY135" s="120">
        <v>0</v>
      </c>
      <c r="BZ135" s="120">
        <v>0</v>
      </c>
      <c r="CA135" s="120">
        <v>0</v>
      </c>
      <c r="CB135" s="120">
        <v>0</v>
      </c>
      <c r="CC135" s="120">
        <v>0</v>
      </c>
      <c r="CD135" s="120">
        <v>0</v>
      </c>
      <c r="CE135" s="120">
        <v>0</v>
      </c>
      <c r="CF135" s="120">
        <v>0</v>
      </c>
      <c r="CG135" s="120">
        <v>0</v>
      </c>
      <c r="CH135" s="120">
        <v>0</v>
      </c>
      <c r="CI135" s="120">
        <v>0</v>
      </c>
      <c r="CJ135" s="120">
        <v>0</v>
      </c>
      <c r="CK135" s="120">
        <v>0</v>
      </c>
      <c r="CL135" s="120">
        <v>0</v>
      </c>
      <c r="CM135" s="120">
        <v>0</v>
      </c>
      <c r="CN135" s="120">
        <v>0</v>
      </c>
      <c r="CO135" s="120">
        <v>0</v>
      </c>
      <c r="CP135" s="120">
        <v>0</v>
      </c>
      <c r="CQ135" s="120">
        <v>0</v>
      </c>
      <c r="CR135" s="120">
        <v>0</v>
      </c>
      <c r="CS135" s="120">
        <v>0</v>
      </c>
      <c r="CT135" s="120">
        <v>0</v>
      </c>
      <c r="CU135" s="120">
        <v>0</v>
      </c>
      <c r="CV135" s="120">
        <v>0</v>
      </c>
      <c r="CW135" s="120">
        <v>0</v>
      </c>
      <c r="CX135" s="120">
        <v>0</v>
      </c>
      <c r="CY135" s="120">
        <v>0</v>
      </c>
    </row>
    <row r="136" spans="1:103" x14ac:dyDescent="0.4">
      <c r="A136" s="200">
        <v>2100085</v>
      </c>
      <c r="B136" s="200" t="s">
        <v>107</v>
      </c>
      <c r="C136" s="201">
        <v>14.987043801748086</v>
      </c>
      <c r="D136" s="367">
        <v>28.684665170317338</v>
      </c>
      <c r="E136" s="367">
        <v>23.584531703034919</v>
      </c>
      <c r="F136" s="368">
        <v>5.4854003906263937E-3</v>
      </c>
      <c r="G136" s="371">
        <v>0</v>
      </c>
      <c r="H136" s="509"/>
      <c r="I136" s="369"/>
      <c r="J136" s="508"/>
      <c r="K136" s="371">
        <v>23.584531703034919</v>
      </c>
      <c r="L136" s="370">
        <v>23.584531703034919</v>
      </c>
      <c r="M136" s="371">
        <v>23.584531703034919</v>
      </c>
      <c r="N136" s="371">
        <v>23.584531703034919</v>
      </c>
      <c r="O136" s="371">
        <v>23.584531703034919</v>
      </c>
      <c r="P136" s="371">
        <v>23.584531703034919</v>
      </c>
      <c r="Q136" s="371">
        <v>23.584531703034919</v>
      </c>
      <c r="R136" s="371">
        <v>23.584531703034919</v>
      </c>
      <c r="S136" s="371">
        <v>23.584531703034919</v>
      </c>
      <c r="T136" s="371">
        <v>23.584531703034919</v>
      </c>
      <c r="U136" s="371">
        <v>23.584531703034919</v>
      </c>
      <c r="V136" s="371">
        <v>23.584531703034919</v>
      </c>
      <c r="W136" s="371">
        <v>23.584531703034919</v>
      </c>
      <c r="X136" s="371">
        <v>23.27896583461186</v>
      </c>
      <c r="Y136" s="371">
        <v>0</v>
      </c>
      <c r="Z136" s="371">
        <v>0</v>
      </c>
      <c r="AA136" s="371">
        <v>0</v>
      </c>
      <c r="AB136" s="371">
        <v>0</v>
      </c>
      <c r="AC136" s="371">
        <v>0</v>
      </c>
      <c r="AD136" s="371">
        <v>0</v>
      </c>
      <c r="AE136" s="371">
        <v>0</v>
      </c>
      <c r="AF136" s="371">
        <v>0</v>
      </c>
      <c r="AG136" s="371">
        <v>0</v>
      </c>
      <c r="AH136" s="371">
        <v>0</v>
      </c>
      <c r="AI136" s="371">
        <v>0</v>
      </c>
      <c r="AJ136" s="371">
        <v>0</v>
      </c>
      <c r="AK136" s="371">
        <v>0</v>
      </c>
      <c r="AL136" s="371">
        <v>0</v>
      </c>
      <c r="AM136" s="372">
        <f t="shared" si="7"/>
        <v>329.87787797406583</v>
      </c>
      <c r="AO136" s="118"/>
      <c r="AP136" s="118"/>
      <c r="AQ136" s="207"/>
      <c r="AR136" s="119">
        <v>5.4854003906263937E-3</v>
      </c>
      <c r="AS136" s="119">
        <v>5.4854003906263937E-3</v>
      </c>
      <c r="AT136" s="119">
        <v>5.4854003906263937E-3</v>
      </c>
      <c r="AU136" s="119">
        <v>5.4854003906263937E-3</v>
      </c>
      <c r="AV136" s="119">
        <v>5.4854003906263937E-3</v>
      </c>
      <c r="AW136" s="119">
        <v>5.4854003906263937E-3</v>
      </c>
      <c r="AX136" s="119">
        <v>5.4854003906263937E-3</v>
      </c>
      <c r="AY136" s="119">
        <v>5.4854003906263937E-3</v>
      </c>
      <c r="AZ136" s="119">
        <v>5.4854003906263937E-3</v>
      </c>
      <c r="BA136" s="119">
        <v>5.4854003906263937E-3</v>
      </c>
      <c r="BB136" s="119">
        <v>5.4854003906263937E-3</v>
      </c>
      <c r="BC136" s="119">
        <v>5.4854003906263937E-3</v>
      </c>
      <c r="BD136" s="119">
        <v>5.4854003906263937E-3</v>
      </c>
      <c r="BE136" s="119">
        <v>5.4143304556743144E-3</v>
      </c>
      <c r="BF136" s="119">
        <v>0</v>
      </c>
      <c r="BG136" s="119">
        <v>0</v>
      </c>
      <c r="BH136" s="119">
        <v>0</v>
      </c>
      <c r="BI136" s="119">
        <v>0</v>
      </c>
      <c r="BJ136" s="119">
        <v>0</v>
      </c>
      <c r="BK136" s="119">
        <v>0</v>
      </c>
      <c r="BL136" s="119">
        <v>0</v>
      </c>
      <c r="BM136" s="119">
        <v>0</v>
      </c>
      <c r="BN136" s="119">
        <v>0</v>
      </c>
      <c r="BO136" s="119">
        <v>0</v>
      </c>
      <c r="BP136" s="119">
        <v>0</v>
      </c>
      <c r="BQ136" s="119">
        <v>0</v>
      </c>
      <c r="BR136" s="119">
        <v>0</v>
      </c>
      <c r="BS136" s="119">
        <v>0</v>
      </c>
      <c r="BU136" s="118"/>
      <c r="BV136" s="118"/>
      <c r="BW136" s="118"/>
      <c r="BX136" s="120">
        <v>0</v>
      </c>
      <c r="BY136" s="120">
        <v>0</v>
      </c>
      <c r="BZ136" s="120">
        <v>0</v>
      </c>
      <c r="CA136" s="120">
        <v>0</v>
      </c>
      <c r="CB136" s="120">
        <v>0</v>
      </c>
      <c r="CC136" s="120">
        <v>0</v>
      </c>
      <c r="CD136" s="120">
        <v>0</v>
      </c>
      <c r="CE136" s="120">
        <v>0</v>
      </c>
      <c r="CF136" s="120">
        <v>0</v>
      </c>
      <c r="CG136" s="120">
        <v>0</v>
      </c>
      <c r="CH136" s="120">
        <v>0</v>
      </c>
      <c r="CI136" s="120">
        <v>0</v>
      </c>
      <c r="CJ136" s="120">
        <v>0</v>
      </c>
      <c r="CK136" s="120">
        <v>0</v>
      </c>
      <c r="CL136" s="120">
        <v>0</v>
      </c>
      <c r="CM136" s="120">
        <v>0</v>
      </c>
      <c r="CN136" s="120">
        <v>0</v>
      </c>
      <c r="CO136" s="120">
        <v>0</v>
      </c>
      <c r="CP136" s="120">
        <v>0</v>
      </c>
      <c r="CQ136" s="120">
        <v>0</v>
      </c>
      <c r="CR136" s="120">
        <v>0</v>
      </c>
      <c r="CS136" s="120">
        <v>0</v>
      </c>
      <c r="CT136" s="120">
        <v>0</v>
      </c>
      <c r="CU136" s="120">
        <v>0</v>
      </c>
      <c r="CV136" s="120">
        <v>0</v>
      </c>
      <c r="CW136" s="120">
        <v>0</v>
      </c>
      <c r="CX136" s="120">
        <v>0</v>
      </c>
      <c r="CY136" s="120">
        <v>0</v>
      </c>
    </row>
    <row r="137" spans="1:103" x14ac:dyDescent="0.4">
      <c r="A137" s="200">
        <v>1900932</v>
      </c>
      <c r="B137" s="200" t="s">
        <v>107</v>
      </c>
      <c r="C137" s="201">
        <v>15.5446233772076</v>
      </c>
      <c r="D137" s="367">
        <v>171.4464777615602</v>
      </c>
      <c r="E137" s="367">
        <v>140.96329401555479</v>
      </c>
      <c r="F137" s="368">
        <v>4.6657083136083743E-2</v>
      </c>
      <c r="G137" s="371">
        <v>0</v>
      </c>
      <c r="H137" s="509"/>
      <c r="I137" s="369"/>
      <c r="J137" s="508"/>
      <c r="K137" s="371">
        <v>140.96329401555479</v>
      </c>
      <c r="L137" s="370">
        <v>140.96329401555479</v>
      </c>
      <c r="M137" s="371">
        <v>140.96329401555479</v>
      </c>
      <c r="N137" s="371">
        <v>140.96329401555479</v>
      </c>
      <c r="O137" s="371">
        <v>140.96329401555479</v>
      </c>
      <c r="P137" s="371">
        <v>140.96329401555479</v>
      </c>
      <c r="Q137" s="371">
        <v>140.96329401555479</v>
      </c>
      <c r="R137" s="371">
        <v>140.96329401555479</v>
      </c>
      <c r="S137" s="371">
        <v>140.96329401555479</v>
      </c>
      <c r="T137" s="371">
        <v>140.96329401555479</v>
      </c>
      <c r="U137" s="371">
        <v>140.96329401555479</v>
      </c>
      <c r="V137" s="371">
        <v>140.96329401555479</v>
      </c>
      <c r="W137" s="371">
        <v>140.96329401555479</v>
      </c>
      <c r="X137" s="371">
        <v>140.96329401555479</v>
      </c>
      <c r="Y137" s="371">
        <v>76.771905249059301</v>
      </c>
      <c r="Z137" s="371">
        <v>0</v>
      </c>
      <c r="AA137" s="371">
        <v>0</v>
      </c>
      <c r="AB137" s="371">
        <v>0</v>
      </c>
      <c r="AC137" s="371">
        <v>0</v>
      </c>
      <c r="AD137" s="371">
        <v>0</v>
      </c>
      <c r="AE137" s="371">
        <v>0</v>
      </c>
      <c r="AF137" s="371">
        <v>0</v>
      </c>
      <c r="AG137" s="371">
        <v>0</v>
      </c>
      <c r="AH137" s="371">
        <v>0</v>
      </c>
      <c r="AI137" s="371">
        <v>0</v>
      </c>
      <c r="AJ137" s="371">
        <v>0</v>
      </c>
      <c r="AK137" s="371">
        <v>0</v>
      </c>
      <c r="AL137" s="371">
        <v>0</v>
      </c>
      <c r="AM137" s="372">
        <f t="shared" si="7"/>
        <v>2050.2580214668264</v>
      </c>
      <c r="AO137" s="118"/>
      <c r="AP137" s="118"/>
      <c r="AQ137" s="207"/>
      <c r="AR137" s="119">
        <v>4.6657083136083743E-2</v>
      </c>
      <c r="AS137" s="119">
        <v>4.6657083136083743E-2</v>
      </c>
      <c r="AT137" s="119">
        <v>4.6657083136083743E-2</v>
      </c>
      <c r="AU137" s="119">
        <v>4.6657083136083743E-2</v>
      </c>
      <c r="AV137" s="119">
        <v>4.6657083136083743E-2</v>
      </c>
      <c r="AW137" s="119">
        <v>4.6657083136083743E-2</v>
      </c>
      <c r="AX137" s="119">
        <v>4.6657083136083743E-2</v>
      </c>
      <c r="AY137" s="119">
        <v>4.6657083136083743E-2</v>
      </c>
      <c r="AZ137" s="119">
        <v>4.6657083136083743E-2</v>
      </c>
      <c r="BA137" s="119">
        <v>4.6657083136083743E-2</v>
      </c>
      <c r="BB137" s="119">
        <v>4.6657083136083743E-2</v>
      </c>
      <c r="BC137" s="119">
        <v>4.6657083136083743E-2</v>
      </c>
      <c r="BD137" s="119">
        <v>4.6657083136083743E-2</v>
      </c>
      <c r="BE137" s="119">
        <v>4.6657083136083743E-2</v>
      </c>
      <c r="BF137" s="119">
        <v>2.5410538188229685E-2</v>
      </c>
      <c r="BG137" s="119">
        <v>0</v>
      </c>
      <c r="BH137" s="119">
        <v>0</v>
      </c>
      <c r="BI137" s="119">
        <v>0</v>
      </c>
      <c r="BJ137" s="119">
        <v>0</v>
      </c>
      <c r="BK137" s="119">
        <v>0</v>
      </c>
      <c r="BL137" s="119">
        <v>0</v>
      </c>
      <c r="BM137" s="119">
        <v>0</v>
      </c>
      <c r="BN137" s="119">
        <v>0</v>
      </c>
      <c r="BO137" s="119">
        <v>0</v>
      </c>
      <c r="BP137" s="119">
        <v>0</v>
      </c>
      <c r="BQ137" s="119">
        <v>0</v>
      </c>
      <c r="BR137" s="119">
        <v>0</v>
      </c>
      <c r="BS137" s="119">
        <v>0</v>
      </c>
      <c r="BU137" s="118"/>
      <c r="BV137" s="118"/>
      <c r="BW137" s="118"/>
      <c r="BX137" s="120">
        <v>0</v>
      </c>
      <c r="BY137" s="120">
        <v>0</v>
      </c>
      <c r="BZ137" s="120">
        <v>0</v>
      </c>
      <c r="CA137" s="120">
        <v>0</v>
      </c>
      <c r="CB137" s="120">
        <v>0</v>
      </c>
      <c r="CC137" s="120">
        <v>0</v>
      </c>
      <c r="CD137" s="120">
        <v>0</v>
      </c>
      <c r="CE137" s="120">
        <v>0</v>
      </c>
      <c r="CF137" s="120">
        <v>0</v>
      </c>
      <c r="CG137" s="120">
        <v>0</v>
      </c>
      <c r="CH137" s="120">
        <v>0</v>
      </c>
      <c r="CI137" s="120">
        <v>0</v>
      </c>
      <c r="CJ137" s="120">
        <v>0</v>
      </c>
      <c r="CK137" s="120">
        <v>0</v>
      </c>
      <c r="CL137" s="120">
        <v>0</v>
      </c>
      <c r="CM137" s="120">
        <v>0</v>
      </c>
      <c r="CN137" s="120">
        <v>0</v>
      </c>
      <c r="CO137" s="120">
        <v>0</v>
      </c>
      <c r="CP137" s="120">
        <v>0</v>
      </c>
      <c r="CQ137" s="120">
        <v>0</v>
      </c>
      <c r="CR137" s="120">
        <v>0</v>
      </c>
      <c r="CS137" s="120">
        <v>0</v>
      </c>
      <c r="CT137" s="120">
        <v>0</v>
      </c>
      <c r="CU137" s="120">
        <v>0</v>
      </c>
      <c r="CV137" s="120">
        <v>0</v>
      </c>
      <c r="CW137" s="120">
        <v>0</v>
      </c>
      <c r="CX137" s="120">
        <v>0</v>
      </c>
      <c r="CY137" s="120">
        <v>0</v>
      </c>
    </row>
    <row r="138" spans="1:103" x14ac:dyDescent="0.4">
      <c r="A138" s="200">
        <v>2000059</v>
      </c>
      <c r="B138" s="200" t="s">
        <v>107</v>
      </c>
      <c r="C138" s="201">
        <v>15.242660017324864</v>
      </c>
      <c r="D138" s="367">
        <v>11.494186284622485</v>
      </c>
      <c r="E138" s="367">
        <v>9.4505199632166086</v>
      </c>
      <c r="F138" s="368">
        <v>4.3913379405684672E-3</v>
      </c>
      <c r="G138" s="371">
        <v>0</v>
      </c>
      <c r="H138" s="509"/>
      <c r="I138" s="369"/>
      <c r="J138" s="508"/>
      <c r="K138" s="371">
        <v>9.4505199632166086</v>
      </c>
      <c r="L138" s="370">
        <v>9.4505199632166086</v>
      </c>
      <c r="M138" s="371">
        <v>9.4505199632166086</v>
      </c>
      <c r="N138" s="371">
        <v>9.4505199632166086</v>
      </c>
      <c r="O138" s="371">
        <v>9.4505199632166086</v>
      </c>
      <c r="P138" s="371">
        <v>9.4505199632166086</v>
      </c>
      <c r="Q138" s="371">
        <v>9.4505199632166086</v>
      </c>
      <c r="R138" s="371">
        <v>9.4505199632166086</v>
      </c>
      <c r="S138" s="371">
        <v>9.4505199632166086</v>
      </c>
      <c r="T138" s="371">
        <v>9.4505199632166086</v>
      </c>
      <c r="U138" s="371">
        <v>9.4505199632166086</v>
      </c>
      <c r="V138" s="371">
        <v>9.4505199632166086</v>
      </c>
      <c r="W138" s="371">
        <v>9.4505199632166086</v>
      </c>
      <c r="X138" s="371">
        <v>9.4505199632166086</v>
      </c>
      <c r="Y138" s="371">
        <v>2.2932633380031162</v>
      </c>
      <c r="Z138" s="371">
        <v>0</v>
      </c>
      <c r="AA138" s="371">
        <v>0</v>
      </c>
      <c r="AB138" s="371">
        <v>0</v>
      </c>
      <c r="AC138" s="371">
        <v>0</v>
      </c>
      <c r="AD138" s="371">
        <v>0</v>
      </c>
      <c r="AE138" s="371">
        <v>0</v>
      </c>
      <c r="AF138" s="371">
        <v>0</v>
      </c>
      <c r="AG138" s="371">
        <v>0</v>
      </c>
      <c r="AH138" s="371">
        <v>0</v>
      </c>
      <c r="AI138" s="371">
        <v>0</v>
      </c>
      <c r="AJ138" s="371">
        <v>0</v>
      </c>
      <c r="AK138" s="371">
        <v>0</v>
      </c>
      <c r="AL138" s="371">
        <v>0</v>
      </c>
      <c r="AM138" s="372">
        <f t="shared" si="7"/>
        <v>134.60054282303565</v>
      </c>
      <c r="AO138" s="118"/>
      <c r="AP138" s="118"/>
      <c r="AQ138" s="118"/>
      <c r="AR138" s="119">
        <v>4.3913379405684672E-3</v>
      </c>
      <c r="AS138" s="119">
        <v>4.3913379405684672E-3</v>
      </c>
      <c r="AT138" s="119">
        <v>4.3913379405684672E-3</v>
      </c>
      <c r="AU138" s="119">
        <v>4.3913379405684672E-3</v>
      </c>
      <c r="AV138" s="119">
        <v>4.3913379405684672E-3</v>
      </c>
      <c r="AW138" s="119">
        <v>4.3913379405684672E-3</v>
      </c>
      <c r="AX138" s="119">
        <v>4.3913379405684672E-3</v>
      </c>
      <c r="AY138" s="119">
        <v>4.3913379405684672E-3</v>
      </c>
      <c r="AZ138" s="119">
        <v>4.3913379405684672E-3</v>
      </c>
      <c r="BA138" s="119">
        <v>4.3913379405684672E-3</v>
      </c>
      <c r="BB138" s="119">
        <v>4.3913379405684672E-3</v>
      </c>
      <c r="BC138" s="119">
        <v>4.3913379405684672E-3</v>
      </c>
      <c r="BD138" s="119">
        <v>4.3913379405684672E-3</v>
      </c>
      <c r="BE138" s="119">
        <v>4.3913379405684672E-3</v>
      </c>
      <c r="BF138" s="119">
        <v>1.0656021407376773E-3</v>
      </c>
      <c r="BG138" s="119">
        <v>0</v>
      </c>
      <c r="BH138" s="119">
        <v>0</v>
      </c>
      <c r="BI138" s="119">
        <v>0</v>
      </c>
      <c r="BJ138" s="119">
        <v>0</v>
      </c>
      <c r="BK138" s="119">
        <v>0</v>
      </c>
      <c r="BL138" s="119">
        <v>0</v>
      </c>
      <c r="BM138" s="119">
        <v>0</v>
      </c>
      <c r="BN138" s="119">
        <v>0</v>
      </c>
      <c r="BO138" s="119">
        <v>0</v>
      </c>
      <c r="BP138" s="119">
        <v>0</v>
      </c>
      <c r="BQ138" s="119">
        <v>0</v>
      </c>
      <c r="BR138" s="119">
        <v>0</v>
      </c>
      <c r="BS138" s="119">
        <v>0</v>
      </c>
      <c r="BU138" s="118"/>
      <c r="BV138" s="118"/>
      <c r="BW138" s="118"/>
      <c r="BX138" s="120">
        <v>0</v>
      </c>
      <c r="BY138" s="120">
        <v>0</v>
      </c>
      <c r="BZ138" s="120">
        <v>0</v>
      </c>
      <c r="CA138" s="120">
        <v>0</v>
      </c>
      <c r="CB138" s="120">
        <v>0</v>
      </c>
      <c r="CC138" s="120">
        <v>0</v>
      </c>
      <c r="CD138" s="120">
        <v>0</v>
      </c>
      <c r="CE138" s="120">
        <v>0</v>
      </c>
      <c r="CF138" s="120">
        <v>0</v>
      </c>
      <c r="CG138" s="120">
        <v>0</v>
      </c>
      <c r="CH138" s="120">
        <v>0</v>
      </c>
      <c r="CI138" s="120">
        <v>0</v>
      </c>
      <c r="CJ138" s="120">
        <v>0</v>
      </c>
      <c r="CK138" s="120">
        <v>0</v>
      </c>
      <c r="CL138" s="120">
        <v>0</v>
      </c>
      <c r="CM138" s="120">
        <v>0</v>
      </c>
      <c r="CN138" s="120">
        <v>0</v>
      </c>
      <c r="CO138" s="120">
        <v>0</v>
      </c>
      <c r="CP138" s="120">
        <v>0</v>
      </c>
      <c r="CQ138" s="120">
        <v>0</v>
      </c>
      <c r="CR138" s="120">
        <v>0</v>
      </c>
      <c r="CS138" s="120">
        <v>0</v>
      </c>
      <c r="CT138" s="120">
        <v>0</v>
      </c>
      <c r="CU138" s="120">
        <v>0</v>
      </c>
      <c r="CV138" s="120">
        <v>0</v>
      </c>
      <c r="CW138" s="120">
        <v>0</v>
      </c>
      <c r="CX138" s="120">
        <v>0</v>
      </c>
      <c r="CY138" s="120">
        <v>0</v>
      </c>
    </row>
    <row r="139" spans="1:103" x14ac:dyDescent="0.4">
      <c r="A139" s="200">
        <v>2100479</v>
      </c>
      <c r="B139" s="200" t="s">
        <v>107</v>
      </c>
      <c r="C139" s="201">
        <v>15.5446233772076</v>
      </c>
      <c r="D139" s="367">
        <v>8.0507960906714295</v>
      </c>
      <c r="E139" s="367">
        <v>6.6193645457500487</v>
      </c>
      <c r="F139" s="368">
        <v>1.2669153436079446E-3</v>
      </c>
      <c r="G139" s="371">
        <v>0</v>
      </c>
      <c r="H139" s="509"/>
      <c r="I139" s="369"/>
      <c r="J139" s="508"/>
      <c r="K139" s="371">
        <v>6.6193645457500487</v>
      </c>
      <c r="L139" s="370">
        <v>6.6193645457500487</v>
      </c>
      <c r="M139" s="371">
        <v>6.6193645457500487</v>
      </c>
      <c r="N139" s="371">
        <v>6.6193645457500487</v>
      </c>
      <c r="O139" s="371">
        <v>6.6193645457500487</v>
      </c>
      <c r="P139" s="371">
        <v>6.6193645457500487</v>
      </c>
      <c r="Q139" s="371">
        <v>6.6193645457500487</v>
      </c>
      <c r="R139" s="371">
        <v>6.6193645457500487</v>
      </c>
      <c r="S139" s="371">
        <v>6.6193645457500487</v>
      </c>
      <c r="T139" s="371">
        <v>6.6193645457500487</v>
      </c>
      <c r="U139" s="371">
        <v>6.6193645457500487</v>
      </c>
      <c r="V139" s="371">
        <v>6.6193645457500487</v>
      </c>
      <c r="W139" s="371">
        <v>6.6193645457500487</v>
      </c>
      <c r="X139" s="371">
        <v>6.6193645457500487</v>
      </c>
      <c r="Y139" s="371">
        <v>3.6050606738746418</v>
      </c>
      <c r="Z139" s="371">
        <v>0</v>
      </c>
      <c r="AA139" s="371">
        <v>0</v>
      </c>
      <c r="AB139" s="371">
        <v>0</v>
      </c>
      <c r="AC139" s="371">
        <v>0</v>
      </c>
      <c r="AD139" s="371">
        <v>0</v>
      </c>
      <c r="AE139" s="371">
        <v>0</v>
      </c>
      <c r="AF139" s="371">
        <v>0</v>
      </c>
      <c r="AG139" s="371">
        <v>0</v>
      </c>
      <c r="AH139" s="371">
        <v>0</v>
      </c>
      <c r="AI139" s="371">
        <v>0</v>
      </c>
      <c r="AJ139" s="371">
        <v>0</v>
      </c>
      <c r="AK139" s="371">
        <v>0</v>
      </c>
      <c r="AL139" s="371">
        <v>0</v>
      </c>
      <c r="AM139" s="372">
        <f t="shared" si="7"/>
        <v>96.276164314375293</v>
      </c>
      <c r="AO139" s="118"/>
      <c r="AP139" s="118"/>
      <c r="AQ139" s="207"/>
      <c r="AR139" s="119">
        <v>1.2669153436079446E-3</v>
      </c>
      <c r="AS139" s="119">
        <v>1.2669153436079446E-3</v>
      </c>
      <c r="AT139" s="119">
        <v>1.2669153436079446E-3</v>
      </c>
      <c r="AU139" s="119">
        <v>1.2669153436079446E-3</v>
      </c>
      <c r="AV139" s="119">
        <v>1.2669153436079446E-3</v>
      </c>
      <c r="AW139" s="119">
        <v>1.2669153436079446E-3</v>
      </c>
      <c r="AX139" s="119">
        <v>1.2669153436079446E-3</v>
      </c>
      <c r="AY139" s="119">
        <v>1.2669153436079446E-3</v>
      </c>
      <c r="AZ139" s="119">
        <v>1.2669153436079446E-3</v>
      </c>
      <c r="BA139" s="119">
        <v>1.2669153436079446E-3</v>
      </c>
      <c r="BB139" s="119">
        <v>1.2669153436079446E-3</v>
      </c>
      <c r="BC139" s="119">
        <v>1.2669153436079446E-3</v>
      </c>
      <c r="BD139" s="119">
        <v>1.2669153436079446E-3</v>
      </c>
      <c r="BE139" s="119">
        <v>1.2669153436079446E-3</v>
      </c>
      <c r="BF139" s="119">
        <v>6.8999171307188565E-4</v>
      </c>
      <c r="BG139" s="119">
        <v>0</v>
      </c>
      <c r="BH139" s="119">
        <v>0</v>
      </c>
      <c r="BI139" s="119">
        <v>0</v>
      </c>
      <c r="BJ139" s="119">
        <v>0</v>
      </c>
      <c r="BK139" s="119">
        <v>0</v>
      </c>
      <c r="BL139" s="119">
        <v>0</v>
      </c>
      <c r="BM139" s="119">
        <v>0</v>
      </c>
      <c r="BN139" s="119">
        <v>0</v>
      </c>
      <c r="BO139" s="119">
        <v>0</v>
      </c>
      <c r="BP139" s="119">
        <v>0</v>
      </c>
      <c r="BQ139" s="119">
        <v>0</v>
      </c>
      <c r="BR139" s="119">
        <v>0</v>
      </c>
      <c r="BS139" s="119">
        <v>0</v>
      </c>
      <c r="BU139" s="118"/>
      <c r="BV139" s="118"/>
      <c r="BW139" s="118"/>
      <c r="BX139" s="120">
        <v>0</v>
      </c>
      <c r="BY139" s="120">
        <v>0</v>
      </c>
      <c r="BZ139" s="120">
        <v>0</v>
      </c>
      <c r="CA139" s="120">
        <v>0</v>
      </c>
      <c r="CB139" s="120">
        <v>0</v>
      </c>
      <c r="CC139" s="120">
        <v>0</v>
      </c>
      <c r="CD139" s="120">
        <v>0</v>
      </c>
      <c r="CE139" s="120">
        <v>0</v>
      </c>
      <c r="CF139" s="120">
        <v>0</v>
      </c>
      <c r="CG139" s="120">
        <v>0</v>
      </c>
      <c r="CH139" s="120">
        <v>0</v>
      </c>
      <c r="CI139" s="120">
        <v>0</v>
      </c>
      <c r="CJ139" s="120">
        <v>0</v>
      </c>
      <c r="CK139" s="120">
        <v>0</v>
      </c>
      <c r="CL139" s="120">
        <v>0</v>
      </c>
      <c r="CM139" s="120">
        <v>0</v>
      </c>
      <c r="CN139" s="120">
        <v>0</v>
      </c>
      <c r="CO139" s="120">
        <v>0</v>
      </c>
      <c r="CP139" s="120">
        <v>0</v>
      </c>
      <c r="CQ139" s="120">
        <v>0</v>
      </c>
      <c r="CR139" s="120">
        <v>0</v>
      </c>
      <c r="CS139" s="120">
        <v>0</v>
      </c>
      <c r="CT139" s="120">
        <v>0</v>
      </c>
      <c r="CU139" s="120">
        <v>0</v>
      </c>
      <c r="CV139" s="120">
        <v>0</v>
      </c>
      <c r="CW139" s="120">
        <v>0</v>
      </c>
      <c r="CX139" s="120">
        <v>0</v>
      </c>
      <c r="CY139" s="120">
        <v>0</v>
      </c>
    </row>
    <row r="140" spans="1:103" x14ac:dyDescent="0.4">
      <c r="A140" s="203" t="s">
        <v>243</v>
      </c>
      <c r="B140" s="204"/>
      <c r="C140" s="205"/>
      <c r="D140" s="373">
        <f>SUM(D6:D139)</f>
        <v>47150.998895521916</v>
      </c>
      <c r="E140" s="373">
        <f>SUM(E6:E139)</f>
        <v>38767.551291898155</v>
      </c>
      <c r="F140" s="374">
        <f>SUM(F6:F139)</f>
        <v>6.6917444105176376</v>
      </c>
      <c r="G140" s="377">
        <f>SUM(G6:G139)</f>
        <v>797481.58932838019</v>
      </c>
      <c r="H140" s="510"/>
      <c r="I140" s="375"/>
      <c r="J140" s="508"/>
      <c r="K140" s="377">
        <f t="shared" ref="K140:AM140" si="8">SUM(K6:K139)</f>
        <v>38767.551291898155</v>
      </c>
      <c r="L140" s="376">
        <f t="shared" si="8"/>
        <v>38767.551291898155</v>
      </c>
      <c r="M140" s="377">
        <f t="shared" si="8"/>
        <v>38767.551291898155</v>
      </c>
      <c r="N140" s="377">
        <f t="shared" si="8"/>
        <v>38767.551291898155</v>
      </c>
      <c r="O140" s="377">
        <f t="shared" si="8"/>
        <v>38720.248107078354</v>
      </c>
      <c r="P140" s="377">
        <f t="shared" si="8"/>
        <v>38379.296284638294</v>
      </c>
      <c r="Q140" s="377">
        <f t="shared" si="8"/>
        <v>37592.457901094967</v>
      </c>
      <c r="R140" s="377">
        <f t="shared" si="8"/>
        <v>37257.191051360394</v>
      </c>
      <c r="S140" s="377">
        <f t="shared" si="8"/>
        <v>37205.833210081211</v>
      </c>
      <c r="T140" s="377">
        <f t="shared" si="8"/>
        <v>36020.658544092395</v>
      </c>
      <c r="U140" s="377">
        <f t="shared" si="8"/>
        <v>32468.909393596274</v>
      </c>
      <c r="V140" s="377">
        <f t="shared" si="8"/>
        <v>30177.638687155319</v>
      </c>
      <c r="W140" s="377">
        <f t="shared" si="8"/>
        <v>25557.340155367521</v>
      </c>
      <c r="X140" s="377">
        <f t="shared" si="8"/>
        <v>23178.644877693001</v>
      </c>
      <c r="Y140" s="377">
        <f t="shared" si="8"/>
        <v>13227.023671885514</v>
      </c>
      <c r="Z140" s="377">
        <f t="shared" si="8"/>
        <v>10722.015048367435</v>
      </c>
      <c r="AA140" s="377">
        <f t="shared" si="8"/>
        <v>10722.015048367435</v>
      </c>
      <c r="AB140" s="377">
        <f t="shared" si="8"/>
        <v>10051.618990136742</v>
      </c>
      <c r="AC140" s="377">
        <f t="shared" si="8"/>
        <v>9964.5292972445404</v>
      </c>
      <c r="AD140" s="377">
        <f t="shared" si="8"/>
        <v>3749.6121907789702</v>
      </c>
      <c r="AE140" s="377">
        <f t="shared" si="8"/>
        <v>924.5636880492865</v>
      </c>
      <c r="AF140" s="377">
        <f t="shared" si="8"/>
        <v>911.84777452882224</v>
      </c>
      <c r="AG140" s="377">
        <f t="shared" si="8"/>
        <v>243.42442575254898</v>
      </c>
      <c r="AH140" s="377">
        <f t="shared" si="8"/>
        <v>35.498737198237706</v>
      </c>
      <c r="AI140" s="377">
        <f t="shared" si="8"/>
        <v>26.574089557448723</v>
      </c>
      <c r="AJ140" s="377">
        <f t="shared" si="8"/>
        <v>0</v>
      </c>
      <c r="AK140" s="377">
        <f t="shared" si="8"/>
        <v>0</v>
      </c>
      <c r="AL140" s="377">
        <f t="shared" si="8"/>
        <v>0</v>
      </c>
      <c r="AM140" s="377">
        <f t="shared" si="8"/>
        <v>552207.1463416171</v>
      </c>
      <c r="AO140" s="122"/>
      <c r="AP140" s="207"/>
      <c r="AQ140" s="207"/>
      <c r="AR140" s="208">
        <f>SUM(AR6:AR139)</f>
        <v>6.6917444105176376</v>
      </c>
      <c r="AS140" s="208">
        <f t="shared" ref="AS140:BS140" si="9">SUM(AS6:AS139)</f>
        <v>6.6917444105176376</v>
      </c>
      <c r="AT140" s="208">
        <f t="shared" si="9"/>
        <v>6.6917444105176376</v>
      </c>
      <c r="AU140" s="208">
        <f t="shared" si="9"/>
        <v>6.6917444105176376</v>
      </c>
      <c r="AV140" s="208">
        <f t="shared" si="9"/>
        <v>6.6857024452631002</v>
      </c>
      <c r="AW140" s="208">
        <f t="shared" si="9"/>
        <v>6.6430497168029099</v>
      </c>
      <c r="AX140" s="208">
        <f t="shared" si="9"/>
        <v>6.5532255499694676</v>
      </c>
      <c r="AY140" s="208">
        <f t="shared" si="9"/>
        <v>6.5124685077208309</v>
      </c>
      <c r="AZ140" s="208">
        <f t="shared" si="9"/>
        <v>6.5063763642906274</v>
      </c>
      <c r="BA140" s="208">
        <f t="shared" si="9"/>
        <v>6.3536866915811485</v>
      </c>
      <c r="BB140" s="208">
        <f t="shared" si="9"/>
        <v>5.5476385543356468</v>
      </c>
      <c r="BC140" s="208">
        <f t="shared" si="9"/>
        <v>5.0469578604935501</v>
      </c>
      <c r="BD140" s="208">
        <f t="shared" si="9"/>
        <v>4.4597051027015064</v>
      </c>
      <c r="BE140" s="208">
        <f t="shared" si="9"/>
        <v>4.1785572397718385</v>
      </c>
      <c r="BF140" s="208">
        <f t="shared" si="9"/>
        <v>2.6432290754063743</v>
      </c>
      <c r="BG140" s="208">
        <f t="shared" si="9"/>
        <v>2.2160422073655353</v>
      </c>
      <c r="BH140" s="208">
        <f t="shared" si="9"/>
        <v>2.2160422073655353</v>
      </c>
      <c r="BI140" s="208">
        <f t="shared" si="9"/>
        <v>2.066506193181425</v>
      </c>
      <c r="BJ140" s="208">
        <f t="shared" si="9"/>
        <v>2.0537412570661506</v>
      </c>
      <c r="BK140" s="208">
        <f t="shared" si="9"/>
        <v>0.80969718404756319</v>
      </c>
      <c r="BL140" s="208">
        <f t="shared" si="9"/>
        <v>0.23629617994946439</v>
      </c>
      <c r="BM140" s="208">
        <f t="shared" si="9"/>
        <v>0.23476423250051937</v>
      </c>
      <c r="BN140" s="208">
        <f t="shared" si="9"/>
        <v>0.13978018646527893</v>
      </c>
      <c r="BO140" s="208">
        <f t="shared" si="9"/>
        <v>4.1527583364687599E-2</v>
      </c>
      <c r="BP140" s="208">
        <f t="shared" si="9"/>
        <v>3.3169511340725821E-2</v>
      </c>
      <c r="BQ140" s="208">
        <f t="shared" si="9"/>
        <v>0</v>
      </c>
      <c r="BR140" s="208">
        <f t="shared" si="9"/>
        <v>0</v>
      </c>
      <c r="BS140" s="208">
        <f t="shared" si="9"/>
        <v>0</v>
      </c>
      <c r="BU140" s="122"/>
      <c r="BV140" s="122"/>
      <c r="BW140" s="122"/>
      <c r="BX140" s="121">
        <f t="shared" ref="BX140:CY140" si="10">SUM(BX6:BX139)</f>
        <v>797481.58932838019</v>
      </c>
      <c r="BY140" s="121">
        <f t="shared" si="10"/>
        <v>797481.58932838019</v>
      </c>
      <c r="BZ140" s="121">
        <f t="shared" si="10"/>
        <v>797481.58932838019</v>
      </c>
      <c r="CA140" s="121">
        <f t="shared" si="10"/>
        <v>797481.58932838019</v>
      </c>
      <c r="CB140" s="121">
        <f t="shared" si="10"/>
        <v>797481.58932838019</v>
      </c>
      <c r="CC140" s="121">
        <f t="shared" si="10"/>
        <v>797481.58932838019</v>
      </c>
      <c r="CD140" s="121">
        <f t="shared" si="10"/>
        <v>797481.58932838019</v>
      </c>
      <c r="CE140" s="121">
        <f t="shared" si="10"/>
        <v>797481.58932838019</v>
      </c>
      <c r="CF140" s="121">
        <f t="shared" si="10"/>
        <v>797481.58932838019</v>
      </c>
      <c r="CG140" s="121">
        <f t="shared" si="10"/>
        <v>797363.52092479332</v>
      </c>
      <c r="CH140" s="121">
        <f t="shared" si="10"/>
        <v>783812.25501157413</v>
      </c>
      <c r="CI140" s="121">
        <f t="shared" si="10"/>
        <v>783812.25501157413</v>
      </c>
      <c r="CJ140" s="121">
        <f t="shared" si="10"/>
        <v>783812.25501157413</v>
      </c>
      <c r="CK140" s="121">
        <f t="shared" si="10"/>
        <v>752662.52723310597</v>
      </c>
      <c r="CL140" s="121">
        <f t="shared" si="10"/>
        <v>723513.88273609418</v>
      </c>
      <c r="CM140" s="121">
        <f t="shared" si="10"/>
        <v>322842.07018801128</v>
      </c>
      <c r="CN140" s="121">
        <f t="shared" si="10"/>
        <v>111659.83446599686</v>
      </c>
      <c r="CO140" s="121">
        <f t="shared" si="10"/>
        <v>111659.83446599686</v>
      </c>
      <c r="CP140" s="121">
        <f t="shared" si="10"/>
        <v>104353.95983925456</v>
      </c>
      <c r="CQ140" s="121">
        <f t="shared" si="10"/>
        <v>98767.278278000944</v>
      </c>
      <c r="CR140" s="121">
        <f t="shared" si="10"/>
        <v>92606.269138010975</v>
      </c>
      <c r="CS140" s="121">
        <f t="shared" si="10"/>
        <v>66093.754702990962</v>
      </c>
      <c r="CT140" s="121">
        <f t="shared" si="10"/>
        <v>66093.754702990962</v>
      </c>
      <c r="CU140" s="121">
        <f t="shared" si="10"/>
        <v>66093.754702990962</v>
      </c>
      <c r="CV140" s="121">
        <f t="shared" si="10"/>
        <v>66093.754702990962</v>
      </c>
      <c r="CW140" s="121">
        <f t="shared" si="10"/>
        <v>59993.673164456115</v>
      </c>
      <c r="CX140" s="121">
        <f t="shared" si="10"/>
        <v>0</v>
      </c>
      <c r="CY140" s="121">
        <f t="shared" si="10"/>
        <v>0</v>
      </c>
    </row>
    <row r="141" spans="1:103" x14ac:dyDescent="0.4">
      <c r="A141" s="203" t="s">
        <v>244</v>
      </c>
      <c r="B141" s="204"/>
      <c r="C141" s="209"/>
      <c r="D141" s="378"/>
      <c r="E141" s="378"/>
      <c r="F141" s="378"/>
      <c r="G141" s="377"/>
      <c r="H141" s="510"/>
      <c r="I141" s="375"/>
      <c r="J141" s="508"/>
      <c r="K141" s="377">
        <v>0</v>
      </c>
      <c r="L141" s="376">
        <f>K140-L140</f>
        <v>0</v>
      </c>
      <c r="M141" s="376">
        <f t="shared" ref="M141:AL141" si="11">L140-M140</f>
        <v>0</v>
      </c>
      <c r="N141" s="376">
        <f t="shared" si="11"/>
        <v>0</v>
      </c>
      <c r="O141" s="376">
        <f t="shared" si="11"/>
        <v>47.303184819800663</v>
      </c>
      <c r="P141" s="376">
        <f t="shared" si="11"/>
        <v>340.95182244005991</v>
      </c>
      <c r="Q141" s="376">
        <f t="shared" si="11"/>
        <v>786.83838354332693</v>
      </c>
      <c r="R141" s="376">
        <f t="shared" si="11"/>
        <v>335.26684973457304</v>
      </c>
      <c r="S141" s="376">
        <f t="shared" si="11"/>
        <v>51.357841279183049</v>
      </c>
      <c r="T141" s="376">
        <f t="shared" si="11"/>
        <v>1185.1746659888158</v>
      </c>
      <c r="U141" s="376">
        <f t="shared" si="11"/>
        <v>3551.7491504961217</v>
      </c>
      <c r="V141" s="376">
        <f t="shared" si="11"/>
        <v>2291.2707064409551</v>
      </c>
      <c r="W141" s="376">
        <f t="shared" si="11"/>
        <v>4620.2985317877974</v>
      </c>
      <c r="X141" s="376">
        <f t="shared" si="11"/>
        <v>2378.6952776745202</v>
      </c>
      <c r="Y141" s="376">
        <f t="shared" si="11"/>
        <v>9951.6212058074871</v>
      </c>
      <c r="Z141" s="376">
        <f t="shared" si="11"/>
        <v>2505.0086235180788</v>
      </c>
      <c r="AA141" s="376">
        <f t="shared" si="11"/>
        <v>0</v>
      </c>
      <c r="AB141" s="376">
        <f t="shared" si="11"/>
        <v>670.3960582306936</v>
      </c>
      <c r="AC141" s="376">
        <f t="shared" si="11"/>
        <v>87.089692892201128</v>
      </c>
      <c r="AD141" s="376">
        <f t="shared" si="11"/>
        <v>6214.9171064655702</v>
      </c>
      <c r="AE141" s="376">
        <f t="shared" si="11"/>
        <v>2825.0485027296836</v>
      </c>
      <c r="AF141" s="376">
        <f t="shared" si="11"/>
        <v>12.715913520464255</v>
      </c>
      <c r="AG141" s="376">
        <f t="shared" si="11"/>
        <v>668.42334877627331</v>
      </c>
      <c r="AH141" s="376">
        <f t="shared" si="11"/>
        <v>207.92568855431128</v>
      </c>
      <c r="AI141" s="376">
        <f t="shared" si="11"/>
        <v>8.924647640788983</v>
      </c>
      <c r="AJ141" s="376">
        <f t="shared" si="11"/>
        <v>26.574089557448723</v>
      </c>
      <c r="AK141" s="376">
        <f t="shared" si="11"/>
        <v>0</v>
      </c>
      <c r="AL141" s="376">
        <f t="shared" si="11"/>
        <v>0</v>
      </c>
      <c r="AM141" s="379"/>
    </row>
    <row r="142" spans="1:103" x14ac:dyDescent="0.4">
      <c r="A142" s="203" t="s">
        <v>245</v>
      </c>
      <c r="B142" s="204"/>
      <c r="C142" s="209"/>
      <c r="D142" s="378"/>
      <c r="E142" s="378"/>
      <c r="F142" s="378"/>
      <c r="G142" s="377"/>
      <c r="H142" s="510"/>
      <c r="I142" s="375"/>
      <c r="J142" s="508"/>
      <c r="K142" s="377">
        <v>0</v>
      </c>
      <c r="L142" s="376">
        <f t="shared" ref="L142" si="12">$K$140-L140</f>
        <v>0</v>
      </c>
      <c r="M142" s="376">
        <f t="shared" ref="M142:AL142" si="13">$K$140-M140</f>
        <v>0</v>
      </c>
      <c r="N142" s="376">
        <f t="shared" si="13"/>
        <v>0</v>
      </c>
      <c r="O142" s="376">
        <f t="shared" si="13"/>
        <v>47.303184819800663</v>
      </c>
      <c r="P142" s="376">
        <f t="shared" si="13"/>
        <v>388.25500725986058</v>
      </c>
      <c r="Q142" s="376">
        <f t="shared" si="13"/>
        <v>1175.0933908031875</v>
      </c>
      <c r="R142" s="376">
        <f t="shared" si="13"/>
        <v>1510.3602405377605</v>
      </c>
      <c r="S142" s="376">
        <f t="shared" si="13"/>
        <v>1561.7180818169436</v>
      </c>
      <c r="T142" s="376">
        <f t="shared" si="13"/>
        <v>2746.8927478057594</v>
      </c>
      <c r="U142" s="376">
        <f t="shared" si="13"/>
        <v>6298.6418983018812</v>
      </c>
      <c r="V142" s="376">
        <f t="shared" si="13"/>
        <v>8589.9126047428363</v>
      </c>
      <c r="W142" s="376">
        <f t="shared" si="13"/>
        <v>13210.211136530634</v>
      </c>
      <c r="X142" s="376">
        <f t="shared" si="13"/>
        <v>15588.906414205154</v>
      </c>
      <c r="Y142" s="376">
        <f t="shared" si="13"/>
        <v>25540.527620012639</v>
      </c>
      <c r="Z142" s="376">
        <f t="shared" si="13"/>
        <v>28045.536243530718</v>
      </c>
      <c r="AA142" s="376">
        <f t="shared" si="13"/>
        <v>28045.536243530718</v>
      </c>
      <c r="AB142" s="376">
        <f t="shared" si="13"/>
        <v>28715.932301761415</v>
      </c>
      <c r="AC142" s="376">
        <f t="shared" si="13"/>
        <v>28803.021994653616</v>
      </c>
      <c r="AD142" s="376">
        <f t="shared" si="13"/>
        <v>35017.939101119184</v>
      </c>
      <c r="AE142" s="376">
        <f t="shared" si="13"/>
        <v>37842.987603848866</v>
      </c>
      <c r="AF142" s="376">
        <f t="shared" si="13"/>
        <v>37855.703517369329</v>
      </c>
      <c r="AG142" s="376">
        <f t="shared" si="13"/>
        <v>38524.126866145605</v>
      </c>
      <c r="AH142" s="376">
        <f t="shared" si="13"/>
        <v>38732.05255469992</v>
      </c>
      <c r="AI142" s="376">
        <f t="shared" si="13"/>
        <v>38740.977202340706</v>
      </c>
      <c r="AJ142" s="376">
        <f t="shared" si="13"/>
        <v>38767.551291898155</v>
      </c>
      <c r="AK142" s="376">
        <f t="shared" si="13"/>
        <v>38767.551291898155</v>
      </c>
      <c r="AL142" s="376">
        <f t="shared" si="13"/>
        <v>38767.551291898155</v>
      </c>
      <c r="AM142" s="379"/>
    </row>
    <row r="143" spans="1:103" x14ac:dyDescent="0.4">
      <c r="A143" s="203" t="s">
        <v>88</v>
      </c>
      <c r="B143" s="210"/>
      <c r="C143" s="211">
        <f>SUMPRODUCT(C6:C139,D6:D139)/D140</f>
        <v>15.244055348861332</v>
      </c>
    </row>
    <row r="145" spans="1:103" x14ac:dyDescent="0.4">
      <c r="A145" s="682" t="s">
        <v>2</v>
      </c>
      <c r="B145" s="683"/>
      <c r="C145" s="683"/>
      <c r="D145" s="683"/>
    </row>
    <row r="146" spans="1:103" ht="30.75" customHeight="1" x14ac:dyDescent="0.4">
      <c r="A146" s="684" t="s">
        <v>105</v>
      </c>
      <c r="B146" s="685"/>
      <c r="C146" s="685"/>
      <c r="D146" s="686"/>
    </row>
    <row r="148" spans="1:103" ht="15.75" customHeight="1" x14ac:dyDescent="0.4">
      <c r="B148" s="687" t="s">
        <v>98</v>
      </c>
      <c r="C148" s="687" t="s">
        <v>279</v>
      </c>
      <c r="D148" s="689" t="s">
        <v>85</v>
      </c>
      <c r="E148" s="689" t="s">
        <v>100</v>
      </c>
      <c r="F148" s="689" t="s">
        <v>101</v>
      </c>
      <c r="G148" s="689" t="s">
        <v>102</v>
      </c>
      <c r="H148" s="692" t="s">
        <v>39</v>
      </c>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2"/>
      <c r="AL148" s="692"/>
      <c r="AM148" s="693" t="s">
        <v>1</v>
      </c>
      <c r="AO148" s="695" t="s">
        <v>103</v>
      </c>
      <c r="AP148" s="696"/>
      <c r="AQ148" s="696"/>
      <c r="AR148" s="696"/>
      <c r="AS148" s="696"/>
      <c r="AT148" s="696"/>
      <c r="AU148" s="696"/>
      <c r="AV148" s="696"/>
      <c r="AW148" s="696"/>
      <c r="AX148" s="696"/>
      <c r="AY148" s="696"/>
      <c r="AZ148" s="696"/>
      <c r="BA148" s="696"/>
      <c r="BB148" s="696"/>
      <c r="BC148" s="696"/>
      <c r="BD148" s="696"/>
      <c r="BE148" s="696"/>
      <c r="BF148" s="696"/>
      <c r="BG148" s="696"/>
      <c r="BH148" s="696"/>
      <c r="BI148" s="696"/>
      <c r="BJ148" s="696"/>
      <c r="BK148" s="696"/>
      <c r="BL148" s="696"/>
      <c r="BM148" s="696"/>
      <c r="BN148" s="696"/>
      <c r="BO148" s="696"/>
      <c r="BP148" s="696"/>
      <c r="BQ148" s="696"/>
      <c r="BR148" s="696"/>
      <c r="BS148" s="696"/>
      <c r="BU148" s="680" t="s">
        <v>104</v>
      </c>
      <c r="BV148" s="681"/>
      <c r="BW148" s="681"/>
      <c r="BX148" s="681"/>
      <c r="BY148" s="681"/>
      <c r="BZ148" s="681"/>
      <c r="CA148" s="681"/>
      <c r="CB148" s="681"/>
      <c r="CC148" s="681"/>
      <c r="CD148" s="681"/>
      <c r="CE148" s="681"/>
      <c r="CF148" s="681"/>
      <c r="CG148" s="681"/>
      <c r="CH148" s="681"/>
      <c r="CI148" s="681"/>
      <c r="CJ148" s="681"/>
      <c r="CK148" s="681"/>
      <c r="CL148" s="681"/>
      <c r="CM148" s="681"/>
      <c r="CN148" s="681"/>
      <c r="CO148" s="681"/>
      <c r="CP148" s="681"/>
      <c r="CQ148" s="681"/>
      <c r="CR148" s="681"/>
      <c r="CS148" s="681"/>
      <c r="CT148" s="681"/>
      <c r="CU148" s="681"/>
      <c r="CV148" s="681"/>
      <c r="CW148" s="681"/>
      <c r="CX148" s="681"/>
      <c r="CY148" s="681"/>
    </row>
    <row r="149" spans="1:103" x14ac:dyDescent="0.4">
      <c r="B149" s="688"/>
      <c r="C149" s="688"/>
      <c r="D149" s="690"/>
      <c r="E149" s="690"/>
      <c r="F149" s="691"/>
      <c r="G149" s="691"/>
      <c r="H149" s="123">
        <f t="shared" ref="H149:AL149" si="14">H5</f>
        <v>2018</v>
      </c>
      <c r="I149" s="123">
        <f t="shared" si="14"/>
        <v>2019</v>
      </c>
      <c r="J149" s="123">
        <f t="shared" si="14"/>
        <v>2020</v>
      </c>
      <c r="K149" s="123">
        <f t="shared" si="14"/>
        <v>2021</v>
      </c>
      <c r="L149" s="123">
        <f t="shared" si="14"/>
        <v>2022</v>
      </c>
      <c r="M149" s="123">
        <f t="shared" si="14"/>
        <v>2023</v>
      </c>
      <c r="N149" s="123">
        <f t="shared" si="14"/>
        <v>2024</v>
      </c>
      <c r="O149" s="123">
        <f t="shared" si="14"/>
        <v>2025</v>
      </c>
      <c r="P149" s="123">
        <f t="shared" si="14"/>
        <v>2026</v>
      </c>
      <c r="Q149" s="123">
        <f t="shared" si="14"/>
        <v>2027</v>
      </c>
      <c r="R149" s="123">
        <f t="shared" si="14"/>
        <v>2028</v>
      </c>
      <c r="S149" s="123">
        <f t="shared" si="14"/>
        <v>2029</v>
      </c>
      <c r="T149" s="123">
        <f t="shared" si="14"/>
        <v>2030</v>
      </c>
      <c r="U149" s="123">
        <f t="shared" si="14"/>
        <v>2031</v>
      </c>
      <c r="V149" s="123">
        <f t="shared" si="14"/>
        <v>2032</v>
      </c>
      <c r="W149" s="123">
        <f t="shared" si="14"/>
        <v>2033</v>
      </c>
      <c r="X149" s="123">
        <f t="shared" si="14"/>
        <v>2034</v>
      </c>
      <c r="Y149" s="123">
        <f t="shared" si="14"/>
        <v>2035</v>
      </c>
      <c r="Z149" s="123">
        <f t="shared" si="14"/>
        <v>2036</v>
      </c>
      <c r="AA149" s="123">
        <f t="shared" si="14"/>
        <v>2037</v>
      </c>
      <c r="AB149" s="123">
        <f t="shared" si="14"/>
        <v>2038</v>
      </c>
      <c r="AC149" s="123">
        <f t="shared" si="14"/>
        <v>2039</v>
      </c>
      <c r="AD149" s="123">
        <f t="shared" si="14"/>
        <v>2040</v>
      </c>
      <c r="AE149" s="123">
        <f t="shared" si="14"/>
        <v>2041</v>
      </c>
      <c r="AF149" s="123">
        <f t="shared" si="14"/>
        <v>2042</v>
      </c>
      <c r="AG149" s="123">
        <f t="shared" si="14"/>
        <v>2043</v>
      </c>
      <c r="AH149" s="123">
        <f t="shared" si="14"/>
        <v>2044</v>
      </c>
      <c r="AI149" s="123">
        <f t="shared" si="14"/>
        <v>2045</v>
      </c>
      <c r="AJ149" s="123">
        <f t="shared" si="14"/>
        <v>2046</v>
      </c>
      <c r="AK149" s="123">
        <f t="shared" si="14"/>
        <v>2047</v>
      </c>
      <c r="AL149" s="123">
        <f t="shared" si="14"/>
        <v>2048</v>
      </c>
      <c r="AM149" s="694"/>
      <c r="AO149" s="212">
        <f t="shared" ref="AO149:BS149" si="15">AO5</f>
        <v>2018</v>
      </c>
      <c r="AP149" s="212">
        <f t="shared" si="15"/>
        <v>2019</v>
      </c>
      <c r="AQ149" s="212">
        <f t="shared" si="15"/>
        <v>2020</v>
      </c>
      <c r="AR149" s="212">
        <f t="shared" si="15"/>
        <v>2021</v>
      </c>
      <c r="AS149" s="212">
        <f t="shared" si="15"/>
        <v>2022</v>
      </c>
      <c r="AT149" s="212">
        <f t="shared" si="15"/>
        <v>2023</v>
      </c>
      <c r="AU149" s="212">
        <f t="shared" si="15"/>
        <v>2024</v>
      </c>
      <c r="AV149" s="212">
        <f t="shared" si="15"/>
        <v>2025</v>
      </c>
      <c r="AW149" s="212">
        <f t="shared" si="15"/>
        <v>2026</v>
      </c>
      <c r="AX149" s="212">
        <f t="shared" si="15"/>
        <v>2027</v>
      </c>
      <c r="AY149" s="212">
        <f t="shared" si="15"/>
        <v>2028</v>
      </c>
      <c r="AZ149" s="212">
        <f t="shared" si="15"/>
        <v>2029</v>
      </c>
      <c r="BA149" s="212">
        <f t="shared" si="15"/>
        <v>2030</v>
      </c>
      <c r="BB149" s="212">
        <f t="shared" si="15"/>
        <v>2031</v>
      </c>
      <c r="BC149" s="212">
        <f t="shared" si="15"/>
        <v>2032</v>
      </c>
      <c r="BD149" s="212">
        <f t="shared" si="15"/>
        <v>2033</v>
      </c>
      <c r="BE149" s="212">
        <f t="shared" si="15"/>
        <v>2034</v>
      </c>
      <c r="BF149" s="212">
        <f t="shared" si="15"/>
        <v>2035</v>
      </c>
      <c r="BG149" s="212">
        <f t="shared" si="15"/>
        <v>2036</v>
      </c>
      <c r="BH149" s="212">
        <f t="shared" si="15"/>
        <v>2037</v>
      </c>
      <c r="BI149" s="212">
        <f t="shared" si="15"/>
        <v>2038</v>
      </c>
      <c r="BJ149" s="212">
        <f t="shared" si="15"/>
        <v>2039</v>
      </c>
      <c r="BK149" s="212">
        <f t="shared" si="15"/>
        <v>2040</v>
      </c>
      <c r="BL149" s="212">
        <f t="shared" si="15"/>
        <v>2041</v>
      </c>
      <c r="BM149" s="212">
        <f t="shared" si="15"/>
        <v>2042</v>
      </c>
      <c r="BN149" s="212">
        <f t="shared" si="15"/>
        <v>2043</v>
      </c>
      <c r="BO149" s="212">
        <f t="shared" si="15"/>
        <v>2044</v>
      </c>
      <c r="BP149" s="212">
        <f t="shared" si="15"/>
        <v>2045</v>
      </c>
      <c r="BQ149" s="212">
        <f t="shared" si="15"/>
        <v>2046</v>
      </c>
      <c r="BR149" s="212">
        <f t="shared" si="15"/>
        <v>2047</v>
      </c>
      <c r="BS149" s="212">
        <f t="shared" si="15"/>
        <v>2048</v>
      </c>
      <c r="BU149" s="213">
        <f t="shared" ref="BU149:CY149" si="16">BU5</f>
        <v>2018</v>
      </c>
      <c r="BV149" s="213">
        <f t="shared" si="16"/>
        <v>2019</v>
      </c>
      <c r="BW149" s="213">
        <f t="shared" ref="BW149" si="17">BW5</f>
        <v>2020</v>
      </c>
      <c r="BX149" s="213">
        <f t="shared" si="16"/>
        <v>2021</v>
      </c>
      <c r="BY149" s="213">
        <f t="shared" si="16"/>
        <v>2022</v>
      </c>
      <c r="BZ149" s="213">
        <f t="shared" si="16"/>
        <v>2023</v>
      </c>
      <c r="CA149" s="213">
        <f t="shared" si="16"/>
        <v>2024</v>
      </c>
      <c r="CB149" s="213">
        <f t="shared" si="16"/>
        <v>2025</v>
      </c>
      <c r="CC149" s="213">
        <f t="shared" si="16"/>
        <v>2026</v>
      </c>
      <c r="CD149" s="213">
        <f t="shared" si="16"/>
        <v>2027</v>
      </c>
      <c r="CE149" s="213">
        <f t="shared" si="16"/>
        <v>2028</v>
      </c>
      <c r="CF149" s="213">
        <f t="shared" si="16"/>
        <v>2029</v>
      </c>
      <c r="CG149" s="213">
        <f t="shared" si="16"/>
        <v>2030</v>
      </c>
      <c r="CH149" s="213">
        <f t="shared" si="16"/>
        <v>2031</v>
      </c>
      <c r="CI149" s="213">
        <f t="shared" si="16"/>
        <v>2032</v>
      </c>
      <c r="CJ149" s="213">
        <f t="shared" si="16"/>
        <v>2033</v>
      </c>
      <c r="CK149" s="213">
        <f t="shared" si="16"/>
        <v>2034</v>
      </c>
      <c r="CL149" s="213">
        <f t="shared" si="16"/>
        <v>2035</v>
      </c>
      <c r="CM149" s="213">
        <f t="shared" si="16"/>
        <v>2036</v>
      </c>
      <c r="CN149" s="213">
        <f t="shared" si="16"/>
        <v>2037</v>
      </c>
      <c r="CO149" s="213">
        <f t="shared" si="16"/>
        <v>2038</v>
      </c>
      <c r="CP149" s="213">
        <f t="shared" si="16"/>
        <v>2039</v>
      </c>
      <c r="CQ149" s="213">
        <f t="shared" si="16"/>
        <v>2040</v>
      </c>
      <c r="CR149" s="213">
        <f t="shared" si="16"/>
        <v>2041</v>
      </c>
      <c r="CS149" s="213">
        <f t="shared" si="16"/>
        <v>2042</v>
      </c>
      <c r="CT149" s="213">
        <f t="shared" si="16"/>
        <v>2043</v>
      </c>
      <c r="CU149" s="213">
        <f t="shared" si="16"/>
        <v>2044</v>
      </c>
      <c r="CV149" s="213">
        <f t="shared" si="16"/>
        <v>2045</v>
      </c>
      <c r="CW149" s="213">
        <f t="shared" si="16"/>
        <v>2046</v>
      </c>
      <c r="CX149" s="213">
        <f t="shared" si="16"/>
        <v>2047</v>
      </c>
      <c r="CY149" s="213">
        <f t="shared" si="16"/>
        <v>2048</v>
      </c>
    </row>
    <row r="150" spans="1:103" x14ac:dyDescent="0.4">
      <c r="B150" s="214" t="s">
        <v>106</v>
      </c>
      <c r="C150" s="215">
        <f>SUMPRODUCT(--($B$6:$B$139=B150),C$6:C$139,D$6:D$139)/D150</f>
        <v>15.453889964650353</v>
      </c>
      <c r="D150" s="120">
        <f t="shared" ref="D150:G151" si="18">SUMIF($B$6:$B$139,$B150,D$6:D$139)</f>
        <v>43799.241992680501</v>
      </c>
      <c r="E150" s="120">
        <f t="shared" si="18"/>
        <v>36011.73676638191</v>
      </c>
      <c r="F150" s="216">
        <f t="shared" si="18"/>
        <v>6.0493042631124796</v>
      </c>
      <c r="G150" s="380">
        <f t="shared" si="18"/>
        <v>797481.58932838019</v>
      </c>
      <c r="H150" s="381"/>
      <c r="I150" s="381"/>
      <c r="J150" s="369"/>
      <c r="K150" s="382">
        <f t="shared" ref="K150:T151" si="19">SUMIF($B$6:$B$139,$B150,K$6:K$139)</f>
        <v>36011.73676638191</v>
      </c>
      <c r="L150" s="120">
        <f t="shared" si="19"/>
        <v>36011.73676638191</v>
      </c>
      <c r="M150" s="120">
        <f t="shared" si="19"/>
        <v>36011.73676638191</v>
      </c>
      <c r="N150" s="120">
        <f t="shared" si="19"/>
        <v>36011.73676638191</v>
      </c>
      <c r="O150" s="120">
        <f t="shared" si="19"/>
        <v>35964.433581562109</v>
      </c>
      <c r="P150" s="120">
        <f t="shared" si="19"/>
        <v>35689.548706757596</v>
      </c>
      <c r="Q150" s="120">
        <f t="shared" si="19"/>
        <v>35689.548706757596</v>
      </c>
      <c r="R150" s="120">
        <f t="shared" si="19"/>
        <v>35354.281857023023</v>
      </c>
      <c r="S150" s="120">
        <f t="shared" si="19"/>
        <v>35302.92401574384</v>
      </c>
      <c r="T150" s="120">
        <f t="shared" si="19"/>
        <v>34151.614759159216</v>
      </c>
      <c r="U150" s="120">
        <f t="shared" ref="U150:AD151" si="20">SUMIF($B$6:$B$139,$B150,U$6:U$139)</f>
        <v>30607.870849238407</v>
      </c>
      <c r="V150" s="120">
        <f t="shared" si="20"/>
        <v>28319.720791456824</v>
      </c>
      <c r="W150" s="120">
        <f t="shared" si="20"/>
        <v>23699.953766638158</v>
      </c>
      <c r="X150" s="120">
        <f t="shared" si="20"/>
        <v>21336.798987750844</v>
      </c>
      <c r="Y150" s="120">
        <f t="shared" si="20"/>
        <v>12994.33827964068</v>
      </c>
      <c r="Z150" s="120">
        <f t="shared" si="20"/>
        <v>10722.015048367435</v>
      </c>
      <c r="AA150" s="120">
        <f t="shared" si="20"/>
        <v>10722.015048367435</v>
      </c>
      <c r="AB150" s="120">
        <f t="shared" si="20"/>
        <v>10051.618990136742</v>
      </c>
      <c r="AC150" s="120">
        <f t="shared" si="20"/>
        <v>9964.5292972445404</v>
      </c>
      <c r="AD150" s="120">
        <f t="shared" si="20"/>
        <v>3749.6121907789702</v>
      </c>
      <c r="AE150" s="120">
        <f t="shared" ref="AE150:AL151" si="21">SUMIF($B$6:$B$139,$B150,AE$6:AE$139)</f>
        <v>924.5636880492865</v>
      </c>
      <c r="AF150" s="120">
        <f t="shared" si="21"/>
        <v>911.84777452882224</v>
      </c>
      <c r="AG150" s="120">
        <f t="shared" si="21"/>
        <v>243.42442575254898</v>
      </c>
      <c r="AH150" s="120">
        <f t="shared" si="21"/>
        <v>35.498737198237706</v>
      </c>
      <c r="AI150" s="120">
        <f t="shared" si="21"/>
        <v>26.574089557448723</v>
      </c>
      <c r="AJ150" s="120">
        <f t="shared" si="21"/>
        <v>0</v>
      </c>
      <c r="AK150" s="120">
        <f t="shared" si="21"/>
        <v>0</v>
      </c>
      <c r="AL150" s="120">
        <f t="shared" si="21"/>
        <v>0</v>
      </c>
      <c r="AM150" s="124">
        <f>SUM(H150:AL150)</f>
        <v>520509.68065723736</v>
      </c>
      <c r="AO150" s="118"/>
      <c r="AP150" s="118"/>
      <c r="AQ150" s="118"/>
      <c r="AR150" s="119">
        <f t="shared" ref="AR150:BA151" si="22">SUMIF($B$6:$B$139,$B150,AR$6:AR$139)</f>
        <v>6.0493042631124796</v>
      </c>
      <c r="AS150" s="119">
        <f t="shared" si="22"/>
        <v>6.0493042631124796</v>
      </c>
      <c r="AT150" s="119">
        <f t="shared" si="22"/>
        <v>6.0493042631124796</v>
      </c>
      <c r="AU150" s="119">
        <f t="shared" si="22"/>
        <v>6.0493042631124796</v>
      </c>
      <c r="AV150" s="119">
        <f t="shared" si="22"/>
        <v>6.0432622978579422</v>
      </c>
      <c r="AW150" s="119">
        <f t="shared" si="22"/>
        <v>6.0081516627306515</v>
      </c>
      <c r="AX150" s="119">
        <f t="shared" si="22"/>
        <v>6.0081516627306515</v>
      </c>
      <c r="AY150" s="119">
        <f t="shared" si="22"/>
        <v>5.9673946204820147</v>
      </c>
      <c r="AZ150" s="119">
        <f t="shared" si="22"/>
        <v>5.9613024770518113</v>
      </c>
      <c r="BA150" s="119">
        <f t="shared" si="22"/>
        <v>5.8086128043423324</v>
      </c>
      <c r="BB150" s="119">
        <f t="shared" ref="BB150:BK151" si="23">SUMIF($B$6:$B$139,$B150,BB$6:BB$139)</f>
        <v>5.0025646670968307</v>
      </c>
      <c r="BC150" s="119">
        <f t="shared" si="23"/>
        <v>4.5035822538319792</v>
      </c>
      <c r="BD150" s="119">
        <f t="shared" si="23"/>
        <v>3.9166187461481266</v>
      </c>
      <c r="BE150" s="119">
        <f t="shared" si="23"/>
        <v>3.6400300183591603</v>
      </c>
      <c r="BF150" s="119">
        <f t="shared" si="23"/>
        <v>2.5706041264746955</v>
      </c>
      <c r="BG150" s="119">
        <f t="shared" si="23"/>
        <v>2.2160422073655353</v>
      </c>
      <c r="BH150" s="119">
        <f t="shared" si="23"/>
        <v>2.2160422073655353</v>
      </c>
      <c r="BI150" s="119">
        <f t="shared" si="23"/>
        <v>2.066506193181425</v>
      </c>
      <c r="BJ150" s="119">
        <f t="shared" si="23"/>
        <v>2.0537412570661506</v>
      </c>
      <c r="BK150" s="119">
        <f t="shared" si="23"/>
        <v>0.80969718404756319</v>
      </c>
      <c r="BL150" s="119">
        <f t="shared" ref="BL150:BS151" si="24">SUMIF($B$6:$B$139,$B150,BL$6:BL$139)</f>
        <v>0.23629617994946439</v>
      </c>
      <c r="BM150" s="119">
        <f t="shared" si="24"/>
        <v>0.23476423250051937</v>
      </c>
      <c r="BN150" s="119">
        <f t="shared" si="24"/>
        <v>0.13978018646527893</v>
      </c>
      <c r="BO150" s="119">
        <f t="shared" si="24"/>
        <v>4.1527583364687599E-2</v>
      </c>
      <c r="BP150" s="119">
        <f t="shared" si="24"/>
        <v>3.3169511340725821E-2</v>
      </c>
      <c r="BQ150" s="119">
        <f t="shared" si="24"/>
        <v>0</v>
      </c>
      <c r="BR150" s="119">
        <f t="shared" si="24"/>
        <v>0</v>
      </c>
      <c r="BS150" s="119">
        <f t="shared" si="24"/>
        <v>0</v>
      </c>
      <c r="BU150" s="118"/>
      <c r="BV150" s="118"/>
      <c r="BW150" s="118"/>
      <c r="BX150" s="120">
        <f t="shared" ref="BX150:CG151" si="25">SUMIF($B$6:$B$139,$B150,BX$6:BX$139)</f>
        <v>797481.58932838019</v>
      </c>
      <c r="BY150" s="120">
        <f t="shared" si="25"/>
        <v>797481.58932838019</v>
      </c>
      <c r="BZ150" s="120">
        <f t="shared" si="25"/>
        <v>797481.58932838019</v>
      </c>
      <c r="CA150" s="120">
        <f t="shared" si="25"/>
        <v>797481.58932838019</v>
      </c>
      <c r="CB150" s="120">
        <f t="shared" si="25"/>
        <v>797481.58932838019</v>
      </c>
      <c r="CC150" s="120">
        <f t="shared" si="25"/>
        <v>797481.58932838019</v>
      </c>
      <c r="CD150" s="120">
        <f t="shared" si="25"/>
        <v>797481.58932838019</v>
      </c>
      <c r="CE150" s="120">
        <f t="shared" si="25"/>
        <v>797481.58932838019</v>
      </c>
      <c r="CF150" s="120">
        <f t="shared" si="25"/>
        <v>797481.58932838019</v>
      </c>
      <c r="CG150" s="120">
        <f t="shared" si="25"/>
        <v>797363.52092479332</v>
      </c>
      <c r="CH150" s="120">
        <f t="shared" ref="CH150:CQ151" si="26">SUMIF($B$6:$B$139,$B150,CH$6:CH$139)</f>
        <v>783812.25501157413</v>
      </c>
      <c r="CI150" s="120">
        <f t="shared" si="26"/>
        <v>783812.25501157413</v>
      </c>
      <c r="CJ150" s="120">
        <f t="shared" si="26"/>
        <v>783812.25501157413</v>
      </c>
      <c r="CK150" s="120">
        <f t="shared" si="26"/>
        <v>752662.52723310597</v>
      </c>
      <c r="CL150" s="120">
        <f t="shared" si="26"/>
        <v>723513.88273609418</v>
      </c>
      <c r="CM150" s="120">
        <f t="shared" si="26"/>
        <v>322842.07018801128</v>
      </c>
      <c r="CN150" s="120">
        <f t="shared" si="26"/>
        <v>111659.83446599686</v>
      </c>
      <c r="CO150" s="120">
        <f t="shared" si="26"/>
        <v>111659.83446599686</v>
      </c>
      <c r="CP150" s="120">
        <f t="shared" si="26"/>
        <v>104353.95983925456</v>
      </c>
      <c r="CQ150" s="120">
        <f t="shared" si="26"/>
        <v>98767.278278000944</v>
      </c>
      <c r="CR150" s="120">
        <f t="shared" ref="CR150:CY151" si="27">SUMIF($B$6:$B$139,$B150,CR$6:CR$139)</f>
        <v>92606.269138010975</v>
      </c>
      <c r="CS150" s="120">
        <f t="shared" si="27"/>
        <v>66093.754702990962</v>
      </c>
      <c r="CT150" s="120">
        <f t="shared" si="27"/>
        <v>66093.754702990962</v>
      </c>
      <c r="CU150" s="120">
        <f t="shared" si="27"/>
        <v>66093.754702990962</v>
      </c>
      <c r="CV150" s="120">
        <f t="shared" si="27"/>
        <v>66093.754702990962</v>
      </c>
      <c r="CW150" s="120">
        <f t="shared" si="27"/>
        <v>59993.673164456115</v>
      </c>
      <c r="CX150" s="120">
        <f t="shared" si="27"/>
        <v>0</v>
      </c>
      <c r="CY150" s="120">
        <f t="shared" si="27"/>
        <v>0</v>
      </c>
    </row>
    <row r="151" spans="1:103" x14ac:dyDescent="0.4">
      <c r="B151" s="217" t="s">
        <v>107</v>
      </c>
      <c r="C151" s="218">
        <f>SUMPRODUCT(--($B$6:$B$139=B151),C$6:C$139,D$6:D$139)/D151</f>
        <v>12.502031573928987</v>
      </c>
      <c r="D151" s="202">
        <f t="shared" si="18"/>
        <v>3351.7569028414323</v>
      </c>
      <c r="E151" s="202">
        <f t="shared" si="18"/>
        <v>2755.8145255162244</v>
      </c>
      <c r="F151" s="219">
        <f t="shared" si="18"/>
        <v>0.64244014740515609</v>
      </c>
      <c r="G151" s="383">
        <f t="shared" si="18"/>
        <v>0</v>
      </c>
      <c r="H151" s="381"/>
      <c r="I151" s="381"/>
      <c r="J151" s="369"/>
      <c r="K151" s="384">
        <f t="shared" si="19"/>
        <v>2755.8145255162244</v>
      </c>
      <c r="L151" s="202">
        <f t="shared" si="19"/>
        <v>2755.8145255162244</v>
      </c>
      <c r="M151" s="202">
        <f t="shared" si="19"/>
        <v>2755.8145255162244</v>
      </c>
      <c r="N151" s="202">
        <f t="shared" si="19"/>
        <v>2755.8145255162244</v>
      </c>
      <c r="O151" s="202">
        <f t="shared" si="19"/>
        <v>2755.8145255162244</v>
      </c>
      <c r="P151" s="202">
        <f t="shared" si="19"/>
        <v>2689.7475778806802</v>
      </c>
      <c r="Q151" s="202">
        <f t="shared" si="19"/>
        <v>1902.9091943373535</v>
      </c>
      <c r="R151" s="202">
        <f t="shared" si="19"/>
        <v>1902.9091943373535</v>
      </c>
      <c r="S151" s="202">
        <f t="shared" si="19"/>
        <v>1902.9091943373535</v>
      </c>
      <c r="T151" s="202">
        <f t="shared" si="19"/>
        <v>1869.0437849331624</v>
      </c>
      <c r="U151" s="202">
        <f t="shared" si="20"/>
        <v>1861.0385443578746</v>
      </c>
      <c r="V151" s="202">
        <f t="shared" si="20"/>
        <v>1857.9178956985029</v>
      </c>
      <c r="W151" s="202">
        <f t="shared" si="20"/>
        <v>1857.3863887293701</v>
      </c>
      <c r="X151" s="202">
        <f t="shared" si="20"/>
        <v>1841.8458899421582</v>
      </c>
      <c r="Y151" s="202">
        <f t="shared" si="20"/>
        <v>232.6853922448345</v>
      </c>
      <c r="Z151" s="202">
        <f t="shared" si="20"/>
        <v>0</v>
      </c>
      <c r="AA151" s="202">
        <f t="shared" si="20"/>
        <v>0</v>
      </c>
      <c r="AB151" s="202">
        <f t="shared" si="20"/>
        <v>0</v>
      </c>
      <c r="AC151" s="202">
        <f t="shared" si="20"/>
        <v>0</v>
      </c>
      <c r="AD151" s="202">
        <f t="shared" si="20"/>
        <v>0</v>
      </c>
      <c r="AE151" s="202">
        <f t="shared" si="21"/>
        <v>0</v>
      </c>
      <c r="AF151" s="202">
        <f t="shared" si="21"/>
        <v>0</v>
      </c>
      <c r="AG151" s="202">
        <f t="shared" si="21"/>
        <v>0</v>
      </c>
      <c r="AH151" s="202">
        <f t="shared" si="21"/>
        <v>0</v>
      </c>
      <c r="AI151" s="202">
        <f t="shared" si="21"/>
        <v>0</v>
      </c>
      <c r="AJ151" s="202">
        <f t="shared" si="21"/>
        <v>0</v>
      </c>
      <c r="AK151" s="202">
        <f t="shared" si="21"/>
        <v>0</v>
      </c>
      <c r="AL151" s="202">
        <f t="shared" si="21"/>
        <v>0</v>
      </c>
      <c r="AM151" s="124">
        <f>SUM(H151:AL151)</f>
        <v>31697.46568437976</v>
      </c>
      <c r="AO151" s="122"/>
      <c r="AP151" s="207"/>
      <c r="AQ151" s="207"/>
      <c r="AR151" s="119">
        <f t="shared" si="22"/>
        <v>0.64244014740515609</v>
      </c>
      <c r="AS151" s="119">
        <f t="shared" si="22"/>
        <v>0.64244014740515609</v>
      </c>
      <c r="AT151" s="119">
        <f t="shared" si="22"/>
        <v>0.64244014740515609</v>
      </c>
      <c r="AU151" s="119">
        <f t="shared" si="22"/>
        <v>0.64244014740515609</v>
      </c>
      <c r="AV151" s="119">
        <f t="shared" si="22"/>
        <v>0.64244014740515609</v>
      </c>
      <c r="AW151" s="119">
        <f t="shared" si="22"/>
        <v>0.63489805407225675</v>
      </c>
      <c r="AX151" s="119">
        <f t="shared" si="22"/>
        <v>0.54507388723881445</v>
      </c>
      <c r="AY151" s="119">
        <f t="shared" si="22"/>
        <v>0.54507388723881445</v>
      </c>
      <c r="AZ151" s="119">
        <f t="shared" si="22"/>
        <v>0.54507388723881445</v>
      </c>
      <c r="BA151" s="119">
        <f t="shared" si="22"/>
        <v>0.54507388723881445</v>
      </c>
      <c r="BB151" s="119">
        <f t="shared" si="23"/>
        <v>0.54507388723881445</v>
      </c>
      <c r="BC151" s="119">
        <f t="shared" si="23"/>
        <v>0.54337560666156914</v>
      </c>
      <c r="BD151" s="119">
        <f t="shared" si="23"/>
        <v>0.54308635655337834</v>
      </c>
      <c r="BE151" s="119">
        <f t="shared" si="23"/>
        <v>0.53852722141267884</v>
      </c>
      <c r="BF151" s="119">
        <f t="shared" si="23"/>
        <v>7.2624948931679312E-2</v>
      </c>
      <c r="BG151" s="119">
        <f t="shared" si="23"/>
        <v>0</v>
      </c>
      <c r="BH151" s="119">
        <f t="shared" si="23"/>
        <v>0</v>
      </c>
      <c r="BI151" s="119">
        <f t="shared" si="23"/>
        <v>0</v>
      </c>
      <c r="BJ151" s="119">
        <f t="shared" si="23"/>
        <v>0</v>
      </c>
      <c r="BK151" s="119">
        <f t="shared" si="23"/>
        <v>0</v>
      </c>
      <c r="BL151" s="119">
        <f t="shared" si="24"/>
        <v>0</v>
      </c>
      <c r="BM151" s="119">
        <f t="shared" si="24"/>
        <v>0</v>
      </c>
      <c r="BN151" s="119">
        <f t="shared" si="24"/>
        <v>0</v>
      </c>
      <c r="BO151" s="119">
        <f t="shared" si="24"/>
        <v>0</v>
      </c>
      <c r="BP151" s="119">
        <f t="shared" si="24"/>
        <v>0</v>
      </c>
      <c r="BQ151" s="119">
        <f t="shared" si="24"/>
        <v>0</v>
      </c>
      <c r="BR151" s="119">
        <f t="shared" si="24"/>
        <v>0</v>
      </c>
      <c r="BS151" s="119">
        <f t="shared" si="24"/>
        <v>0</v>
      </c>
      <c r="BU151" s="118"/>
      <c r="BV151" s="118"/>
      <c r="BW151" s="118"/>
      <c r="BX151" s="120">
        <f t="shared" si="25"/>
        <v>0</v>
      </c>
      <c r="BY151" s="120">
        <f t="shared" si="25"/>
        <v>0</v>
      </c>
      <c r="BZ151" s="120">
        <f t="shared" si="25"/>
        <v>0</v>
      </c>
      <c r="CA151" s="120">
        <f t="shared" si="25"/>
        <v>0</v>
      </c>
      <c r="CB151" s="120">
        <f t="shared" si="25"/>
        <v>0</v>
      </c>
      <c r="CC151" s="120">
        <f t="shared" si="25"/>
        <v>0</v>
      </c>
      <c r="CD151" s="120">
        <f t="shared" si="25"/>
        <v>0</v>
      </c>
      <c r="CE151" s="120">
        <f t="shared" si="25"/>
        <v>0</v>
      </c>
      <c r="CF151" s="120">
        <f t="shared" si="25"/>
        <v>0</v>
      </c>
      <c r="CG151" s="120">
        <f t="shared" si="25"/>
        <v>0</v>
      </c>
      <c r="CH151" s="120">
        <f t="shared" si="26"/>
        <v>0</v>
      </c>
      <c r="CI151" s="120">
        <f t="shared" si="26"/>
        <v>0</v>
      </c>
      <c r="CJ151" s="120">
        <f t="shared" si="26"/>
        <v>0</v>
      </c>
      <c r="CK151" s="120">
        <f t="shared" si="26"/>
        <v>0</v>
      </c>
      <c r="CL151" s="120">
        <f t="shared" si="26"/>
        <v>0</v>
      </c>
      <c r="CM151" s="120">
        <f t="shared" si="26"/>
        <v>0</v>
      </c>
      <c r="CN151" s="120">
        <f t="shared" si="26"/>
        <v>0</v>
      </c>
      <c r="CO151" s="120">
        <f t="shared" si="26"/>
        <v>0</v>
      </c>
      <c r="CP151" s="120">
        <f t="shared" si="26"/>
        <v>0</v>
      </c>
      <c r="CQ151" s="120">
        <f t="shared" si="26"/>
        <v>0</v>
      </c>
      <c r="CR151" s="120">
        <f t="shared" si="27"/>
        <v>0</v>
      </c>
      <c r="CS151" s="120">
        <f t="shared" si="27"/>
        <v>0</v>
      </c>
      <c r="CT151" s="120">
        <f t="shared" si="27"/>
        <v>0</v>
      </c>
      <c r="CU151" s="120">
        <f t="shared" si="27"/>
        <v>0</v>
      </c>
      <c r="CV151" s="120">
        <f t="shared" si="27"/>
        <v>0</v>
      </c>
      <c r="CW151" s="120">
        <f t="shared" si="27"/>
        <v>0</v>
      </c>
      <c r="CX151" s="120">
        <f t="shared" si="27"/>
        <v>0</v>
      </c>
      <c r="CY151" s="120">
        <f t="shared" si="27"/>
        <v>0</v>
      </c>
    </row>
    <row r="152" spans="1:103" x14ac:dyDescent="0.4">
      <c r="B152" s="220" t="s">
        <v>243</v>
      </c>
      <c r="C152" s="221">
        <f>SUMPRODUCT(C150:C151,D150:D151)/D152</f>
        <v>15.244055348861325</v>
      </c>
      <c r="D152" s="222">
        <f>SUM(D150:D151)</f>
        <v>47150.998895521931</v>
      </c>
      <c r="E152" s="222">
        <f>SUM(E150:E151)</f>
        <v>38767.551291898133</v>
      </c>
      <c r="F152" s="222">
        <f>SUM(F150:F151)</f>
        <v>6.6917444105176358</v>
      </c>
      <c r="G152" s="385">
        <f>SUM(G150:G151)</f>
        <v>797481.58932838019</v>
      </c>
      <c r="H152" s="386"/>
      <c r="I152" s="386"/>
      <c r="J152" s="369"/>
      <c r="K152" s="387">
        <f>SUM(K150:K151)</f>
        <v>38767.551291898133</v>
      </c>
      <c r="L152" s="223">
        <f t="shared" ref="L152:AM152" si="28">SUM(L150:L151)</f>
        <v>38767.551291898133</v>
      </c>
      <c r="M152" s="223">
        <f t="shared" si="28"/>
        <v>38767.551291898133</v>
      </c>
      <c r="N152" s="223">
        <f t="shared" si="28"/>
        <v>38767.551291898133</v>
      </c>
      <c r="O152" s="223">
        <f t="shared" si="28"/>
        <v>38720.248107078332</v>
      </c>
      <c r="P152" s="223">
        <f t="shared" si="28"/>
        <v>38379.296284638272</v>
      </c>
      <c r="Q152" s="223">
        <f t="shared" si="28"/>
        <v>37592.457901094953</v>
      </c>
      <c r="R152" s="223">
        <f t="shared" si="28"/>
        <v>37257.19105136038</v>
      </c>
      <c r="S152" s="223">
        <f t="shared" si="28"/>
        <v>37205.833210081197</v>
      </c>
      <c r="T152" s="223">
        <f t="shared" si="28"/>
        <v>36020.658544092381</v>
      </c>
      <c r="U152" s="223">
        <f t="shared" si="28"/>
        <v>32468.909393596281</v>
      </c>
      <c r="V152" s="223">
        <f t="shared" si="28"/>
        <v>30177.638687155326</v>
      </c>
      <c r="W152" s="223">
        <f t="shared" si="28"/>
        <v>25557.340155367528</v>
      </c>
      <c r="X152" s="223">
        <f t="shared" si="28"/>
        <v>23178.644877693001</v>
      </c>
      <c r="Y152" s="223">
        <f t="shared" si="28"/>
        <v>13227.023671885516</v>
      </c>
      <c r="Z152" s="223">
        <f t="shared" si="28"/>
        <v>10722.015048367435</v>
      </c>
      <c r="AA152" s="223">
        <f t="shared" si="28"/>
        <v>10722.015048367435</v>
      </c>
      <c r="AB152" s="223">
        <f t="shared" si="28"/>
        <v>10051.618990136742</v>
      </c>
      <c r="AC152" s="223">
        <f t="shared" si="28"/>
        <v>9964.5292972445404</v>
      </c>
      <c r="AD152" s="223">
        <f t="shared" si="28"/>
        <v>3749.6121907789702</v>
      </c>
      <c r="AE152" s="223">
        <f t="shared" si="28"/>
        <v>924.5636880492865</v>
      </c>
      <c r="AF152" s="223">
        <f t="shared" si="28"/>
        <v>911.84777452882224</v>
      </c>
      <c r="AG152" s="223">
        <f t="shared" si="28"/>
        <v>243.42442575254898</v>
      </c>
      <c r="AH152" s="223">
        <f t="shared" si="28"/>
        <v>35.498737198237706</v>
      </c>
      <c r="AI152" s="223">
        <f t="shared" si="28"/>
        <v>26.574089557448723</v>
      </c>
      <c r="AJ152" s="223">
        <f t="shared" si="28"/>
        <v>0</v>
      </c>
      <c r="AK152" s="223">
        <f t="shared" si="28"/>
        <v>0</v>
      </c>
      <c r="AL152" s="223">
        <f t="shared" si="28"/>
        <v>0</v>
      </c>
      <c r="AM152" s="206">
        <f t="shared" si="28"/>
        <v>552207.1463416171</v>
      </c>
      <c r="AO152" s="122"/>
      <c r="AP152" s="207"/>
      <c r="AQ152" s="207"/>
      <c r="AR152" s="224">
        <f t="shared" ref="AR152:BS152" si="29">SUM(AR150:AR151)</f>
        <v>6.6917444105176358</v>
      </c>
      <c r="AS152" s="224">
        <f t="shared" si="29"/>
        <v>6.6917444105176358</v>
      </c>
      <c r="AT152" s="224">
        <f t="shared" si="29"/>
        <v>6.6917444105176358</v>
      </c>
      <c r="AU152" s="224">
        <f t="shared" si="29"/>
        <v>6.6917444105176358</v>
      </c>
      <c r="AV152" s="224">
        <f t="shared" si="29"/>
        <v>6.6857024452630984</v>
      </c>
      <c r="AW152" s="224">
        <f t="shared" si="29"/>
        <v>6.6430497168029081</v>
      </c>
      <c r="AX152" s="224">
        <f t="shared" si="29"/>
        <v>6.5532255499694658</v>
      </c>
      <c r="AY152" s="224">
        <f t="shared" si="29"/>
        <v>6.5124685077208291</v>
      </c>
      <c r="AZ152" s="224">
        <f t="shared" si="29"/>
        <v>6.5063763642906256</v>
      </c>
      <c r="BA152" s="224">
        <f t="shared" si="29"/>
        <v>6.3536866915811467</v>
      </c>
      <c r="BB152" s="224">
        <f t="shared" si="29"/>
        <v>5.547638554335645</v>
      </c>
      <c r="BC152" s="224">
        <f t="shared" si="29"/>
        <v>5.0469578604935483</v>
      </c>
      <c r="BD152" s="224">
        <f t="shared" si="29"/>
        <v>4.4597051027015047</v>
      </c>
      <c r="BE152" s="224">
        <f t="shared" si="29"/>
        <v>4.1785572397718393</v>
      </c>
      <c r="BF152" s="224">
        <f t="shared" si="29"/>
        <v>2.6432290754063748</v>
      </c>
      <c r="BG152" s="224">
        <f t="shared" si="29"/>
        <v>2.2160422073655353</v>
      </c>
      <c r="BH152" s="224">
        <f t="shared" si="29"/>
        <v>2.2160422073655353</v>
      </c>
      <c r="BI152" s="224">
        <f t="shared" si="29"/>
        <v>2.066506193181425</v>
      </c>
      <c r="BJ152" s="224">
        <f t="shared" si="29"/>
        <v>2.0537412570661506</v>
      </c>
      <c r="BK152" s="224">
        <f t="shared" si="29"/>
        <v>0.80969718404756319</v>
      </c>
      <c r="BL152" s="224">
        <f t="shared" si="29"/>
        <v>0.23629617994946439</v>
      </c>
      <c r="BM152" s="224">
        <f t="shared" si="29"/>
        <v>0.23476423250051937</v>
      </c>
      <c r="BN152" s="224">
        <f t="shared" si="29"/>
        <v>0.13978018646527893</v>
      </c>
      <c r="BO152" s="224">
        <f t="shared" si="29"/>
        <v>4.1527583364687599E-2</v>
      </c>
      <c r="BP152" s="224">
        <f t="shared" si="29"/>
        <v>3.3169511340725821E-2</v>
      </c>
      <c r="BQ152" s="224">
        <f t="shared" si="29"/>
        <v>0</v>
      </c>
      <c r="BR152" s="224">
        <f t="shared" si="29"/>
        <v>0</v>
      </c>
      <c r="BS152" s="224">
        <f t="shared" si="29"/>
        <v>0</v>
      </c>
      <c r="BU152" s="118"/>
      <c r="BV152" s="118"/>
      <c r="BW152" s="118"/>
      <c r="BX152" s="225">
        <f t="shared" ref="BX152:CY152" si="30">SUM(BX150:BX151)</f>
        <v>797481.58932838019</v>
      </c>
      <c r="BY152" s="225">
        <f t="shared" si="30"/>
        <v>797481.58932838019</v>
      </c>
      <c r="BZ152" s="225">
        <f t="shared" si="30"/>
        <v>797481.58932838019</v>
      </c>
      <c r="CA152" s="225">
        <f t="shared" si="30"/>
        <v>797481.58932838019</v>
      </c>
      <c r="CB152" s="225">
        <f t="shared" si="30"/>
        <v>797481.58932838019</v>
      </c>
      <c r="CC152" s="225">
        <f t="shared" si="30"/>
        <v>797481.58932838019</v>
      </c>
      <c r="CD152" s="225">
        <f t="shared" si="30"/>
        <v>797481.58932838019</v>
      </c>
      <c r="CE152" s="225">
        <f t="shared" si="30"/>
        <v>797481.58932838019</v>
      </c>
      <c r="CF152" s="225">
        <f t="shared" si="30"/>
        <v>797481.58932838019</v>
      </c>
      <c r="CG152" s="225">
        <f t="shared" si="30"/>
        <v>797363.52092479332</v>
      </c>
      <c r="CH152" s="225">
        <f t="shared" si="30"/>
        <v>783812.25501157413</v>
      </c>
      <c r="CI152" s="225">
        <f t="shared" si="30"/>
        <v>783812.25501157413</v>
      </c>
      <c r="CJ152" s="225">
        <f t="shared" si="30"/>
        <v>783812.25501157413</v>
      </c>
      <c r="CK152" s="225">
        <f t="shared" si="30"/>
        <v>752662.52723310597</v>
      </c>
      <c r="CL152" s="225">
        <f t="shared" si="30"/>
        <v>723513.88273609418</v>
      </c>
      <c r="CM152" s="225">
        <f t="shared" si="30"/>
        <v>322842.07018801128</v>
      </c>
      <c r="CN152" s="225">
        <f t="shared" si="30"/>
        <v>111659.83446599686</v>
      </c>
      <c r="CO152" s="225">
        <f t="shared" si="30"/>
        <v>111659.83446599686</v>
      </c>
      <c r="CP152" s="225">
        <f t="shared" si="30"/>
        <v>104353.95983925456</v>
      </c>
      <c r="CQ152" s="225">
        <f t="shared" si="30"/>
        <v>98767.278278000944</v>
      </c>
      <c r="CR152" s="225">
        <f t="shared" si="30"/>
        <v>92606.269138010975</v>
      </c>
      <c r="CS152" s="225">
        <f t="shared" si="30"/>
        <v>66093.754702990962</v>
      </c>
      <c r="CT152" s="225">
        <f t="shared" si="30"/>
        <v>66093.754702990962</v>
      </c>
      <c r="CU152" s="225">
        <f t="shared" si="30"/>
        <v>66093.754702990962</v>
      </c>
      <c r="CV152" s="225">
        <f t="shared" si="30"/>
        <v>66093.754702990962</v>
      </c>
      <c r="CW152" s="225">
        <f t="shared" si="30"/>
        <v>59993.673164456115</v>
      </c>
      <c r="CX152" s="225">
        <f t="shared" si="30"/>
        <v>0</v>
      </c>
      <c r="CY152" s="225">
        <f t="shared" si="30"/>
        <v>0</v>
      </c>
    </row>
    <row r="153" spans="1:103" x14ac:dyDescent="0.4">
      <c r="B153" s="226" t="s">
        <v>244</v>
      </c>
      <c r="C153" s="227"/>
      <c r="D153" s="227"/>
      <c r="E153" s="227"/>
      <c r="F153" s="227"/>
      <c r="G153" s="227"/>
      <c r="H153" s="386"/>
      <c r="I153" s="386"/>
      <c r="J153" s="369"/>
      <c r="K153" s="228">
        <v>0</v>
      </c>
      <c r="L153" s="206">
        <f t="shared" ref="L153:M153" si="31">K152-L152</f>
        <v>0</v>
      </c>
      <c r="M153" s="206">
        <f t="shared" si="31"/>
        <v>0</v>
      </c>
      <c r="N153" s="206">
        <f>M152-N152</f>
        <v>0</v>
      </c>
      <c r="O153" s="206">
        <f>N152-O152</f>
        <v>47.303184819800663</v>
      </c>
      <c r="P153" s="206">
        <f t="shared" ref="P153:AI153" si="32">O152-P152</f>
        <v>340.95182244005991</v>
      </c>
      <c r="Q153" s="206">
        <f t="shared" si="32"/>
        <v>786.83838354331965</v>
      </c>
      <c r="R153" s="206">
        <f t="shared" si="32"/>
        <v>335.26684973457304</v>
      </c>
      <c r="S153" s="206">
        <f t="shared" si="32"/>
        <v>51.357841279183049</v>
      </c>
      <c r="T153" s="206">
        <f t="shared" si="32"/>
        <v>1185.1746659888158</v>
      </c>
      <c r="U153" s="206">
        <f t="shared" si="32"/>
        <v>3551.7491504960999</v>
      </c>
      <c r="V153" s="206">
        <f t="shared" si="32"/>
        <v>2291.2707064409551</v>
      </c>
      <c r="W153" s="206">
        <f t="shared" si="32"/>
        <v>4620.2985317877974</v>
      </c>
      <c r="X153" s="206">
        <f t="shared" si="32"/>
        <v>2378.6952776745275</v>
      </c>
      <c r="Y153" s="206">
        <f t="shared" si="32"/>
        <v>9951.6212058074852</v>
      </c>
      <c r="Z153" s="206">
        <f t="shared" si="32"/>
        <v>2505.0086235180806</v>
      </c>
      <c r="AA153" s="206">
        <f t="shared" si="32"/>
        <v>0</v>
      </c>
      <c r="AB153" s="206">
        <f t="shared" si="32"/>
        <v>670.3960582306936</v>
      </c>
      <c r="AC153" s="206">
        <f t="shared" si="32"/>
        <v>87.089692892201128</v>
      </c>
      <c r="AD153" s="206">
        <f t="shared" si="32"/>
        <v>6214.9171064655702</v>
      </c>
      <c r="AE153" s="206">
        <f t="shared" si="32"/>
        <v>2825.0485027296836</v>
      </c>
      <c r="AF153" s="206">
        <f t="shared" si="32"/>
        <v>12.715913520464255</v>
      </c>
      <c r="AG153" s="206">
        <f t="shared" si="32"/>
        <v>668.42334877627331</v>
      </c>
      <c r="AH153" s="206">
        <f t="shared" si="32"/>
        <v>207.92568855431128</v>
      </c>
      <c r="AI153" s="206">
        <f t="shared" si="32"/>
        <v>8.924647640788983</v>
      </c>
      <c r="AJ153" s="206">
        <f>AI152-AJ152</f>
        <v>26.574089557448723</v>
      </c>
      <c r="AK153" s="206">
        <f t="shared" ref="AK153:AL153" si="33">AJ152-AK152</f>
        <v>0</v>
      </c>
      <c r="AL153" s="206">
        <f t="shared" si="33"/>
        <v>0</v>
      </c>
    </row>
    <row r="154" spans="1:103" x14ac:dyDescent="0.4">
      <c r="B154" s="226" t="s">
        <v>245</v>
      </c>
      <c r="C154" s="227"/>
      <c r="D154" s="227"/>
      <c r="E154" s="227"/>
      <c r="F154" s="227"/>
      <c r="G154" s="227"/>
      <c r="H154" s="386"/>
      <c r="I154" s="386"/>
      <c r="J154" s="369"/>
      <c r="K154" s="206">
        <f>$K$152-K152</f>
        <v>0</v>
      </c>
      <c r="L154" s="206">
        <f>$K$152-L152</f>
        <v>0</v>
      </c>
      <c r="M154" s="206">
        <f t="shared" ref="M154:AL154" si="34">$K$152-M152</f>
        <v>0</v>
      </c>
      <c r="N154" s="206">
        <f t="shared" si="34"/>
        <v>0</v>
      </c>
      <c r="O154" s="206">
        <f t="shared" si="34"/>
        <v>47.303184819800663</v>
      </c>
      <c r="P154" s="206">
        <f t="shared" si="34"/>
        <v>388.25500725986058</v>
      </c>
      <c r="Q154" s="206">
        <f t="shared" si="34"/>
        <v>1175.0933908031802</v>
      </c>
      <c r="R154" s="206">
        <f t="shared" si="34"/>
        <v>1510.3602405377533</v>
      </c>
      <c r="S154" s="206">
        <f t="shared" si="34"/>
        <v>1561.7180818169363</v>
      </c>
      <c r="T154" s="206">
        <f t="shared" si="34"/>
        <v>2746.8927478057522</v>
      </c>
      <c r="U154" s="206">
        <f t="shared" si="34"/>
        <v>6298.6418983018521</v>
      </c>
      <c r="V154" s="206">
        <f t="shared" si="34"/>
        <v>8589.9126047428072</v>
      </c>
      <c r="W154" s="206">
        <f t="shared" si="34"/>
        <v>13210.211136530605</v>
      </c>
      <c r="X154" s="206">
        <f t="shared" si="34"/>
        <v>15588.906414205132</v>
      </c>
      <c r="Y154" s="206">
        <f t="shared" si="34"/>
        <v>25540.527620012617</v>
      </c>
      <c r="Z154" s="206">
        <f t="shared" si="34"/>
        <v>28045.536243530696</v>
      </c>
      <c r="AA154" s="206">
        <f t="shared" si="34"/>
        <v>28045.536243530696</v>
      </c>
      <c r="AB154" s="206">
        <f t="shared" si="34"/>
        <v>28715.932301761393</v>
      </c>
      <c r="AC154" s="206">
        <f t="shared" si="34"/>
        <v>28803.021994653594</v>
      </c>
      <c r="AD154" s="206">
        <f t="shared" si="34"/>
        <v>35017.939101119162</v>
      </c>
      <c r="AE154" s="206">
        <f t="shared" si="34"/>
        <v>37842.987603848844</v>
      </c>
      <c r="AF154" s="206">
        <f t="shared" si="34"/>
        <v>37855.703517369308</v>
      </c>
      <c r="AG154" s="206">
        <f t="shared" si="34"/>
        <v>38524.126866145583</v>
      </c>
      <c r="AH154" s="206">
        <f t="shared" si="34"/>
        <v>38732.052554699898</v>
      </c>
      <c r="AI154" s="206">
        <f t="shared" si="34"/>
        <v>38740.977202340684</v>
      </c>
      <c r="AJ154" s="206">
        <f t="shared" si="34"/>
        <v>38767.551291898133</v>
      </c>
      <c r="AK154" s="206">
        <f t="shared" si="34"/>
        <v>38767.551291898133</v>
      </c>
      <c r="AL154" s="206">
        <f t="shared" si="34"/>
        <v>38767.551291898133</v>
      </c>
    </row>
    <row r="155" spans="1:103" x14ac:dyDescent="0.4">
      <c r="B155" s="206" t="s">
        <v>88</v>
      </c>
      <c r="C155" s="211">
        <f>C143</f>
        <v>15.244055348861332</v>
      </c>
    </row>
  </sheetData>
  <mergeCells count="24">
    <mergeCell ref="BU4:CY4"/>
    <mergeCell ref="A1:C1"/>
    <mergeCell ref="A4:A5"/>
    <mergeCell ref="B4:B5"/>
    <mergeCell ref="C4:C5"/>
    <mergeCell ref="D4:D5"/>
    <mergeCell ref="E4:E5"/>
    <mergeCell ref="F4:F5"/>
    <mergeCell ref="G4:G5"/>
    <mergeCell ref="H4:AL4"/>
    <mergeCell ref="AM4:AM5"/>
    <mergeCell ref="AO4:BS4"/>
    <mergeCell ref="BU148:CY148"/>
    <mergeCell ref="A145:D145"/>
    <mergeCell ref="A146:D146"/>
    <mergeCell ref="B148:B149"/>
    <mergeCell ref="C148:C149"/>
    <mergeCell ref="D148:D149"/>
    <mergeCell ref="E148:E149"/>
    <mergeCell ref="F148:F149"/>
    <mergeCell ref="G148:G149"/>
    <mergeCell ref="H148:AL148"/>
    <mergeCell ref="AM148:AM149"/>
    <mergeCell ref="AO148:BS148"/>
  </mergeCells>
  <pageMargins left="0.7" right="0.7" top="0.75" bottom="0.75" header="0.3" footer="0.3"/>
  <pageSetup orientation="portrait" horizontalDpi="1200" verticalDpi="1200" r:id="rId1"/>
  <headerFooter>
    <oddHeader>&amp;C&amp;"Arial,Regular"&amp;09&amp;I&amp;K000000Leidos Proprietary</oddHeader>
    <oddFooter>&amp;C&amp;"Calibri,Regular"&amp;10</oddFooter>
    <evenHeader>&amp;C&amp;"Arial,Regular"&amp;09&amp;I&amp;K000000Leidos Proprietary</evenHeader>
    <evenFooter>&amp;C&amp;"Calibri,Regular"&amp;10</evenFooter>
    <firstHeader>&amp;C&amp;"Arial,Regular"&amp;09&amp;I&amp;K000000Leidos Proprietary</firstHeader>
    <firstFooter>&amp;C&amp;"Arial,Regular"&amp;08&amp;I&amp;K000000The information in this document is proprietary to Leidos. 
It may not be used, reproduced, disclosed, or exported without the written approval of Leidos.</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506C8-8F1C-4C54-998C-0580D5A8124D}">
  <dimension ref="A1:AJ51"/>
  <sheetViews>
    <sheetView workbookViewId="0"/>
  </sheetViews>
  <sheetFormatPr defaultColWidth="8.84375" defaultRowHeight="15" x14ac:dyDescent="0.4"/>
  <cols>
    <col min="1" max="1" width="27.07421875" style="283" customWidth="1"/>
    <col min="2" max="2" width="6.3046875" style="283" customWidth="1"/>
    <col min="3" max="3" width="11.84375" style="283" customWidth="1"/>
    <col min="4" max="4" width="5.4609375" style="283" bestFit="1" customWidth="1"/>
    <col min="5" max="7" width="5.53515625" style="283" hidden="1" customWidth="1"/>
    <col min="8" max="19" width="6.4609375" style="283" customWidth="1"/>
    <col min="20" max="22" width="9.53515625" style="283" customWidth="1"/>
    <col min="23" max="35" width="9.53515625" style="283" hidden="1" customWidth="1"/>
    <col min="36" max="36" width="12.4609375" style="283" customWidth="1"/>
    <col min="37" max="16384" width="8.84375" style="283"/>
  </cols>
  <sheetData>
    <row r="1" spans="1:36" ht="16" x14ac:dyDescent="0.4">
      <c r="A1" s="111" t="s">
        <v>529</v>
      </c>
      <c r="B1" s="229"/>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1:36" ht="16" x14ac:dyDescent="0.4">
      <c r="A2" s="231"/>
      <c r="B2" s="231"/>
      <c r="C2" s="230"/>
      <c r="D2" s="230"/>
      <c r="E2" s="230"/>
      <c r="F2" s="230"/>
      <c r="G2" s="230"/>
      <c r="H2" s="230"/>
      <c r="I2" s="230"/>
      <c r="J2" s="230"/>
      <c r="K2" s="230"/>
      <c r="L2" s="230"/>
      <c r="M2" s="230"/>
      <c r="N2" s="230"/>
      <c r="O2" s="570"/>
      <c r="P2" s="230"/>
      <c r="Q2" s="230"/>
      <c r="R2" s="230"/>
      <c r="S2" s="230"/>
      <c r="T2" s="230"/>
      <c r="U2" s="230"/>
      <c r="V2" s="230"/>
      <c r="W2" s="230"/>
      <c r="X2" s="230"/>
      <c r="Y2" s="230"/>
      <c r="Z2" s="230"/>
      <c r="AA2" s="230"/>
      <c r="AB2" s="230"/>
      <c r="AC2" s="230"/>
      <c r="AD2" s="230"/>
      <c r="AE2" s="230"/>
      <c r="AF2" s="230"/>
      <c r="AG2" s="230"/>
      <c r="AH2" s="230"/>
      <c r="AI2" s="230"/>
      <c r="AJ2" s="230"/>
    </row>
    <row r="3" spans="1:36" ht="16.5" customHeight="1" x14ac:dyDescent="0.4">
      <c r="A3" s="616" t="s">
        <v>253</v>
      </c>
      <c r="B3" s="618" t="s">
        <v>0</v>
      </c>
      <c r="C3" s="618" t="s">
        <v>34</v>
      </c>
      <c r="D3" s="618" t="s">
        <v>74</v>
      </c>
      <c r="E3" s="37" t="s">
        <v>76</v>
      </c>
      <c r="F3" s="232"/>
      <c r="G3" s="232"/>
      <c r="H3" s="543"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21" t="s">
        <v>1</v>
      </c>
    </row>
    <row r="4" spans="1:36" x14ac:dyDescent="0.4">
      <c r="A4" s="617"/>
      <c r="B4" s="619"/>
      <c r="C4" s="619"/>
      <c r="D4" s="624"/>
      <c r="E4" s="1">
        <v>2018</v>
      </c>
      <c r="F4" s="1">
        <v>2019</v>
      </c>
      <c r="G4" s="1">
        <v>2020</v>
      </c>
      <c r="H4" s="1">
        <f t="shared" ref="H4:AI4" si="0">G4+1</f>
        <v>2021</v>
      </c>
      <c r="I4" s="1">
        <f t="shared" si="0"/>
        <v>2022</v>
      </c>
      <c r="J4" s="1">
        <f t="shared" si="0"/>
        <v>2023</v>
      </c>
      <c r="K4" s="1">
        <f t="shared" si="0"/>
        <v>2024</v>
      </c>
      <c r="L4" s="1">
        <f t="shared" si="0"/>
        <v>2025</v>
      </c>
      <c r="M4" s="1">
        <f t="shared" si="0"/>
        <v>2026</v>
      </c>
      <c r="N4" s="1">
        <f t="shared" si="0"/>
        <v>2027</v>
      </c>
      <c r="O4" s="1">
        <f t="shared" si="0"/>
        <v>2028</v>
      </c>
      <c r="P4" s="1">
        <f t="shared" si="0"/>
        <v>2029</v>
      </c>
      <c r="Q4" s="1">
        <f t="shared" si="0"/>
        <v>2030</v>
      </c>
      <c r="R4" s="1">
        <f t="shared" si="0"/>
        <v>2031</v>
      </c>
      <c r="S4" s="1">
        <f t="shared" si="0"/>
        <v>2032</v>
      </c>
      <c r="T4" s="1">
        <f t="shared" si="0"/>
        <v>2033</v>
      </c>
      <c r="U4" s="1">
        <f t="shared" si="0"/>
        <v>2034</v>
      </c>
      <c r="V4" s="1">
        <f t="shared" si="0"/>
        <v>2035</v>
      </c>
      <c r="W4" s="1">
        <f t="shared" si="0"/>
        <v>2036</v>
      </c>
      <c r="X4" s="1">
        <f t="shared" si="0"/>
        <v>2037</v>
      </c>
      <c r="Y4" s="1">
        <f t="shared" si="0"/>
        <v>2038</v>
      </c>
      <c r="Z4" s="1">
        <f t="shared" si="0"/>
        <v>2039</v>
      </c>
      <c r="AA4" s="1">
        <f t="shared" si="0"/>
        <v>2040</v>
      </c>
      <c r="AB4" s="1">
        <f t="shared" si="0"/>
        <v>2041</v>
      </c>
      <c r="AC4" s="1">
        <f t="shared" si="0"/>
        <v>2042</v>
      </c>
      <c r="AD4" s="1">
        <f t="shared" si="0"/>
        <v>2043</v>
      </c>
      <c r="AE4" s="1">
        <f t="shared" si="0"/>
        <v>2044</v>
      </c>
      <c r="AF4" s="1">
        <f t="shared" si="0"/>
        <v>2045</v>
      </c>
      <c r="AG4" s="1">
        <f t="shared" si="0"/>
        <v>2046</v>
      </c>
      <c r="AH4" s="1">
        <f t="shared" si="0"/>
        <v>2047</v>
      </c>
      <c r="AI4" s="1">
        <f t="shared" si="0"/>
        <v>2048</v>
      </c>
      <c r="AJ4" s="667"/>
    </row>
    <row r="5" spans="1:36" ht="15" customHeight="1" x14ac:dyDescent="0.4">
      <c r="A5" s="146" t="s">
        <v>486</v>
      </c>
      <c r="B5" s="233">
        <v>10</v>
      </c>
      <c r="C5" s="265">
        <v>819.38749077497425</v>
      </c>
      <c r="D5" s="427">
        <v>0.69000000000000006</v>
      </c>
      <c r="E5" s="101"/>
      <c r="F5" s="101"/>
      <c r="G5" s="187"/>
      <c r="H5" s="147">
        <v>565.3773666811602</v>
      </c>
      <c r="I5" s="266">
        <v>565.3773666811602</v>
      </c>
      <c r="J5" s="266">
        <v>565.3773666811602</v>
      </c>
      <c r="K5" s="266">
        <v>565.3773666811602</v>
      </c>
      <c r="L5" s="266">
        <v>214.8433993388411</v>
      </c>
      <c r="M5" s="266">
        <v>214.8433993388411</v>
      </c>
      <c r="N5" s="266">
        <v>214.8433993388411</v>
      </c>
      <c r="O5" s="266">
        <v>214.8433993388411</v>
      </c>
      <c r="P5" s="266">
        <v>214.8433993388411</v>
      </c>
      <c r="Q5" s="266">
        <f>P5</f>
        <v>214.8433993388411</v>
      </c>
      <c r="R5" s="266">
        <v>0</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147">
        <f t="shared" ref="AJ5:AJ23" si="1">SUM(G5:AI5)</f>
        <v>3550.569862757688</v>
      </c>
    </row>
    <row r="6" spans="1:36" ht="15" customHeight="1" x14ac:dyDescent="0.4">
      <c r="A6" s="146" t="s">
        <v>473</v>
      </c>
      <c r="B6" s="233">
        <v>10</v>
      </c>
      <c r="C6" s="265">
        <v>694.30279255803771</v>
      </c>
      <c r="D6" s="427">
        <v>0.69000000000000006</v>
      </c>
      <c r="E6" s="101"/>
      <c r="F6" s="101"/>
      <c r="G6" s="187"/>
      <c r="H6" s="147">
        <v>479.06892520969916</v>
      </c>
      <c r="I6" s="266">
        <v>479.06892520969916</v>
      </c>
      <c r="J6" s="266">
        <v>479.06892520969916</v>
      </c>
      <c r="K6" s="266">
        <v>479.06892520969916</v>
      </c>
      <c r="L6" s="266">
        <v>479.06892520969916</v>
      </c>
      <c r="M6" s="266">
        <v>479.06892520969916</v>
      </c>
      <c r="N6" s="266">
        <v>479.06892520969916</v>
      </c>
      <c r="O6" s="266">
        <f>N6*0.79</f>
        <v>378.46445091566233</v>
      </c>
      <c r="P6" s="266">
        <f>O6</f>
        <v>378.46445091566233</v>
      </c>
      <c r="Q6" s="266">
        <f t="shared" ref="Q6:Q23" si="2">P6</f>
        <v>378.46445091566233</v>
      </c>
      <c r="R6" s="266">
        <v>0</v>
      </c>
      <c r="S6" s="266">
        <v>0</v>
      </c>
      <c r="T6" s="266">
        <v>0</v>
      </c>
      <c r="U6" s="266">
        <v>0</v>
      </c>
      <c r="V6" s="266">
        <v>0</v>
      </c>
      <c r="W6" s="266">
        <v>0</v>
      </c>
      <c r="X6" s="266">
        <v>0</v>
      </c>
      <c r="Y6" s="266">
        <v>0</v>
      </c>
      <c r="Z6" s="266">
        <v>0</v>
      </c>
      <c r="AA6" s="266">
        <v>0</v>
      </c>
      <c r="AB6" s="266">
        <v>0</v>
      </c>
      <c r="AC6" s="266">
        <v>0</v>
      </c>
      <c r="AD6" s="266">
        <v>0</v>
      </c>
      <c r="AE6" s="266">
        <v>0</v>
      </c>
      <c r="AF6" s="266">
        <v>0</v>
      </c>
      <c r="AG6" s="266">
        <v>0</v>
      </c>
      <c r="AH6" s="266">
        <v>0</v>
      </c>
      <c r="AI6" s="266">
        <v>0</v>
      </c>
      <c r="AJ6" s="147">
        <f t="shared" si="1"/>
        <v>4488.8758292148805</v>
      </c>
    </row>
    <row r="7" spans="1:36" ht="15" customHeight="1" x14ac:dyDescent="0.4">
      <c r="A7" s="146" t="s">
        <v>474</v>
      </c>
      <c r="B7" s="233">
        <v>5.5</v>
      </c>
      <c r="C7" s="265">
        <v>105.82887572799375</v>
      </c>
      <c r="D7" s="427">
        <v>0.69000000000000006</v>
      </c>
      <c r="E7" s="101"/>
      <c r="F7" s="101"/>
      <c r="G7" s="187"/>
      <c r="H7" s="147">
        <v>73.021923999999984</v>
      </c>
      <c r="I7" s="266">
        <v>73.021923999999984</v>
      </c>
      <c r="J7" s="266">
        <v>73.021923999999984</v>
      </c>
      <c r="K7" s="266">
        <v>73.021923999999984</v>
      </c>
      <c r="L7" s="266">
        <v>13.87416555999997</v>
      </c>
      <c r="M7" s="266">
        <v>0</v>
      </c>
      <c r="N7" s="266">
        <v>0</v>
      </c>
      <c r="O7" s="266">
        <v>0</v>
      </c>
      <c r="P7" s="266">
        <v>0</v>
      </c>
      <c r="Q7" s="266">
        <f t="shared" si="2"/>
        <v>0</v>
      </c>
      <c r="R7" s="266">
        <v>0</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147">
        <f t="shared" si="1"/>
        <v>305.96186155999993</v>
      </c>
    </row>
    <row r="8" spans="1:36" ht="15" customHeight="1" x14ac:dyDescent="0.4">
      <c r="A8" s="146" t="s">
        <v>487</v>
      </c>
      <c r="B8" s="233">
        <v>10</v>
      </c>
      <c r="C8" s="265">
        <v>1185.361446642494</v>
      </c>
      <c r="D8" s="427">
        <v>0.69000000000000006</v>
      </c>
      <c r="E8" s="101"/>
      <c r="F8" s="101"/>
      <c r="G8" s="187"/>
      <c r="H8" s="147">
        <v>817.89939535719907</v>
      </c>
      <c r="I8" s="266">
        <v>817.89939535719907</v>
      </c>
      <c r="J8" s="266">
        <v>817.89939535719907</v>
      </c>
      <c r="K8" s="266">
        <v>817.89939535719907</v>
      </c>
      <c r="L8" s="266">
        <v>490.73963721431988</v>
      </c>
      <c r="M8" s="266">
        <v>490.73963721431988</v>
      </c>
      <c r="N8" s="266">
        <v>490.73963721431988</v>
      </c>
      <c r="O8" s="266">
        <v>490.73963721431988</v>
      </c>
      <c r="P8" s="266">
        <v>490.73963721431988</v>
      </c>
      <c r="Q8" s="266">
        <f t="shared" si="2"/>
        <v>490.73963721431988</v>
      </c>
      <c r="R8" s="266">
        <v>0</v>
      </c>
      <c r="S8" s="266">
        <v>0</v>
      </c>
      <c r="T8" s="266">
        <v>0</v>
      </c>
      <c r="U8" s="266">
        <v>0</v>
      </c>
      <c r="V8" s="266">
        <v>0</v>
      </c>
      <c r="W8" s="266">
        <v>0</v>
      </c>
      <c r="X8" s="266">
        <v>0</v>
      </c>
      <c r="Y8" s="266">
        <v>0</v>
      </c>
      <c r="Z8" s="266">
        <v>0</v>
      </c>
      <c r="AA8" s="266">
        <v>0</v>
      </c>
      <c r="AB8" s="266">
        <v>0</v>
      </c>
      <c r="AC8" s="266">
        <v>0</v>
      </c>
      <c r="AD8" s="266">
        <v>0</v>
      </c>
      <c r="AE8" s="266">
        <v>0</v>
      </c>
      <c r="AF8" s="266">
        <v>0</v>
      </c>
      <c r="AG8" s="266">
        <v>0</v>
      </c>
      <c r="AH8" s="266">
        <v>0</v>
      </c>
      <c r="AI8" s="266">
        <v>0</v>
      </c>
      <c r="AJ8" s="147">
        <f t="shared" si="1"/>
        <v>6216.0354047147175</v>
      </c>
    </row>
    <row r="9" spans="1:36" ht="15" customHeight="1" x14ac:dyDescent="0.4">
      <c r="A9" s="146" t="s">
        <v>475</v>
      </c>
      <c r="B9" s="233">
        <v>10</v>
      </c>
      <c r="C9" s="265">
        <v>871.64065121278463</v>
      </c>
      <c r="D9" s="427">
        <v>0.69000000000000006</v>
      </c>
      <c r="E9" s="101"/>
      <c r="F9" s="101"/>
      <c r="G9" s="187"/>
      <c r="H9" s="147">
        <v>601.43204725866815</v>
      </c>
      <c r="I9" s="266">
        <v>601.43204725866815</v>
      </c>
      <c r="J9" s="266">
        <v>601.43204725866815</v>
      </c>
      <c r="K9" s="266">
        <v>601.43204725866815</v>
      </c>
      <c r="L9" s="266">
        <v>601.43204725866815</v>
      </c>
      <c r="M9" s="266">
        <v>601.43204725866815</v>
      </c>
      <c r="N9" s="266">
        <v>601.43204725866815</v>
      </c>
      <c r="O9" s="266">
        <v>421.00243308106468</v>
      </c>
      <c r="P9" s="266">
        <v>421.00243308106468</v>
      </c>
      <c r="Q9" s="266">
        <f t="shared" si="2"/>
        <v>421.00243308106468</v>
      </c>
      <c r="R9" s="266">
        <v>0</v>
      </c>
      <c r="S9" s="266">
        <v>0</v>
      </c>
      <c r="T9" s="266">
        <v>0</v>
      </c>
      <c r="U9" s="266">
        <v>0</v>
      </c>
      <c r="V9" s="266">
        <v>0</v>
      </c>
      <c r="W9" s="266">
        <v>0</v>
      </c>
      <c r="X9" s="266">
        <v>0</v>
      </c>
      <c r="Y9" s="266">
        <v>0</v>
      </c>
      <c r="Z9" s="266">
        <v>0</v>
      </c>
      <c r="AA9" s="266">
        <v>0</v>
      </c>
      <c r="AB9" s="266">
        <v>0</v>
      </c>
      <c r="AC9" s="266">
        <v>0</v>
      </c>
      <c r="AD9" s="266">
        <v>0</v>
      </c>
      <c r="AE9" s="266">
        <v>0</v>
      </c>
      <c r="AF9" s="266">
        <v>0</v>
      </c>
      <c r="AG9" s="266">
        <v>0</v>
      </c>
      <c r="AH9" s="266">
        <v>0</v>
      </c>
      <c r="AI9" s="266">
        <v>0</v>
      </c>
      <c r="AJ9" s="147">
        <f t="shared" si="1"/>
        <v>5473.0316300538716</v>
      </c>
    </row>
    <row r="10" spans="1:36" ht="15" customHeight="1" x14ac:dyDescent="0.4">
      <c r="A10" s="146" t="s">
        <v>476</v>
      </c>
      <c r="B10" s="233">
        <v>6.9</v>
      </c>
      <c r="C10" s="265">
        <v>296.52975754636481</v>
      </c>
      <c r="D10" s="427">
        <v>0.69000000000000006</v>
      </c>
      <c r="E10" s="101"/>
      <c r="F10" s="101"/>
      <c r="G10" s="187"/>
      <c r="H10" s="147">
        <v>204.60553200000967</v>
      </c>
      <c r="I10" s="266">
        <v>204.60553200000967</v>
      </c>
      <c r="J10" s="266">
        <v>204.60553200000967</v>
      </c>
      <c r="K10" s="266">
        <v>204.60553200000967</v>
      </c>
      <c r="L10" s="266">
        <v>122.76331920001562</v>
      </c>
      <c r="M10" s="266">
        <v>110.48698727999691</v>
      </c>
      <c r="N10" s="266">
        <v>0</v>
      </c>
      <c r="O10" s="266">
        <v>0</v>
      </c>
      <c r="P10" s="266">
        <v>0</v>
      </c>
      <c r="Q10" s="266">
        <f t="shared" si="2"/>
        <v>0</v>
      </c>
      <c r="R10" s="266">
        <v>0</v>
      </c>
      <c r="S10" s="266">
        <v>0</v>
      </c>
      <c r="T10" s="266">
        <v>0</v>
      </c>
      <c r="U10" s="266">
        <v>0</v>
      </c>
      <c r="V10" s="266">
        <v>0</v>
      </c>
      <c r="W10" s="266">
        <v>0</v>
      </c>
      <c r="X10" s="266">
        <v>0</v>
      </c>
      <c r="Y10" s="266">
        <v>0</v>
      </c>
      <c r="Z10" s="266">
        <v>0</v>
      </c>
      <c r="AA10" s="266">
        <v>0</v>
      </c>
      <c r="AB10" s="266">
        <v>0</v>
      </c>
      <c r="AC10" s="266">
        <v>0</v>
      </c>
      <c r="AD10" s="266">
        <v>0</v>
      </c>
      <c r="AE10" s="266">
        <v>0</v>
      </c>
      <c r="AF10" s="266">
        <v>0</v>
      </c>
      <c r="AG10" s="266">
        <v>0</v>
      </c>
      <c r="AH10" s="266">
        <v>0</v>
      </c>
      <c r="AI10" s="266">
        <v>0</v>
      </c>
      <c r="AJ10" s="147">
        <f t="shared" si="1"/>
        <v>1051.6724344800512</v>
      </c>
    </row>
    <row r="11" spans="1:36" ht="15" customHeight="1" x14ac:dyDescent="0.4">
      <c r="A11" s="146" t="s">
        <v>488</v>
      </c>
      <c r="B11" s="233">
        <v>10</v>
      </c>
      <c r="C11" s="265">
        <v>1239.0380232948687</v>
      </c>
      <c r="D11" s="427">
        <v>0.69000000000000006</v>
      </c>
      <c r="E11" s="101"/>
      <c r="F11" s="101"/>
      <c r="G11" s="187"/>
      <c r="H11" s="147">
        <v>854.93623311936256</v>
      </c>
      <c r="I11" s="266">
        <v>854.93623311936256</v>
      </c>
      <c r="J11" s="266">
        <v>854.93623311936256</v>
      </c>
      <c r="K11" s="266">
        <v>854.93623311936256</v>
      </c>
      <c r="L11" s="266">
        <v>521.51110220280748</v>
      </c>
      <c r="M11" s="266">
        <v>521.51110220280748</v>
      </c>
      <c r="N11" s="266">
        <v>521.51110220280748</v>
      </c>
      <c r="O11" s="266">
        <v>521.51110220280748</v>
      </c>
      <c r="P11" s="266">
        <v>521.51110220280748</v>
      </c>
      <c r="Q11" s="266">
        <f t="shared" si="2"/>
        <v>521.51110220280748</v>
      </c>
      <c r="R11" s="266">
        <v>0</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147">
        <f t="shared" si="1"/>
        <v>6548.811545694296</v>
      </c>
    </row>
    <row r="12" spans="1:36" ht="15" customHeight="1" x14ac:dyDescent="0.4">
      <c r="A12" s="146" t="s">
        <v>477</v>
      </c>
      <c r="B12" s="233">
        <v>10</v>
      </c>
      <c r="C12" s="265">
        <v>892.25346774366426</v>
      </c>
      <c r="D12" s="427">
        <v>0.69000000000000006</v>
      </c>
      <c r="E12" s="101"/>
      <c r="F12" s="101"/>
      <c r="G12" s="187"/>
      <c r="H12" s="147">
        <v>615.65489061583037</v>
      </c>
      <c r="I12" s="266">
        <v>615.65489061583037</v>
      </c>
      <c r="J12" s="266">
        <v>615.65489061583037</v>
      </c>
      <c r="K12" s="266">
        <v>615.65489061583037</v>
      </c>
      <c r="L12" s="266">
        <v>615.65489061583037</v>
      </c>
      <c r="M12" s="266">
        <v>615.65489061583037</v>
      </c>
      <c r="N12" s="266">
        <v>615.65489061583037</v>
      </c>
      <c r="O12" s="266">
        <v>381.70603218181475</v>
      </c>
      <c r="P12" s="266">
        <v>381.70603218181475</v>
      </c>
      <c r="Q12" s="266">
        <f t="shared" si="2"/>
        <v>381.70603218181475</v>
      </c>
      <c r="R12" s="266">
        <v>0</v>
      </c>
      <c r="S12" s="266">
        <v>0</v>
      </c>
      <c r="T12" s="266">
        <v>0</v>
      </c>
      <c r="U12" s="266">
        <v>0</v>
      </c>
      <c r="V12" s="266">
        <v>0</v>
      </c>
      <c r="W12" s="266">
        <v>0</v>
      </c>
      <c r="X12" s="266">
        <v>0</v>
      </c>
      <c r="Y12" s="266">
        <v>0</v>
      </c>
      <c r="Z12" s="266">
        <v>0</v>
      </c>
      <c r="AA12" s="266">
        <v>0</v>
      </c>
      <c r="AB12" s="266">
        <v>0</v>
      </c>
      <c r="AC12" s="266">
        <v>0</v>
      </c>
      <c r="AD12" s="266">
        <v>0</v>
      </c>
      <c r="AE12" s="266">
        <v>0</v>
      </c>
      <c r="AF12" s="266">
        <v>0</v>
      </c>
      <c r="AG12" s="266">
        <v>0</v>
      </c>
      <c r="AH12" s="266">
        <v>0</v>
      </c>
      <c r="AI12" s="266">
        <v>0</v>
      </c>
      <c r="AJ12" s="147">
        <f t="shared" si="1"/>
        <v>5454.7023308562557</v>
      </c>
    </row>
    <row r="13" spans="1:36" ht="15" customHeight="1" x14ac:dyDescent="0.4">
      <c r="A13" s="146" t="s">
        <v>478</v>
      </c>
      <c r="B13" s="233">
        <v>4.7</v>
      </c>
      <c r="C13" s="265">
        <v>306.8196967123684</v>
      </c>
      <c r="D13" s="427">
        <v>0.69000000000000006</v>
      </c>
      <c r="E13" s="101"/>
      <c r="F13" s="101"/>
      <c r="G13" s="187"/>
      <c r="H13" s="147">
        <v>211.70559000001904</v>
      </c>
      <c r="I13" s="266">
        <v>211.70559000001904</v>
      </c>
      <c r="J13" s="266">
        <v>211.70559000001904</v>
      </c>
      <c r="K13" s="266">
        <v>211.70559000001904</v>
      </c>
      <c r="L13" s="266">
        <v>0</v>
      </c>
      <c r="M13" s="266">
        <v>0</v>
      </c>
      <c r="N13" s="266">
        <v>0</v>
      </c>
      <c r="O13" s="266">
        <v>0</v>
      </c>
      <c r="P13" s="266">
        <v>0</v>
      </c>
      <c r="Q13" s="266">
        <f t="shared" si="2"/>
        <v>0</v>
      </c>
      <c r="R13" s="266">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147">
        <f t="shared" si="1"/>
        <v>846.82236000007617</v>
      </c>
    </row>
    <row r="14" spans="1:36" ht="15" customHeight="1" x14ac:dyDescent="0.4">
      <c r="A14" s="146" t="s">
        <v>479</v>
      </c>
      <c r="B14" s="233">
        <v>10</v>
      </c>
      <c r="C14" s="265">
        <v>12.164239254886212</v>
      </c>
      <c r="D14" s="427">
        <v>0.95700000000000007</v>
      </c>
      <c r="E14" s="101"/>
      <c r="F14" s="101"/>
      <c r="G14" s="187"/>
      <c r="H14" s="147">
        <v>11.638763999999748</v>
      </c>
      <c r="I14" s="266">
        <v>11.638763999999748</v>
      </c>
      <c r="J14" s="266">
        <v>11.638763999999748</v>
      </c>
      <c r="K14" s="266">
        <v>11.638763999999748</v>
      </c>
      <c r="L14" s="266">
        <v>6.9832583999997286</v>
      </c>
      <c r="M14" s="266">
        <v>6.9832583999997286</v>
      </c>
      <c r="N14" s="266">
        <v>6.9832583999997286</v>
      </c>
      <c r="O14" s="266">
        <v>6.9832583999997286</v>
      </c>
      <c r="P14" s="266">
        <v>6.9832583999997286</v>
      </c>
      <c r="Q14" s="266">
        <f t="shared" si="2"/>
        <v>6.9832583999997286</v>
      </c>
      <c r="R14" s="266">
        <v>0</v>
      </c>
      <c r="S14" s="266">
        <v>0</v>
      </c>
      <c r="T14" s="266">
        <v>0</v>
      </c>
      <c r="U14" s="266">
        <v>0</v>
      </c>
      <c r="V14" s="266">
        <v>0</v>
      </c>
      <c r="W14" s="266">
        <v>0</v>
      </c>
      <c r="X14" s="266">
        <v>0</v>
      </c>
      <c r="Y14" s="266">
        <v>0</v>
      </c>
      <c r="Z14" s="266">
        <v>0</v>
      </c>
      <c r="AA14" s="266">
        <v>0</v>
      </c>
      <c r="AB14" s="266">
        <v>0</v>
      </c>
      <c r="AC14" s="266">
        <v>0</v>
      </c>
      <c r="AD14" s="266">
        <v>0</v>
      </c>
      <c r="AE14" s="266">
        <v>0</v>
      </c>
      <c r="AF14" s="266">
        <v>0</v>
      </c>
      <c r="AG14" s="266">
        <v>0</v>
      </c>
      <c r="AH14" s="266">
        <v>0</v>
      </c>
      <c r="AI14" s="266">
        <v>0</v>
      </c>
      <c r="AJ14" s="147">
        <f t="shared" si="1"/>
        <v>88.45460639999736</v>
      </c>
    </row>
    <row r="15" spans="1:36" ht="15" customHeight="1" x14ac:dyDescent="0.4">
      <c r="A15" s="146" t="s">
        <v>489</v>
      </c>
      <c r="B15" s="233">
        <v>10</v>
      </c>
      <c r="C15" s="265">
        <v>3361.7299502717178</v>
      </c>
      <c r="D15" s="427">
        <v>0.69000000000000006</v>
      </c>
      <c r="E15" s="101"/>
      <c r="F15" s="101"/>
      <c r="G15" s="187"/>
      <c r="H15" s="147">
        <v>2319.5936576724966</v>
      </c>
      <c r="I15" s="266">
        <v>2319.5936576724966</v>
      </c>
      <c r="J15" s="266">
        <v>2319.5936576724966</v>
      </c>
      <c r="K15" s="266">
        <v>2319.5936576724966</v>
      </c>
      <c r="L15" s="266">
        <v>881.44558991555937</v>
      </c>
      <c r="M15" s="266">
        <v>881.44558991555937</v>
      </c>
      <c r="N15" s="266">
        <v>881.44558991555937</v>
      </c>
      <c r="O15" s="266">
        <v>881.44558991555937</v>
      </c>
      <c r="P15" s="266">
        <v>881.44558991555937</v>
      </c>
      <c r="Q15" s="266">
        <f t="shared" si="2"/>
        <v>881.44558991555937</v>
      </c>
      <c r="R15" s="266">
        <v>0</v>
      </c>
      <c r="S15" s="266">
        <v>0</v>
      </c>
      <c r="T15" s="266">
        <v>0</v>
      </c>
      <c r="U15" s="266">
        <v>0</v>
      </c>
      <c r="V15" s="266">
        <v>0</v>
      </c>
      <c r="W15" s="266">
        <v>0</v>
      </c>
      <c r="X15" s="266">
        <v>0</v>
      </c>
      <c r="Y15" s="266">
        <v>0</v>
      </c>
      <c r="Z15" s="266">
        <v>0</v>
      </c>
      <c r="AA15" s="266">
        <v>0</v>
      </c>
      <c r="AB15" s="266">
        <v>0</v>
      </c>
      <c r="AC15" s="266">
        <v>0</v>
      </c>
      <c r="AD15" s="266">
        <v>0</v>
      </c>
      <c r="AE15" s="266">
        <v>0</v>
      </c>
      <c r="AF15" s="266">
        <v>0</v>
      </c>
      <c r="AG15" s="266">
        <v>0</v>
      </c>
      <c r="AH15" s="266">
        <v>0</v>
      </c>
      <c r="AI15" s="266">
        <v>0</v>
      </c>
      <c r="AJ15" s="147">
        <f t="shared" si="1"/>
        <v>14567.048170183347</v>
      </c>
    </row>
    <row r="16" spans="1:36" ht="15" customHeight="1" x14ac:dyDescent="0.4">
      <c r="A16" s="146" t="s">
        <v>480</v>
      </c>
      <c r="B16" s="233">
        <v>10</v>
      </c>
      <c r="C16" s="265">
        <v>1892.6113631489529</v>
      </c>
      <c r="D16" s="427">
        <v>0.69000000000000006</v>
      </c>
      <c r="E16" s="101"/>
      <c r="F16" s="101"/>
      <c r="G16" s="187"/>
      <c r="H16" s="147">
        <v>1305.9018360604405</v>
      </c>
      <c r="I16" s="266">
        <v>1305.9018360604405</v>
      </c>
      <c r="J16" s="266">
        <v>1305.9018360604405</v>
      </c>
      <c r="K16" s="266">
        <v>1305.9018360604405</v>
      </c>
      <c r="L16" s="266">
        <v>1305.9018360604405</v>
      </c>
      <c r="M16" s="266">
        <v>1305.9018360604405</v>
      </c>
      <c r="N16" s="266">
        <v>1305.9018360604405</v>
      </c>
      <c r="O16" s="266">
        <f>N16*0.79</f>
        <v>1031.6624504877479</v>
      </c>
      <c r="P16" s="266">
        <f>O16</f>
        <v>1031.6624504877479</v>
      </c>
      <c r="Q16" s="266">
        <f t="shared" si="2"/>
        <v>1031.6624504877479</v>
      </c>
      <c r="R16" s="266">
        <v>0</v>
      </c>
      <c r="S16" s="266">
        <v>0</v>
      </c>
      <c r="T16" s="266">
        <v>0</v>
      </c>
      <c r="U16" s="266">
        <v>0</v>
      </c>
      <c r="V16" s="266">
        <v>0</v>
      </c>
      <c r="W16" s="266">
        <v>0</v>
      </c>
      <c r="X16" s="266">
        <v>0</v>
      </c>
      <c r="Y16" s="266">
        <v>0</v>
      </c>
      <c r="Z16" s="266">
        <v>0</v>
      </c>
      <c r="AA16" s="266">
        <v>0</v>
      </c>
      <c r="AB16" s="266">
        <v>0</v>
      </c>
      <c r="AC16" s="266">
        <v>0</v>
      </c>
      <c r="AD16" s="266">
        <v>0</v>
      </c>
      <c r="AE16" s="266">
        <v>0</v>
      </c>
      <c r="AF16" s="266">
        <v>0</v>
      </c>
      <c r="AG16" s="266">
        <v>0</v>
      </c>
      <c r="AH16" s="266">
        <v>0</v>
      </c>
      <c r="AI16" s="266">
        <v>0</v>
      </c>
      <c r="AJ16" s="147">
        <f t="shared" si="1"/>
        <v>12236.300203886325</v>
      </c>
    </row>
    <row r="17" spans="1:36" ht="15" customHeight="1" x14ac:dyDescent="0.4">
      <c r="A17" s="146" t="s">
        <v>481</v>
      </c>
      <c r="B17" s="233">
        <v>5.5</v>
      </c>
      <c r="C17" s="265">
        <v>698.66116328365047</v>
      </c>
      <c r="D17" s="427">
        <v>0.69000000000000006</v>
      </c>
      <c r="E17" s="101"/>
      <c r="F17" s="101"/>
      <c r="G17" s="187"/>
      <c r="H17" s="147">
        <v>482.07620099998076</v>
      </c>
      <c r="I17" s="266">
        <v>482.07620099998076</v>
      </c>
      <c r="J17" s="266">
        <v>482.07620099998076</v>
      </c>
      <c r="K17" s="266">
        <v>482.07620099998076</v>
      </c>
      <c r="L17" s="266">
        <v>91.594478190009809</v>
      </c>
      <c r="M17" s="266">
        <v>0</v>
      </c>
      <c r="N17" s="266">
        <v>0</v>
      </c>
      <c r="O17" s="266">
        <v>0</v>
      </c>
      <c r="P17" s="266">
        <v>0</v>
      </c>
      <c r="Q17" s="266">
        <f t="shared" si="2"/>
        <v>0</v>
      </c>
      <c r="R17" s="266">
        <v>0</v>
      </c>
      <c r="S17" s="266">
        <v>0</v>
      </c>
      <c r="T17" s="266">
        <v>0</v>
      </c>
      <c r="U17" s="266">
        <v>0</v>
      </c>
      <c r="V17" s="266">
        <v>0</v>
      </c>
      <c r="W17" s="266">
        <v>0</v>
      </c>
      <c r="X17" s="266">
        <v>0</v>
      </c>
      <c r="Y17" s="266">
        <v>0</v>
      </c>
      <c r="Z17" s="266">
        <v>0</v>
      </c>
      <c r="AA17" s="266">
        <v>0</v>
      </c>
      <c r="AB17" s="266">
        <v>0</v>
      </c>
      <c r="AC17" s="266">
        <v>0</v>
      </c>
      <c r="AD17" s="266">
        <v>0</v>
      </c>
      <c r="AE17" s="266">
        <v>0</v>
      </c>
      <c r="AF17" s="266">
        <v>0</v>
      </c>
      <c r="AG17" s="266">
        <v>0</v>
      </c>
      <c r="AH17" s="266">
        <v>0</v>
      </c>
      <c r="AI17" s="266">
        <v>0</v>
      </c>
      <c r="AJ17" s="147">
        <f t="shared" si="1"/>
        <v>2019.8992821899328</v>
      </c>
    </row>
    <row r="18" spans="1:36" ht="15" customHeight="1" x14ac:dyDescent="0.4">
      <c r="A18" s="146" t="s">
        <v>490</v>
      </c>
      <c r="B18" s="233">
        <v>10</v>
      </c>
      <c r="C18" s="265">
        <v>1206.823976482028</v>
      </c>
      <c r="D18" s="427">
        <v>0.69000000000000006</v>
      </c>
      <c r="E18" s="101"/>
      <c r="F18" s="101"/>
      <c r="G18" s="187"/>
      <c r="H18" s="147">
        <v>832.70854089530667</v>
      </c>
      <c r="I18" s="266">
        <v>832.70854089530667</v>
      </c>
      <c r="J18" s="266">
        <v>832.70854089530667</v>
      </c>
      <c r="K18" s="266">
        <v>832.70854089530667</v>
      </c>
      <c r="L18" s="266">
        <v>499.62512453717562</v>
      </c>
      <c r="M18" s="266">
        <v>499.62512453717562</v>
      </c>
      <c r="N18" s="266">
        <v>499.62512453717562</v>
      </c>
      <c r="O18" s="266">
        <v>499.62512453717562</v>
      </c>
      <c r="P18" s="266">
        <v>499.62512453717562</v>
      </c>
      <c r="Q18" s="266">
        <f t="shared" si="2"/>
        <v>499.62512453717562</v>
      </c>
      <c r="R18" s="266">
        <v>0</v>
      </c>
      <c r="S18" s="266">
        <v>0</v>
      </c>
      <c r="T18" s="266">
        <v>0</v>
      </c>
      <c r="U18" s="266">
        <v>0</v>
      </c>
      <c r="V18" s="266">
        <v>0</v>
      </c>
      <c r="W18" s="266">
        <v>0</v>
      </c>
      <c r="X18" s="266">
        <v>0</v>
      </c>
      <c r="Y18" s="266">
        <v>0</v>
      </c>
      <c r="Z18" s="266">
        <v>0</v>
      </c>
      <c r="AA18" s="266">
        <v>0</v>
      </c>
      <c r="AB18" s="266">
        <v>0</v>
      </c>
      <c r="AC18" s="266">
        <v>0</v>
      </c>
      <c r="AD18" s="266">
        <v>0</v>
      </c>
      <c r="AE18" s="266">
        <v>0</v>
      </c>
      <c r="AF18" s="266">
        <v>0</v>
      </c>
      <c r="AG18" s="266">
        <v>0</v>
      </c>
      <c r="AH18" s="266">
        <v>0</v>
      </c>
      <c r="AI18" s="266">
        <v>0</v>
      </c>
      <c r="AJ18" s="147">
        <f t="shared" si="1"/>
        <v>6328.5849108042812</v>
      </c>
    </row>
    <row r="19" spans="1:36" ht="15" customHeight="1" x14ac:dyDescent="0.4">
      <c r="A19" s="146" t="s">
        <v>482</v>
      </c>
      <c r="B19" s="233">
        <v>10</v>
      </c>
      <c r="C19" s="265">
        <v>614.69465929948512</v>
      </c>
      <c r="D19" s="427">
        <v>0.69000000000000006</v>
      </c>
      <c r="E19" s="101"/>
      <c r="F19" s="101"/>
      <c r="G19" s="187"/>
      <c r="H19" s="147">
        <v>424.13931345109847</v>
      </c>
      <c r="I19" s="266">
        <v>424.13931345109847</v>
      </c>
      <c r="J19" s="266">
        <v>424.13931345109847</v>
      </c>
      <c r="K19" s="266">
        <v>424.13931345109847</v>
      </c>
      <c r="L19" s="266">
        <v>424.13931345109847</v>
      </c>
      <c r="M19" s="266">
        <v>424.13931345109847</v>
      </c>
      <c r="N19" s="266">
        <v>424.13931345109847</v>
      </c>
      <c r="O19" s="266">
        <v>296.89751941577055</v>
      </c>
      <c r="P19" s="266">
        <v>296.89751941577055</v>
      </c>
      <c r="Q19" s="266">
        <f t="shared" si="2"/>
        <v>296.89751941577055</v>
      </c>
      <c r="R19" s="266">
        <v>0</v>
      </c>
      <c r="S19" s="266">
        <v>0</v>
      </c>
      <c r="T19" s="266">
        <v>0</v>
      </c>
      <c r="U19" s="266">
        <v>0</v>
      </c>
      <c r="V19" s="266">
        <v>0</v>
      </c>
      <c r="W19" s="266"/>
      <c r="X19" s="266"/>
      <c r="Y19" s="266"/>
      <c r="Z19" s="266"/>
      <c r="AA19" s="266"/>
      <c r="AB19" s="266"/>
      <c r="AC19" s="266"/>
      <c r="AD19" s="266"/>
      <c r="AE19" s="266"/>
      <c r="AF19" s="266"/>
      <c r="AG19" s="266"/>
      <c r="AH19" s="266"/>
      <c r="AI19" s="266"/>
      <c r="AJ19" s="147">
        <f t="shared" si="1"/>
        <v>3859.6677524050015</v>
      </c>
    </row>
    <row r="20" spans="1:36" ht="15" customHeight="1" x14ac:dyDescent="0.4">
      <c r="A20" s="146" t="s">
        <v>483</v>
      </c>
      <c r="B20" s="233">
        <v>6.9</v>
      </c>
      <c r="C20" s="265">
        <v>307.8502141072176</v>
      </c>
      <c r="D20" s="427">
        <v>0.69000000000000006</v>
      </c>
      <c r="E20" s="101"/>
      <c r="F20" s="101"/>
      <c r="G20" s="187"/>
      <c r="H20" s="147">
        <v>212.41664700000803</v>
      </c>
      <c r="I20" s="266">
        <v>212.41664700000803</v>
      </c>
      <c r="J20" s="266">
        <v>212.41664700000803</v>
      </c>
      <c r="K20" s="266">
        <v>212.41664700000803</v>
      </c>
      <c r="L20" s="266">
        <f>K20*0.6</f>
        <v>127.44998820000481</v>
      </c>
      <c r="M20" s="266">
        <f>L20*0.9</f>
        <v>114.70498938000433</v>
      </c>
      <c r="N20" s="266">
        <v>0</v>
      </c>
      <c r="O20" s="266">
        <v>0</v>
      </c>
      <c r="P20" s="266">
        <v>0</v>
      </c>
      <c r="Q20" s="266">
        <f t="shared" si="2"/>
        <v>0</v>
      </c>
      <c r="R20" s="266">
        <v>0</v>
      </c>
      <c r="S20" s="266">
        <v>0</v>
      </c>
      <c r="T20" s="266">
        <v>0</v>
      </c>
      <c r="U20" s="266">
        <v>0</v>
      </c>
      <c r="V20" s="266">
        <v>0</v>
      </c>
      <c r="W20" s="266">
        <v>0</v>
      </c>
      <c r="X20" s="266">
        <v>0</v>
      </c>
      <c r="Y20" s="266">
        <v>0</v>
      </c>
      <c r="Z20" s="266">
        <v>0</v>
      </c>
      <c r="AA20" s="266">
        <v>0</v>
      </c>
      <c r="AB20" s="266">
        <v>0</v>
      </c>
      <c r="AC20" s="266">
        <v>0</v>
      </c>
      <c r="AD20" s="266">
        <v>0</v>
      </c>
      <c r="AE20" s="266">
        <v>0</v>
      </c>
      <c r="AF20" s="266">
        <v>0</v>
      </c>
      <c r="AG20" s="266">
        <v>0</v>
      </c>
      <c r="AH20" s="266">
        <v>0</v>
      </c>
      <c r="AI20" s="266">
        <v>0</v>
      </c>
      <c r="AJ20" s="147">
        <f t="shared" si="1"/>
        <v>1091.8215655800411</v>
      </c>
    </row>
    <row r="21" spans="1:36" ht="15" customHeight="1" x14ac:dyDescent="0.4">
      <c r="A21" s="146" t="s">
        <v>491</v>
      </c>
      <c r="B21" s="233">
        <v>10</v>
      </c>
      <c r="C21" s="265">
        <v>530.96781509370658</v>
      </c>
      <c r="D21" s="427">
        <v>0.69000000000000006</v>
      </c>
      <c r="E21" s="101"/>
      <c r="F21" s="101"/>
      <c r="G21" s="187"/>
      <c r="H21" s="147">
        <v>366.36779114873161</v>
      </c>
      <c r="I21" s="266">
        <v>366.36779114873161</v>
      </c>
      <c r="J21" s="266">
        <v>366.36779114873161</v>
      </c>
      <c r="K21" s="266">
        <v>366.36779114873161</v>
      </c>
      <c r="L21" s="266">
        <v>223.48435260072998</v>
      </c>
      <c r="M21" s="266">
        <v>223.48435260072998</v>
      </c>
      <c r="N21" s="266">
        <v>223.48435260072998</v>
      </c>
      <c r="O21" s="266">
        <v>223.48435260072998</v>
      </c>
      <c r="P21" s="266">
        <v>223.48435260072998</v>
      </c>
      <c r="Q21" s="266">
        <f t="shared" si="2"/>
        <v>223.48435260072998</v>
      </c>
      <c r="R21" s="266">
        <v>0</v>
      </c>
      <c r="S21" s="266">
        <v>0</v>
      </c>
      <c r="T21" s="266">
        <v>0</v>
      </c>
      <c r="U21" s="266">
        <v>0</v>
      </c>
      <c r="V21" s="266">
        <v>0</v>
      </c>
      <c r="W21" s="266">
        <v>0</v>
      </c>
      <c r="X21" s="266">
        <v>0</v>
      </c>
      <c r="Y21" s="266">
        <v>0</v>
      </c>
      <c r="Z21" s="266">
        <v>0</v>
      </c>
      <c r="AA21" s="266">
        <v>0</v>
      </c>
      <c r="AB21" s="266">
        <v>0</v>
      </c>
      <c r="AC21" s="266">
        <v>0</v>
      </c>
      <c r="AD21" s="266">
        <v>0</v>
      </c>
      <c r="AE21" s="266">
        <v>0</v>
      </c>
      <c r="AF21" s="266">
        <v>0</v>
      </c>
      <c r="AG21" s="266">
        <v>0</v>
      </c>
      <c r="AH21" s="266">
        <v>0</v>
      </c>
      <c r="AI21" s="266">
        <v>0</v>
      </c>
      <c r="AJ21" s="147">
        <f t="shared" si="1"/>
        <v>2806.3772801993059</v>
      </c>
    </row>
    <row r="22" spans="1:36" ht="15" customHeight="1" x14ac:dyDescent="0.4">
      <c r="A22" s="146" t="s">
        <v>484</v>
      </c>
      <c r="B22" s="233">
        <v>10</v>
      </c>
      <c r="C22" s="265">
        <v>279.8514397001735</v>
      </c>
      <c r="D22" s="427">
        <v>0.69000000000000006</v>
      </c>
      <c r="E22" s="101"/>
      <c r="F22" s="101"/>
      <c r="G22" s="187"/>
      <c r="H22" s="147">
        <v>193.0974927259019</v>
      </c>
      <c r="I22" s="266">
        <v>193.0974927259019</v>
      </c>
      <c r="J22" s="266">
        <v>193.0974927259019</v>
      </c>
      <c r="K22" s="266">
        <v>193.0974927259019</v>
      </c>
      <c r="L22" s="266">
        <v>193.0974927259019</v>
      </c>
      <c r="M22" s="266">
        <v>193.0974927259019</v>
      </c>
      <c r="N22" s="266">
        <v>193.0974927259019</v>
      </c>
      <c r="O22" s="266">
        <v>119.72044549005719</v>
      </c>
      <c r="P22" s="266">
        <v>119.72044549005719</v>
      </c>
      <c r="Q22" s="266">
        <f t="shared" si="2"/>
        <v>119.72044549005719</v>
      </c>
      <c r="R22" s="266">
        <v>0</v>
      </c>
      <c r="S22" s="266">
        <v>0</v>
      </c>
      <c r="T22" s="266">
        <v>0</v>
      </c>
      <c r="U22" s="266">
        <v>0</v>
      </c>
      <c r="V22" s="266">
        <v>0</v>
      </c>
      <c r="W22" s="266">
        <v>0</v>
      </c>
      <c r="X22" s="266">
        <v>0</v>
      </c>
      <c r="Y22" s="266">
        <v>0</v>
      </c>
      <c r="Z22" s="266">
        <v>0</v>
      </c>
      <c r="AA22" s="266">
        <v>0</v>
      </c>
      <c r="AB22" s="266">
        <v>0</v>
      </c>
      <c r="AC22" s="266">
        <v>0</v>
      </c>
      <c r="AD22" s="266">
        <v>0</v>
      </c>
      <c r="AE22" s="266">
        <v>0</v>
      </c>
      <c r="AF22" s="266">
        <v>0</v>
      </c>
      <c r="AG22" s="266">
        <v>0</v>
      </c>
      <c r="AH22" s="266">
        <v>0</v>
      </c>
      <c r="AI22" s="266">
        <v>0</v>
      </c>
      <c r="AJ22" s="147">
        <f t="shared" si="1"/>
        <v>1710.8437855514851</v>
      </c>
    </row>
    <row r="23" spans="1:36" ht="15" customHeight="1" x14ac:dyDescent="0.4">
      <c r="A23" s="146" t="s">
        <v>485</v>
      </c>
      <c r="B23" s="233">
        <v>4.7</v>
      </c>
      <c r="C23" s="485">
        <v>137.0334642416006</v>
      </c>
      <c r="D23" s="486">
        <v>0.69000000000000006</v>
      </c>
      <c r="E23" s="487"/>
      <c r="F23" s="487"/>
      <c r="G23" s="488"/>
      <c r="H23" s="489">
        <v>94.553089999991158</v>
      </c>
      <c r="I23" s="424">
        <v>94.553089999991158</v>
      </c>
      <c r="J23" s="424">
        <v>94.553089999991158</v>
      </c>
      <c r="K23" s="424">
        <v>94.553089999991158</v>
      </c>
      <c r="L23" s="424">
        <v>0</v>
      </c>
      <c r="M23" s="424">
        <v>0</v>
      </c>
      <c r="N23" s="424">
        <v>0</v>
      </c>
      <c r="O23" s="424">
        <v>0</v>
      </c>
      <c r="P23" s="424">
        <v>0</v>
      </c>
      <c r="Q23" s="266">
        <f t="shared" si="2"/>
        <v>0</v>
      </c>
      <c r="R23" s="424">
        <v>0</v>
      </c>
      <c r="S23" s="424">
        <v>0</v>
      </c>
      <c r="T23" s="424">
        <v>0</v>
      </c>
      <c r="U23" s="424">
        <v>0</v>
      </c>
      <c r="V23" s="424">
        <v>0</v>
      </c>
      <c r="W23" s="266">
        <v>0</v>
      </c>
      <c r="X23" s="266">
        <v>0</v>
      </c>
      <c r="Y23" s="266">
        <v>0</v>
      </c>
      <c r="Z23" s="266">
        <v>0</v>
      </c>
      <c r="AA23" s="266">
        <v>0</v>
      </c>
      <c r="AB23" s="266">
        <v>0</v>
      </c>
      <c r="AC23" s="266">
        <v>0</v>
      </c>
      <c r="AD23" s="266">
        <v>0</v>
      </c>
      <c r="AE23" s="266">
        <v>0</v>
      </c>
      <c r="AF23" s="266">
        <v>0</v>
      </c>
      <c r="AG23" s="266">
        <v>0</v>
      </c>
      <c r="AH23" s="266">
        <v>0</v>
      </c>
      <c r="AI23" s="266">
        <v>0</v>
      </c>
      <c r="AJ23" s="147">
        <f t="shared" si="1"/>
        <v>378.21235999996463</v>
      </c>
    </row>
    <row r="24" spans="1:36" x14ac:dyDescent="0.4">
      <c r="A24" s="236" t="s">
        <v>51</v>
      </c>
      <c r="B24" s="484"/>
      <c r="C24" s="490">
        <f>SUM(C5:C23)</f>
        <v>15453.550487096969</v>
      </c>
      <c r="D24" s="491">
        <f>H24/C24</f>
        <v>0.69021001012690908</v>
      </c>
      <c r="E24" s="98"/>
      <c r="F24" s="98"/>
      <c r="G24" s="98"/>
      <c r="H24" s="97">
        <f>SUM(H5:H23)</f>
        <v>10666.1952381959</v>
      </c>
      <c r="I24" s="97">
        <f>SUM(I5:I23)</f>
        <v>10666.1952381959</v>
      </c>
      <c r="J24" s="97">
        <f t="shared" ref="J24:AJ24" si="3">SUM(J5:J23)</f>
        <v>10666.1952381959</v>
      </c>
      <c r="K24" s="97">
        <f t="shared" si="3"/>
        <v>10666.1952381959</v>
      </c>
      <c r="L24" s="97">
        <f t="shared" si="3"/>
        <v>6813.6089206811012</v>
      </c>
      <c r="M24" s="97">
        <f t="shared" si="3"/>
        <v>6683.1189461910726</v>
      </c>
      <c r="N24" s="97">
        <f t="shared" si="3"/>
        <v>6457.9269695310713</v>
      </c>
      <c r="O24" s="97">
        <f t="shared" si="3"/>
        <v>5468.0857957815506</v>
      </c>
      <c r="P24" s="97">
        <f t="shared" si="3"/>
        <v>5468.0857957815506</v>
      </c>
      <c r="Q24" s="97">
        <f t="shared" si="3"/>
        <v>5468.0857957815506</v>
      </c>
      <c r="R24" s="97">
        <f t="shared" si="3"/>
        <v>0</v>
      </c>
      <c r="S24" s="97">
        <f t="shared" si="3"/>
        <v>0</v>
      </c>
      <c r="T24" s="97">
        <f t="shared" si="3"/>
        <v>0</v>
      </c>
      <c r="U24" s="97">
        <f t="shared" si="3"/>
        <v>0</v>
      </c>
      <c r="V24" s="97">
        <f t="shared" si="3"/>
        <v>0</v>
      </c>
      <c r="W24" s="301">
        <f t="shared" si="3"/>
        <v>0</v>
      </c>
      <c r="X24" s="302">
        <f t="shared" si="3"/>
        <v>0</v>
      </c>
      <c r="Y24" s="302">
        <f t="shared" si="3"/>
        <v>0</v>
      </c>
      <c r="Z24" s="302">
        <f t="shared" si="3"/>
        <v>0</v>
      </c>
      <c r="AA24" s="302">
        <f t="shared" si="3"/>
        <v>0</v>
      </c>
      <c r="AB24" s="302">
        <f t="shared" si="3"/>
        <v>0</v>
      </c>
      <c r="AC24" s="302">
        <f t="shared" si="3"/>
        <v>0</v>
      </c>
      <c r="AD24" s="302">
        <f t="shared" si="3"/>
        <v>0</v>
      </c>
      <c r="AE24" s="302">
        <f t="shared" si="3"/>
        <v>0</v>
      </c>
      <c r="AF24" s="302">
        <f t="shared" si="3"/>
        <v>0</v>
      </c>
      <c r="AG24" s="302">
        <f t="shared" si="3"/>
        <v>0</v>
      </c>
      <c r="AH24" s="302">
        <f t="shared" si="3"/>
        <v>0</v>
      </c>
      <c r="AI24" s="303">
        <f t="shared" si="3"/>
        <v>0</v>
      </c>
      <c r="AJ24" s="304">
        <f t="shared" si="3"/>
        <v>79023.693176531509</v>
      </c>
    </row>
    <row r="25" spans="1:36" x14ac:dyDescent="0.4">
      <c r="A25" s="236" t="s">
        <v>244</v>
      </c>
      <c r="B25" s="243"/>
      <c r="C25" s="100"/>
      <c r="D25" s="100"/>
      <c r="E25" s="98"/>
      <c r="F25" s="98"/>
      <c r="G25" s="98"/>
      <c r="H25" s="97">
        <v>0</v>
      </c>
      <c r="I25" s="97">
        <f>H24-I24</f>
        <v>0</v>
      </c>
      <c r="J25" s="97">
        <f t="shared" ref="J25:AI25" si="4">I24-J24</f>
        <v>0</v>
      </c>
      <c r="K25" s="97">
        <f t="shared" si="4"/>
        <v>0</v>
      </c>
      <c r="L25" s="263">
        <f t="shared" si="4"/>
        <v>3852.5863175147988</v>
      </c>
      <c r="M25" s="263">
        <f t="shared" si="4"/>
        <v>130.48997449002854</v>
      </c>
      <c r="N25" s="263">
        <f t="shared" si="4"/>
        <v>225.19197666000127</v>
      </c>
      <c r="O25" s="263">
        <f t="shared" si="4"/>
        <v>989.84117374952075</v>
      </c>
      <c r="P25" s="263">
        <f t="shared" si="4"/>
        <v>0</v>
      </c>
      <c r="Q25" s="263">
        <f t="shared" si="4"/>
        <v>0</v>
      </c>
      <c r="R25" s="263">
        <f t="shared" si="4"/>
        <v>5468.0857957815506</v>
      </c>
      <c r="S25" s="263">
        <f t="shared" si="4"/>
        <v>0</v>
      </c>
      <c r="T25" s="263">
        <f t="shared" si="4"/>
        <v>0</v>
      </c>
      <c r="U25" s="263">
        <f t="shared" si="4"/>
        <v>0</v>
      </c>
      <c r="V25" s="263">
        <f t="shared" si="4"/>
        <v>0</v>
      </c>
      <c r="W25" s="301">
        <f t="shared" si="4"/>
        <v>0</v>
      </c>
      <c r="X25" s="301">
        <f t="shared" si="4"/>
        <v>0</v>
      </c>
      <c r="Y25" s="301">
        <f t="shared" si="4"/>
        <v>0</v>
      </c>
      <c r="Z25" s="301">
        <f t="shared" si="4"/>
        <v>0</v>
      </c>
      <c r="AA25" s="301">
        <f t="shared" si="4"/>
        <v>0</v>
      </c>
      <c r="AB25" s="301">
        <f t="shared" si="4"/>
        <v>0</v>
      </c>
      <c r="AC25" s="301">
        <f t="shared" si="4"/>
        <v>0</v>
      </c>
      <c r="AD25" s="301">
        <f t="shared" si="4"/>
        <v>0</v>
      </c>
      <c r="AE25" s="301">
        <f t="shared" si="4"/>
        <v>0</v>
      </c>
      <c r="AF25" s="301">
        <f t="shared" si="4"/>
        <v>0</v>
      </c>
      <c r="AG25" s="301">
        <f t="shared" si="4"/>
        <v>0</v>
      </c>
      <c r="AH25" s="301">
        <f t="shared" si="4"/>
        <v>0</v>
      </c>
      <c r="AI25" s="301">
        <f t="shared" si="4"/>
        <v>0</v>
      </c>
      <c r="AJ25" s="363"/>
    </row>
    <row r="26" spans="1:36" x14ac:dyDescent="0.4">
      <c r="A26" s="236" t="s">
        <v>245</v>
      </c>
      <c r="B26" s="243"/>
      <c r="C26" s="100"/>
      <c r="D26" s="100"/>
      <c r="E26" s="98"/>
      <c r="F26" s="98"/>
      <c r="G26" s="98"/>
      <c r="H26" s="97">
        <v>0</v>
      </c>
      <c r="I26" s="97">
        <v>0</v>
      </c>
      <c r="J26" s="97">
        <v>0</v>
      </c>
      <c r="K26" s="97">
        <v>0</v>
      </c>
      <c r="L26" s="97">
        <f>$H$24-L24</f>
        <v>3852.5863175147988</v>
      </c>
      <c r="M26" s="97">
        <f t="shared" ref="M26:U26" si="5">$H$24-M24</f>
        <v>3983.0762920048273</v>
      </c>
      <c r="N26" s="97">
        <f t="shared" si="5"/>
        <v>4208.2682686648286</v>
      </c>
      <c r="O26" s="97">
        <f t="shared" si="5"/>
        <v>5198.1094424143494</v>
      </c>
      <c r="P26" s="97">
        <f t="shared" si="5"/>
        <v>5198.1094424143494</v>
      </c>
      <c r="Q26" s="97">
        <f t="shared" si="5"/>
        <v>5198.1094424143494</v>
      </c>
      <c r="R26" s="97">
        <f t="shared" si="5"/>
        <v>10666.1952381959</v>
      </c>
      <c r="S26" s="97">
        <f t="shared" si="5"/>
        <v>10666.1952381959</v>
      </c>
      <c r="T26" s="97">
        <f t="shared" si="5"/>
        <v>10666.1952381959</v>
      </c>
      <c r="U26" s="97">
        <f t="shared" si="5"/>
        <v>10666.1952381959</v>
      </c>
      <c r="V26" s="97">
        <f>$H$24-V24</f>
        <v>10666.1952381959</v>
      </c>
      <c r="W26" s="306">
        <f t="shared" ref="W26:AI26" si="6">$H$24-W24</f>
        <v>10666.1952381959</v>
      </c>
      <c r="X26" s="306">
        <f t="shared" si="6"/>
        <v>10666.1952381959</v>
      </c>
      <c r="Y26" s="306">
        <f t="shared" si="6"/>
        <v>10666.1952381959</v>
      </c>
      <c r="Z26" s="306">
        <f t="shared" si="6"/>
        <v>10666.1952381959</v>
      </c>
      <c r="AA26" s="306">
        <f t="shared" si="6"/>
        <v>10666.1952381959</v>
      </c>
      <c r="AB26" s="306">
        <f t="shared" si="6"/>
        <v>10666.1952381959</v>
      </c>
      <c r="AC26" s="306">
        <f t="shared" si="6"/>
        <v>10666.1952381959</v>
      </c>
      <c r="AD26" s="306">
        <f t="shared" si="6"/>
        <v>10666.1952381959</v>
      </c>
      <c r="AE26" s="306">
        <f t="shared" si="6"/>
        <v>10666.1952381959</v>
      </c>
      <c r="AF26" s="306">
        <f t="shared" si="6"/>
        <v>10666.1952381959</v>
      </c>
      <c r="AG26" s="306">
        <f t="shared" si="6"/>
        <v>10666.1952381959</v>
      </c>
      <c r="AH26" s="306">
        <f t="shared" si="6"/>
        <v>10666.1952381959</v>
      </c>
      <c r="AI26" s="306">
        <f t="shared" si="6"/>
        <v>10666.1952381959</v>
      </c>
      <c r="AJ26" s="364"/>
    </row>
    <row r="27" spans="1:36" x14ac:dyDescent="0.4">
      <c r="A27" s="247" t="s">
        <v>88</v>
      </c>
      <c r="B27" s="309">
        <f>SUMPRODUCT(B5:B23,C5:C23)/C24</f>
        <v>9.4922717049854821</v>
      </c>
      <c r="C27" s="365"/>
      <c r="D27" s="42"/>
      <c r="E27" s="42"/>
      <c r="F27" s="42"/>
      <c r="G27" s="42"/>
      <c r="H27" s="42"/>
      <c r="I27" s="42"/>
      <c r="J27" s="42"/>
      <c r="K27" s="42"/>
      <c r="L27" s="42"/>
      <c r="M27" s="42"/>
      <c r="N27" s="42"/>
      <c r="O27" s="42"/>
      <c r="P27" s="42"/>
      <c r="Q27" s="42"/>
      <c r="R27" s="42"/>
      <c r="S27" s="42"/>
      <c r="T27" s="42"/>
      <c r="U27" s="42"/>
      <c r="V27" s="42"/>
      <c r="W27" s="284"/>
      <c r="X27" s="284"/>
      <c r="Y27" s="284"/>
      <c r="Z27" s="284"/>
      <c r="AA27" s="284"/>
      <c r="AB27" s="284"/>
      <c r="AC27" s="284"/>
      <c r="AD27" s="284"/>
      <c r="AE27" s="284"/>
      <c r="AF27" s="284"/>
      <c r="AG27" s="284"/>
      <c r="AH27" s="284"/>
      <c r="AI27" s="284"/>
      <c r="AJ27" s="42"/>
    </row>
    <row r="28" spans="1:36" x14ac:dyDescent="0.4">
      <c r="A28" s="125"/>
      <c r="B28" s="125"/>
      <c r="C28" s="125"/>
      <c r="D28" s="125"/>
      <c r="E28" s="125"/>
      <c r="F28" s="125"/>
      <c r="G28" s="125"/>
      <c r="H28" s="125"/>
      <c r="I28" s="125"/>
      <c r="J28" s="125"/>
      <c r="K28" s="125"/>
      <c r="L28" s="125"/>
      <c r="M28" s="125"/>
      <c r="N28" s="125"/>
      <c r="O28" s="125"/>
    </row>
    <row r="30" spans="1:36" ht="93.75" customHeight="1" x14ac:dyDescent="0.4"/>
    <row r="32" spans="1:36" ht="14.5" customHeight="1" x14ac:dyDescent="0.4"/>
    <row r="34" ht="14.5" customHeight="1" x14ac:dyDescent="0.4"/>
    <row r="35" ht="14.5" customHeight="1" x14ac:dyDescent="0.4"/>
    <row r="36" ht="14.5" customHeight="1" x14ac:dyDescent="0.4"/>
    <row r="37" ht="14.5" customHeight="1" x14ac:dyDescent="0.4"/>
    <row r="38" ht="14.5" customHeight="1" x14ac:dyDescent="0.4"/>
    <row r="39" ht="14.5" customHeight="1" x14ac:dyDescent="0.4"/>
    <row r="40" ht="14.5" customHeight="1" x14ac:dyDescent="0.4"/>
    <row r="41" ht="14.5" customHeight="1" x14ac:dyDescent="0.4"/>
    <row r="44" ht="14.5" customHeight="1" x14ac:dyDescent="0.4"/>
    <row r="45" ht="14.5" customHeight="1" x14ac:dyDescent="0.4"/>
    <row r="46" ht="14.5" customHeight="1" x14ac:dyDescent="0.4"/>
    <row r="47" ht="14.5" customHeight="1" x14ac:dyDescent="0.4"/>
    <row r="48" ht="14.5" customHeight="1" x14ac:dyDescent="0.4"/>
    <row r="49" ht="14.5" customHeight="1" x14ac:dyDescent="0.4"/>
    <row r="50" ht="14.5" customHeight="1" x14ac:dyDescent="0.4"/>
    <row r="51" ht="14.5" customHeight="1" x14ac:dyDescent="0.4"/>
  </sheetData>
  <mergeCells count="5">
    <mergeCell ref="A3:A4"/>
    <mergeCell ref="B3:B4"/>
    <mergeCell ref="C3:C4"/>
    <mergeCell ref="D3:D4"/>
    <mergeCell ref="AJ3:AJ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42D0-EC18-4FCA-B3CB-9CE7B81BEF6C}">
  <dimension ref="A1:A2"/>
  <sheetViews>
    <sheetView workbookViewId="0"/>
  </sheetViews>
  <sheetFormatPr defaultColWidth="8.84375" defaultRowHeight="13.5" x14ac:dyDescent="0.35"/>
  <cols>
    <col min="1" max="1" width="147.3046875" style="42" bestFit="1" customWidth="1"/>
    <col min="2" max="16384" width="8.84375" style="42"/>
  </cols>
  <sheetData>
    <row r="1" spans="1:1" x14ac:dyDescent="0.35">
      <c r="A1" s="189" t="s">
        <v>151</v>
      </c>
    </row>
    <row r="2" spans="1:1" x14ac:dyDescent="0.35">
      <c r="A2" s="44" t="s">
        <v>72</v>
      </c>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88739-7545-4652-BFCA-830B9C5BCF76}">
  <dimension ref="A1:AJ23"/>
  <sheetViews>
    <sheetView workbookViewId="0"/>
  </sheetViews>
  <sheetFormatPr defaultColWidth="8.84375" defaultRowHeight="15" x14ac:dyDescent="0.4"/>
  <cols>
    <col min="1" max="1" width="27.3046875" style="283" customWidth="1"/>
    <col min="2" max="2" width="6.53515625" style="283" customWidth="1"/>
    <col min="3" max="3" width="12.23046875" style="283" customWidth="1"/>
    <col min="4" max="4" width="8.53515625" style="283" customWidth="1"/>
    <col min="5" max="7" width="6.53515625" style="283" hidden="1" customWidth="1"/>
    <col min="8" max="18" width="6.765625" style="283" customWidth="1"/>
    <col min="19" max="35" width="9.53515625" style="283" hidden="1" customWidth="1"/>
    <col min="36" max="16384" width="8.84375" style="283"/>
  </cols>
  <sheetData>
    <row r="1" spans="1:36" ht="16.5" customHeight="1" x14ac:dyDescent="0.4">
      <c r="A1" s="111" t="s">
        <v>530</v>
      </c>
    </row>
    <row r="2" spans="1:36" ht="16.5" customHeight="1" x14ac:dyDescent="0.4"/>
    <row r="3" spans="1:36" ht="15" customHeight="1" x14ac:dyDescent="0.4">
      <c r="A3" s="616" t="s">
        <v>253</v>
      </c>
      <c r="B3" s="618" t="s">
        <v>0</v>
      </c>
      <c r="C3" s="618" t="s">
        <v>34</v>
      </c>
      <c r="D3" s="618" t="s">
        <v>74</v>
      </c>
      <c r="E3" s="37" t="s">
        <v>76</v>
      </c>
      <c r="F3" s="232"/>
      <c r="G3" s="232"/>
      <c r="H3" s="543"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21" t="s">
        <v>1</v>
      </c>
    </row>
    <row r="4" spans="1:36" ht="15" customHeight="1" x14ac:dyDescent="0.4">
      <c r="A4" s="663"/>
      <c r="B4" s="624"/>
      <c r="C4" s="624"/>
      <c r="D4" s="624"/>
      <c r="E4" s="1">
        <v>2018</v>
      </c>
      <c r="F4" s="1">
        <v>2019</v>
      </c>
      <c r="G4" s="1">
        <v>2020</v>
      </c>
      <c r="H4" s="1">
        <f t="shared" ref="H4:AI4" si="0">G4+1</f>
        <v>2021</v>
      </c>
      <c r="I4" s="1">
        <f t="shared" si="0"/>
        <v>2022</v>
      </c>
      <c r="J4" s="1">
        <f t="shared" si="0"/>
        <v>2023</v>
      </c>
      <c r="K4" s="1">
        <f t="shared" si="0"/>
        <v>2024</v>
      </c>
      <c r="L4" s="1">
        <f t="shared" si="0"/>
        <v>2025</v>
      </c>
      <c r="M4" s="1">
        <f t="shared" si="0"/>
        <v>2026</v>
      </c>
      <c r="N4" s="1">
        <f t="shared" si="0"/>
        <v>2027</v>
      </c>
      <c r="O4" s="1">
        <f t="shared" si="0"/>
        <v>2028</v>
      </c>
      <c r="P4" s="1">
        <f t="shared" si="0"/>
        <v>2029</v>
      </c>
      <c r="Q4" s="1">
        <f t="shared" si="0"/>
        <v>2030</v>
      </c>
      <c r="R4" s="1">
        <f t="shared" si="0"/>
        <v>2031</v>
      </c>
      <c r="S4" s="1">
        <f t="shared" si="0"/>
        <v>2032</v>
      </c>
      <c r="T4" s="1">
        <f t="shared" si="0"/>
        <v>2033</v>
      </c>
      <c r="U4" s="1">
        <f t="shared" si="0"/>
        <v>2034</v>
      </c>
      <c r="V4" s="1">
        <f t="shared" si="0"/>
        <v>2035</v>
      </c>
      <c r="W4" s="1">
        <f t="shared" si="0"/>
        <v>2036</v>
      </c>
      <c r="X4" s="1">
        <f t="shared" si="0"/>
        <v>2037</v>
      </c>
      <c r="Y4" s="1">
        <f t="shared" si="0"/>
        <v>2038</v>
      </c>
      <c r="Z4" s="1">
        <f t="shared" si="0"/>
        <v>2039</v>
      </c>
      <c r="AA4" s="1">
        <f t="shared" si="0"/>
        <v>2040</v>
      </c>
      <c r="AB4" s="1">
        <f t="shared" si="0"/>
        <v>2041</v>
      </c>
      <c r="AC4" s="1">
        <f t="shared" si="0"/>
        <v>2042</v>
      </c>
      <c r="AD4" s="1">
        <f t="shared" si="0"/>
        <v>2043</v>
      </c>
      <c r="AE4" s="1">
        <f t="shared" si="0"/>
        <v>2044</v>
      </c>
      <c r="AF4" s="1">
        <f t="shared" si="0"/>
        <v>2045</v>
      </c>
      <c r="AG4" s="1">
        <f t="shared" si="0"/>
        <v>2046</v>
      </c>
      <c r="AH4" s="1">
        <f t="shared" si="0"/>
        <v>2047</v>
      </c>
      <c r="AI4" s="1">
        <f t="shared" si="0"/>
        <v>2048</v>
      </c>
      <c r="AJ4" s="667"/>
    </row>
    <row r="5" spans="1:36" ht="15" customHeight="1" x14ac:dyDescent="0.4">
      <c r="A5" s="146" t="s">
        <v>492</v>
      </c>
      <c r="B5" s="233">
        <v>10</v>
      </c>
      <c r="C5" s="265">
        <v>301.69685192759999</v>
      </c>
      <c r="D5" s="427">
        <v>1</v>
      </c>
      <c r="E5" s="101"/>
      <c r="F5" s="101"/>
      <c r="G5" s="187"/>
      <c r="H5" s="147">
        <f>C5</f>
        <v>301.69685192759999</v>
      </c>
      <c r="I5" s="266">
        <f t="shared" ref="I5:Q13" si="1">H5</f>
        <v>301.69685192759999</v>
      </c>
      <c r="J5" s="266">
        <f t="shared" si="1"/>
        <v>301.69685192759999</v>
      </c>
      <c r="K5" s="266">
        <f t="shared" si="1"/>
        <v>301.69685192759999</v>
      </c>
      <c r="L5" s="266">
        <f t="shared" si="1"/>
        <v>301.69685192759999</v>
      </c>
      <c r="M5" s="266">
        <f t="shared" si="1"/>
        <v>301.69685192759999</v>
      </c>
      <c r="N5" s="266">
        <f t="shared" si="1"/>
        <v>301.69685192759999</v>
      </c>
      <c r="O5" s="266">
        <f>N5*0.79</f>
        <v>238.340513022804</v>
      </c>
      <c r="P5" s="266">
        <f t="shared" ref="P5:Q5" si="2">O5</f>
        <v>238.340513022804</v>
      </c>
      <c r="Q5" s="266">
        <f t="shared" si="2"/>
        <v>238.340513022804</v>
      </c>
      <c r="R5" s="266">
        <v>0</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147">
        <f t="shared" ref="AJ5:AJ13" si="3">SUM(G5:AI5)</f>
        <v>2826.8995025616114</v>
      </c>
    </row>
    <row r="6" spans="1:36" ht="15" customHeight="1" x14ac:dyDescent="0.4">
      <c r="A6" s="146" t="s">
        <v>493</v>
      </c>
      <c r="B6" s="233">
        <v>10</v>
      </c>
      <c r="C6" s="265">
        <v>176.16726979200001</v>
      </c>
      <c r="D6" s="427">
        <v>1</v>
      </c>
      <c r="E6" s="101"/>
      <c r="F6" s="101"/>
      <c r="G6" s="187"/>
      <c r="H6" s="147">
        <f t="shared" ref="H6:H13" si="4">C6</f>
        <v>176.16726979200001</v>
      </c>
      <c r="I6" s="266">
        <f t="shared" si="1"/>
        <v>176.16726979200001</v>
      </c>
      <c r="J6" s="266">
        <f t="shared" si="1"/>
        <v>176.16726979200001</v>
      </c>
      <c r="K6" s="266">
        <f t="shared" si="1"/>
        <v>176.16726979200001</v>
      </c>
      <c r="L6" s="266">
        <f t="shared" si="1"/>
        <v>176.16726979200001</v>
      </c>
      <c r="M6" s="266">
        <f t="shared" si="1"/>
        <v>176.16726979200001</v>
      </c>
      <c r="N6" s="266">
        <f t="shared" si="1"/>
        <v>176.16726979200001</v>
      </c>
      <c r="O6" s="266">
        <f>N6*0.62</f>
        <v>109.22370727104001</v>
      </c>
      <c r="P6" s="266">
        <f>O6</f>
        <v>109.22370727104001</v>
      </c>
      <c r="Q6" s="266">
        <f>P6</f>
        <v>109.22370727104001</v>
      </c>
      <c r="R6" s="266">
        <v>0</v>
      </c>
      <c r="S6" s="266">
        <v>0</v>
      </c>
      <c r="T6" s="266">
        <v>0</v>
      </c>
      <c r="U6" s="266">
        <v>0</v>
      </c>
      <c r="V6" s="266">
        <v>0</v>
      </c>
      <c r="W6" s="266">
        <v>0</v>
      </c>
      <c r="X6" s="266">
        <v>0</v>
      </c>
      <c r="Y6" s="266">
        <v>0</v>
      </c>
      <c r="Z6" s="266">
        <v>0</v>
      </c>
      <c r="AA6" s="266">
        <v>0</v>
      </c>
      <c r="AB6" s="266">
        <v>0</v>
      </c>
      <c r="AC6" s="266">
        <v>0</v>
      </c>
      <c r="AD6" s="266">
        <v>0</v>
      </c>
      <c r="AE6" s="266">
        <v>0</v>
      </c>
      <c r="AF6" s="266">
        <v>0</v>
      </c>
      <c r="AG6" s="266">
        <v>0</v>
      </c>
      <c r="AH6" s="266">
        <v>0</v>
      </c>
      <c r="AI6" s="266">
        <v>0</v>
      </c>
      <c r="AJ6" s="147">
        <f t="shared" si="3"/>
        <v>1560.8420103571202</v>
      </c>
    </row>
    <row r="7" spans="1:36" ht="15" customHeight="1" x14ac:dyDescent="0.4">
      <c r="A7" s="146" t="s">
        <v>494</v>
      </c>
      <c r="B7" s="233">
        <v>10</v>
      </c>
      <c r="C7" s="265">
        <v>147.66962320800002</v>
      </c>
      <c r="D7" s="427">
        <v>1</v>
      </c>
      <c r="E7" s="101"/>
      <c r="F7" s="101"/>
      <c r="G7" s="187"/>
      <c r="H7" s="147">
        <f t="shared" si="4"/>
        <v>147.66962320800002</v>
      </c>
      <c r="I7" s="266">
        <f t="shared" si="1"/>
        <v>147.66962320800002</v>
      </c>
      <c r="J7" s="266">
        <f t="shared" si="1"/>
        <v>147.66962320800002</v>
      </c>
      <c r="K7" s="266">
        <f t="shared" si="1"/>
        <v>147.66962320800002</v>
      </c>
      <c r="L7" s="266">
        <f>K7</f>
        <v>147.66962320800002</v>
      </c>
      <c r="M7" s="266">
        <f>L7</f>
        <v>147.66962320800002</v>
      </c>
      <c r="N7" s="266">
        <f t="shared" si="1"/>
        <v>147.66962320800002</v>
      </c>
      <c r="O7" s="266">
        <f>N7*0.7</f>
        <v>103.3687362456</v>
      </c>
      <c r="P7" s="266">
        <f t="shared" si="1"/>
        <v>103.3687362456</v>
      </c>
      <c r="Q7" s="266">
        <f t="shared" si="1"/>
        <v>103.3687362456</v>
      </c>
      <c r="R7" s="266">
        <v>0</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147">
        <f t="shared" si="3"/>
        <v>1343.7935711928005</v>
      </c>
    </row>
    <row r="8" spans="1:36" ht="15" customHeight="1" x14ac:dyDescent="0.4">
      <c r="A8" s="146" t="s">
        <v>495</v>
      </c>
      <c r="B8" s="233">
        <v>10</v>
      </c>
      <c r="C8" s="265">
        <v>2.640251257500005</v>
      </c>
      <c r="D8" s="427">
        <v>1</v>
      </c>
      <c r="E8" s="101"/>
      <c r="F8" s="101"/>
      <c r="G8" s="187"/>
      <c r="H8" s="147">
        <f t="shared" si="4"/>
        <v>2.640251257500005</v>
      </c>
      <c r="I8" s="266">
        <f>H8</f>
        <v>2.640251257500005</v>
      </c>
      <c r="J8" s="266">
        <f>I8</f>
        <v>2.640251257500005</v>
      </c>
      <c r="K8" s="266">
        <f t="shared" si="1"/>
        <v>2.640251257500005</v>
      </c>
      <c r="L8" s="266">
        <f t="shared" si="1"/>
        <v>2.640251257500005</v>
      </c>
      <c r="M8" s="266">
        <f t="shared" si="1"/>
        <v>2.640251257500005</v>
      </c>
      <c r="N8" s="266">
        <f t="shared" si="1"/>
        <v>2.640251257500005</v>
      </c>
      <c r="O8" s="266">
        <f>N8*0.79</f>
        <v>2.085798493425004</v>
      </c>
      <c r="P8" s="266">
        <f t="shared" si="1"/>
        <v>2.085798493425004</v>
      </c>
      <c r="Q8" s="266">
        <f>P8</f>
        <v>2.085798493425004</v>
      </c>
      <c r="R8" s="266">
        <v>0</v>
      </c>
      <c r="S8" s="266">
        <v>0</v>
      </c>
      <c r="T8" s="266">
        <v>0</v>
      </c>
      <c r="U8" s="266">
        <v>0</v>
      </c>
      <c r="V8" s="266">
        <v>0</v>
      </c>
      <c r="W8" s="266">
        <v>0</v>
      </c>
      <c r="X8" s="266">
        <v>0</v>
      </c>
      <c r="Y8" s="266">
        <v>0</v>
      </c>
      <c r="Z8" s="266">
        <v>0</v>
      </c>
      <c r="AA8" s="266">
        <v>0</v>
      </c>
      <c r="AB8" s="266">
        <v>0</v>
      </c>
      <c r="AC8" s="266">
        <v>0</v>
      </c>
      <c r="AD8" s="266">
        <v>0</v>
      </c>
      <c r="AE8" s="266">
        <v>0</v>
      </c>
      <c r="AF8" s="266">
        <v>0</v>
      </c>
      <c r="AG8" s="266">
        <v>0</v>
      </c>
      <c r="AH8" s="266">
        <v>0</v>
      </c>
      <c r="AI8" s="266">
        <v>0</v>
      </c>
      <c r="AJ8" s="147">
        <f t="shared" si="3"/>
        <v>24.739154282775043</v>
      </c>
    </row>
    <row r="9" spans="1:36" ht="15" customHeight="1" x14ac:dyDescent="0.4">
      <c r="A9" s="146" t="s">
        <v>496</v>
      </c>
      <c r="B9" s="233">
        <v>10</v>
      </c>
      <c r="C9" s="265">
        <v>3.6402243480000038</v>
      </c>
      <c r="D9" s="427">
        <v>1</v>
      </c>
      <c r="E9" s="101"/>
      <c r="F9" s="101"/>
      <c r="G9" s="187"/>
      <c r="H9" s="147">
        <f t="shared" si="4"/>
        <v>3.6402243480000038</v>
      </c>
      <c r="I9" s="266">
        <f>H9</f>
        <v>3.6402243480000038</v>
      </c>
      <c r="J9" s="266">
        <f>I9</f>
        <v>3.6402243480000038</v>
      </c>
      <c r="K9" s="266">
        <f>J9</f>
        <v>3.6402243480000038</v>
      </c>
      <c r="L9" s="266">
        <f>K9</f>
        <v>3.6402243480000038</v>
      </c>
      <c r="M9" s="266">
        <f>L9</f>
        <v>3.6402243480000038</v>
      </c>
      <c r="N9" s="266">
        <f>M9</f>
        <v>3.6402243480000038</v>
      </c>
      <c r="O9" s="266">
        <f>N9*0.62</f>
        <v>2.2569390957600022</v>
      </c>
      <c r="P9" s="266">
        <f>O9</f>
        <v>2.2569390957600022</v>
      </c>
      <c r="Q9" s="266">
        <f>P9</f>
        <v>2.2569390957600022</v>
      </c>
      <c r="R9" s="266">
        <v>0</v>
      </c>
      <c r="S9" s="266">
        <v>0</v>
      </c>
      <c r="T9" s="266">
        <v>0</v>
      </c>
      <c r="U9" s="266">
        <v>0</v>
      </c>
      <c r="V9" s="266">
        <v>0</v>
      </c>
      <c r="W9" s="266">
        <v>0</v>
      </c>
      <c r="X9" s="266">
        <v>0</v>
      </c>
      <c r="Y9" s="266">
        <v>0</v>
      </c>
      <c r="Z9" s="266">
        <v>0</v>
      </c>
      <c r="AA9" s="266">
        <v>0</v>
      </c>
      <c r="AB9" s="266">
        <v>0</v>
      </c>
      <c r="AC9" s="266">
        <v>0</v>
      </c>
      <c r="AD9" s="266">
        <v>0</v>
      </c>
      <c r="AE9" s="266">
        <v>0</v>
      </c>
      <c r="AF9" s="266">
        <v>0</v>
      </c>
      <c r="AG9" s="266">
        <v>0</v>
      </c>
      <c r="AH9" s="266">
        <v>0</v>
      </c>
      <c r="AI9" s="266">
        <v>0</v>
      </c>
      <c r="AJ9" s="147">
        <f t="shared" si="3"/>
        <v>32.252387723280037</v>
      </c>
    </row>
    <row r="10" spans="1:36" ht="15" customHeight="1" x14ac:dyDescent="0.4">
      <c r="A10" s="146" t="s">
        <v>497</v>
      </c>
      <c r="B10" s="233">
        <v>10</v>
      </c>
      <c r="C10" s="265">
        <v>4.8894809759999829</v>
      </c>
      <c r="D10" s="427">
        <v>1</v>
      </c>
      <c r="E10" s="101"/>
      <c r="F10" s="101"/>
      <c r="G10" s="187"/>
      <c r="H10" s="147">
        <f t="shared" si="4"/>
        <v>4.8894809759999829</v>
      </c>
      <c r="I10" s="266">
        <f t="shared" ref="I10:J13" si="5">H10</f>
        <v>4.8894809759999829</v>
      </c>
      <c r="J10" s="266">
        <f t="shared" si="5"/>
        <v>4.8894809759999829</v>
      </c>
      <c r="K10" s="266">
        <f t="shared" si="1"/>
        <v>4.8894809759999829</v>
      </c>
      <c r="L10" s="266">
        <f t="shared" si="1"/>
        <v>4.8894809759999829</v>
      </c>
      <c r="M10" s="266">
        <f t="shared" si="1"/>
        <v>4.8894809759999829</v>
      </c>
      <c r="N10" s="266">
        <f t="shared" si="1"/>
        <v>4.8894809759999829</v>
      </c>
      <c r="O10" s="266">
        <f>N10*0.7</f>
        <v>3.4226366831999879</v>
      </c>
      <c r="P10" s="266">
        <f t="shared" si="1"/>
        <v>3.4226366831999879</v>
      </c>
      <c r="Q10" s="266">
        <f t="shared" si="1"/>
        <v>3.4226366831999879</v>
      </c>
      <c r="R10" s="266">
        <v>0</v>
      </c>
      <c r="S10" s="266">
        <v>0</v>
      </c>
      <c r="T10" s="266">
        <v>0</v>
      </c>
      <c r="U10" s="266">
        <v>0</v>
      </c>
      <c r="V10" s="266">
        <v>0</v>
      </c>
      <c r="W10" s="266">
        <v>0</v>
      </c>
      <c r="X10" s="266">
        <v>0</v>
      </c>
      <c r="Y10" s="266">
        <v>0</v>
      </c>
      <c r="Z10" s="266">
        <v>0</v>
      </c>
      <c r="AA10" s="266">
        <v>0</v>
      </c>
      <c r="AB10" s="266">
        <v>0</v>
      </c>
      <c r="AC10" s="266">
        <v>0</v>
      </c>
      <c r="AD10" s="266">
        <v>0</v>
      </c>
      <c r="AE10" s="266">
        <v>0</v>
      </c>
      <c r="AF10" s="266">
        <v>0</v>
      </c>
      <c r="AG10" s="266">
        <v>0</v>
      </c>
      <c r="AH10" s="266">
        <v>0</v>
      </c>
      <c r="AI10" s="266">
        <v>0</v>
      </c>
      <c r="AJ10" s="147">
        <f t="shared" si="3"/>
        <v>44.494276881599852</v>
      </c>
    </row>
    <row r="11" spans="1:36" ht="15" customHeight="1" x14ac:dyDescent="0.4">
      <c r="A11" s="146" t="s">
        <v>498</v>
      </c>
      <c r="B11" s="233">
        <v>10</v>
      </c>
      <c r="C11" s="430">
        <v>0.59538918780000005</v>
      </c>
      <c r="D11" s="427">
        <v>1</v>
      </c>
      <c r="E11" s="101"/>
      <c r="F11" s="101"/>
      <c r="G11" s="187"/>
      <c r="H11" s="431">
        <f t="shared" si="4"/>
        <v>0.59538918780000005</v>
      </c>
      <c r="I11" s="432">
        <f t="shared" si="5"/>
        <v>0.59538918780000005</v>
      </c>
      <c r="J11" s="432">
        <f t="shared" si="5"/>
        <v>0.59538918780000005</v>
      </c>
      <c r="K11" s="432">
        <f t="shared" si="1"/>
        <v>0.59538918780000005</v>
      </c>
      <c r="L11" s="432">
        <f t="shared" si="1"/>
        <v>0.59538918780000005</v>
      </c>
      <c r="M11" s="432">
        <f t="shared" si="1"/>
        <v>0.59538918780000005</v>
      </c>
      <c r="N11" s="432">
        <f t="shared" si="1"/>
        <v>0.59538918780000005</v>
      </c>
      <c r="O11" s="432">
        <f>N11*0.79</f>
        <v>0.47035745836200005</v>
      </c>
      <c r="P11" s="432">
        <f t="shared" si="1"/>
        <v>0.47035745836200005</v>
      </c>
      <c r="Q11" s="432">
        <f>P11</f>
        <v>0.47035745836200005</v>
      </c>
      <c r="R11" s="432">
        <v>0</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147">
        <f t="shared" si="3"/>
        <v>5.5787966896859995</v>
      </c>
    </row>
    <row r="12" spans="1:36" ht="15" customHeight="1" x14ac:dyDescent="0.4">
      <c r="A12" s="146" t="s">
        <v>499</v>
      </c>
      <c r="B12" s="233">
        <v>10</v>
      </c>
      <c r="C12" s="430">
        <v>0.23200708859999997</v>
      </c>
      <c r="D12" s="427">
        <v>1</v>
      </c>
      <c r="E12" s="101"/>
      <c r="F12" s="101"/>
      <c r="G12" s="187"/>
      <c r="H12" s="431">
        <f t="shared" si="4"/>
        <v>0.23200708859999997</v>
      </c>
      <c r="I12" s="432">
        <f t="shared" si="5"/>
        <v>0.23200708859999997</v>
      </c>
      <c r="J12" s="432">
        <f t="shared" si="5"/>
        <v>0.23200708859999997</v>
      </c>
      <c r="K12" s="432">
        <f t="shared" si="1"/>
        <v>0.23200708859999997</v>
      </c>
      <c r="L12" s="432">
        <f t="shared" si="1"/>
        <v>0.23200708859999997</v>
      </c>
      <c r="M12" s="432">
        <f t="shared" si="1"/>
        <v>0.23200708859999997</v>
      </c>
      <c r="N12" s="432">
        <f t="shared" si="1"/>
        <v>0.23200708859999997</v>
      </c>
      <c r="O12" s="432">
        <f>N12*0.7</f>
        <v>0.16240496201999996</v>
      </c>
      <c r="P12" s="432">
        <f t="shared" si="1"/>
        <v>0.16240496201999996</v>
      </c>
      <c r="Q12" s="432">
        <f>P12</f>
        <v>0.16240496201999996</v>
      </c>
      <c r="R12" s="432">
        <v>0</v>
      </c>
      <c r="S12" s="266">
        <v>0</v>
      </c>
      <c r="T12" s="266">
        <v>0</v>
      </c>
      <c r="U12" s="266">
        <v>0</v>
      </c>
      <c r="V12" s="266">
        <v>0</v>
      </c>
      <c r="W12" s="266">
        <v>0</v>
      </c>
      <c r="X12" s="266">
        <v>0</v>
      </c>
      <c r="Y12" s="266">
        <v>0</v>
      </c>
      <c r="Z12" s="266">
        <v>0</v>
      </c>
      <c r="AA12" s="266">
        <v>0</v>
      </c>
      <c r="AB12" s="266">
        <v>0</v>
      </c>
      <c r="AC12" s="266">
        <v>0</v>
      </c>
      <c r="AD12" s="266">
        <v>0</v>
      </c>
      <c r="AE12" s="266">
        <v>0</v>
      </c>
      <c r="AF12" s="266">
        <v>0</v>
      </c>
      <c r="AG12" s="266">
        <v>0</v>
      </c>
      <c r="AH12" s="266">
        <v>0</v>
      </c>
      <c r="AI12" s="266">
        <v>0</v>
      </c>
      <c r="AJ12" s="147">
        <f t="shared" si="3"/>
        <v>2.11126450626</v>
      </c>
    </row>
    <row r="13" spans="1:36" ht="15" customHeight="1" x14ac:dyDescent="0.4">
      <c r="A13" s="146" t="s">
        <v>498</v>
      </c>
      <c r="B13" s="233">
        <v>10</v>
      </c>
      <c r="C13" s="430">
        <v>0.21122010059999996</v>
      </c>
      <c r="D13" s="427">
        <v>1</v>
      </c>
      <c r="E13" s="101"/>
      <c r="F13" s="101"/>
      <c r="G13" s="187"/>
      <c r="H13" s="431">
        <f t="shared" si="4"/>
        <v>0.21122010059999996</v>
      </c>
      <c r="I13" s="432">
        <f t="shared" si="5"/>
        <v>0.21122010059999996</v>
      </c>
      <c r="J13" s="432">
        <f t="shared" si="5"/>
        <v>0.21122010059999996</v>
      </c>
      <c r="K13" s="432">
        <f t="shared" si="1"/>
        <v>0.21122010059999996</v>
      </c>
      <c r="L13" s="432">
        <f t="shared" si="1"/>
        <v>0.21122010059999996</v>
      </c>
      <c r="M13" s="432">
        <f t="shared" si="1"/>
        <v>0.21122010059999996</v>
      </c>
      <c r="N13" s="432">
        <f t="shared" si="1"/>
        <v>0.21122010059999996</v>
      </c>
      <c r="O13" s="432">
        <f>N13*0.79</f>
        <v>0.16686387947399997</v>
      </c>
      <c r="P13" s="432">
        <f t="shared" si="1"/>
        <v>0.16686387947399997</v>
      </c>
      <c r="Q13" s="432">
        <f>P13</f>
        <v>0.16686387947399997</v>
      </c>
      <c r="R13" s="432">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147">
        <f t="shared" si="3"/>
        <v>1.9791323426219996</v>
      </c>
    </row>
    <row r="14" spans="1:36" x14ac:dyDescent="0.4">
      <c r="A14" s="236" t="s">
        <v>243</v>
      </c>
      <c r="B14" s="308"/>
      <c r="C14" s="302">
        <f>SUM(C5:C13)</f>
        <v>637.74231788610007</v>
      </c>
      <c r="D14" s="428">
        <f>H14/C14</f>
        <v>1</v>
      </c>
      <c r="E14" s="335"/>
      <c r="F14" s="335"/>
      <c r="G14" s="346"/>
      <c r="H14" s="263">
        <f t="shared" ref="H14:AJ14" si="6">SUM(H5:H13)</f>
        <v>637.74231788610007</v>
      </c>
      <c r="I14" s="301">
        <f t="shared" si="6"/>
        <v>637.74231788610007</v>
      </c>
      <c r="J14" s="302">
        <f t="shared" si="6"/>
        <v>637.74231788610007</v>
      </c>
      <c r="K14" s="302">
        <f t="shared" si="6"/>
        <v>637.74231788610007</v>
      </c>
      <c r="L14" s="302">
        <f t="shared" si="6"/>
        <v>637.74231788610007</v>
      </c>
      <c r="M14" s="302">
        <f t="shared" si="6"/>
        <v>637.74231788610007</v>
      </c>
      <c r="N14" s="302">
        <f t="shared" si="6"/>
        <v>637.74231788610007</v>
      </c>
      <c r="O14" s="302">
        <f t="shared" si="6"/>
        <v>459.49795711168503</v>
      </c>
      <c r="P14" s="302">
        <f t="shared" si="6"/>
        <v>459.49795711168503</v>
      </c>
      <c r="Q14" s="302">
        <f t="shared" si="6"/>
        <v>459.49795711168503</v>
      </c>
      <c r="R14" s="302">
        <f t="shared" si="6"/>
        <v>0</v>
      </c>
      <c r="S14" s="302">
        <f t="shared" si="6"/>
        <v>0</v>
      </c>
      <c r="T14" s="302">
        <f t="shared" si="6"/>
        <v>0</v>
      </c>
      <c r="U14" s="302">
        <f t="shared" si="6"/>
        <v>0</v>
      </c>
      <c r="V14" s="302">
        <f t="shared" si="6"/>
        <v>0</v>
      </c>
      <c r="W14" s="302">
        <f t="shared" si="6"/>
        <v>0</v>
      </c>
      <c r="X14" s="302">
        <f t="shared" si="6"/>
        <v>0</v>
      </c>
      <c r="Y14" s="302">
        <f t="shared" si="6"/>
        <v>0</v>
      </c>
      <c r="Z14" s="302">
        <f t="shared" si="6"/>
        <v>0</v>
      </c>
      <c r="AA14" s="302">
        <f t="shared" si="6"/>
        <v>0</v>
      </c>
      <c r="AB14" s="302">
        <f t="shared" si="6"/>
        <v>0</v>
      </c>
      <c r="AC14" s="302">
        <f t="shared" si="6"/>
        <v>0</v>
      </c>
      <c r="AD14" s="302">
        <f t="shared" si="6"/>
        <v>0</v>
      </c>
      <c r="AE14" s="302">
        <f t="shared" si="6"/>
        <v>0</v>
      </c>
      <c r="AF14" s="302">
        <f t="shared" si="6"/>
        <v>0</v>
      </c>
      <c r="AG14" s="302">
        <f t="shared" si="6"/>
        <v>0</v>
      </c>
      <c r="AH14" s="302">
        <f t="shared" si="6"/>
        <v>0</v>
      </c>
      <c r="AI14" s="303">
        <f t="shared" si="6"/>
        <v>0</v>
      </c>
      <c r="AJ14" s="304">
        <f t="shared" si="6"/>
        <v>5842.6900965377554</v>
      </c>
    </row>
    <row r="15" spans="1:36" x14ac:dyDescent="0.4">
      <c r="A15" s="236" t="s">
        <v>244</v>
      </c>
      <c r="B15" s="243"/>
      <c r="C15" s="244"/>
      <c r="D15" s="244"/>
      <c r="E15" s="335"/>
      <c r="F15" s="335"/>
      <c r="G15" s="346"/>
      <c r="H15" s="263">
        <v>0</v>
      </c>
      <c r="I15" s="301">
        <f>H14-I14</f>
        <v>0</v>
      </c>
      <c r="J15" s="301">
        <f t="shared" ref="J15:AI15" si="7">I14-J14</f>
        <v>0</v>
      </c>
      <c r="K15" s="301">
        <f t="shared" si="7"/>
        <v>0</v>
      </c>
      <c r="L15" s="301">
        <f t="shared" si="7"/>
        <v>0</v>
      </c>
      <c r="M15" s="301">
        <f t="shared" si="7"/>
        <v>0</v>
      </c>
      <c r="N15" s="301">
        <f t="shared" si="7"/>
        <v>0</v>
      </c>
      <c r="O15" s="301">
        <f t="shared" si="7"/>
        <v>178.24436077441504</v>
      </c>
      <c r="P15" s="301">
        <f t="shared" si="7"/>
        <v>0</v>
      </c>
      <c r="Q15" s="301">
        <f t="shared" si="7"/>
        <v>0</v>
      </c>
      <c r="R15" s="301">
        <f t="shared" si="7"/>
        <v>459.49795711168503</v>
      </c>
      <c r="S15" s="301">
        <f t="shared" si="7"/>
        <v>0</v>
      </c>
      <c r="T15" s="301">
        <f t="shared" si="7"/>
        <v>0</v>
      </c>
      <c r="U15" s="301">
        <f t="shared" si="7"/>
        <v>0</v>
      </c>
      <c r="V15" s="301">
        <f t="shared" si="7"/>
        <v>0</v>
      </c>
      <c r="W15" s="301">
        <f t="shared" si="7"/>
        <v>0</v>
      </c>
      <c r="X15" s="301">
        <f t="shared" si="7"/>
        <v>0</v>
      </c>
      <c r="Y15" s="301">
        <f t="shared" si="7"/>
        <v>0</v>
      </c>
      <c r="Z15" s="301">
        <f t="shared" si="7"/>
        <v>0</v>
      </c>
      <c r="AA15" s="301">
        <f t="shared" si="7"/>
        <v>0</v>
      </c>
      <c r="AB15" s="301">
        <f t="shared" si="7"/>
        <v>0</v>
      </c>
      <c r="AC15" s="301">
        <f t="shared" si="7"/>
        <v>0</v>
      </c>
      <c r="AD15" s="301">
        <f t="shared" si="7"/>
        <v>0</v>
      </c>
      <c r="AE15" s="301">
        <f t="shared" si="7"/>
        <v>0</v>
      </c>
      <c r="AF15" s="301">
        <f t="shared" si="7"/>
        <v>0</v>
      </c>
      <c r="AG15" s="301">
        <f t="shared" si="7"/>
        <v>0</v>
      </c>
      <c r="AH15" s="301">
        <f t="shared" si="7"/>
        <v>0</v>
      </c>
      <c r="AI15" s="301">
        <f t="shared" si="7"/>
        <v>0</v>
      </c>
      <c r="AJ15" s="429"/>
    </row>
    <row r="16" spans="1:36" x14ac:dyDescent="0.4">
      <c r="A16" s="236" t="s">
        <v>245</v>
      </c>
      <c r="B16" s="243"/>
      <c r="C16" s="244"/>
      <c r="D16" s="244"/>
      <c r="E16" s="335"/>
      <c r="F16" s="335"/>
      <c r="G16" s="346"/>
      <c r="H16" s="263">
        <v>0</v>
      </c>
      <c r="I16" s="306">
        <f>$H$14-I14</f>
        <v>0</v>
      </c>
      <c r="J16" s="306">
        <f t="shared" ref="J16:AI16" si="8">$H$14-J14</f>
        <v>0</v>
      </c>
      <c r="K16" s="306">
        <f t="shared" si="8"/>
        <v>0</v>
      </c>
      <c r="L16" s="306">
        <f t="shared" si="8"/>
        <v>0</v>
      </c>
      <c r="M16" s="306">
        <f t="shared" si="8"/>
        <v>0</v>
      </c>
      <c r="N16" s="306">
        <f t="shared" si="8"/>
        <v>0</v>
      </c>
      <c r="O16" s="306">
        <f t="shared" si="8"/>
        <v>178.24436077441504</v>
      </c>
      <c r="P16" s="306">
        <f t="shared" si="8"/>
        <v>178.24436077441504</v>
      </c>
      <c r="Q16" s="306">
        <f t="shared" si="8"/>
        <v>178.24436077441504</v>
      </c>
      <c r="R16" s="306">
        <f t="shared" si="8"/>
        <v>637.74231788610007</v>
      </c>
      <c r="S16" s="306">
        <f t="shared" si="8"/>
        <v>637.74231788610007</v>
      </c>
      <c r="T16" s="306">
        <f t="shared" si="8"/>
        <v>637.74231788610007</v>
      </c>
      <c r="U16" s="306">
        <f t="shared" si="8"/>
        <v>637.74231788610007</v>
      </c>
      <c r="V16" s="306">
        <f t="shared" si="8"/>
        <v>637.74231788610007</v>
      </c>
      <c r="W16" s="306">
        <f t="shared" si="8"/>
        <v>637.74231788610007</v>
      </c>
      <c r="X16" s="306">
        <f t="shared" si="8"/>
        <v>637.74231788610007</v>
      </c>
      <c r="Y16" s="306">
        <f t="shared" si="8"/>
        <v>637.74231788610007</v>
      </c>
      <c r="Z16" s="306">
        <f t="shared" si="8"/>
        <v>637.74231788610007</v>
      </c>
      <c r="AA16" s="306">
        <f t="shared" si="8"/>
        <v>637.74231788610007</v>
      </c>
      <c r="AB16" s="306">
        <f t="shared" si="8"/>
        <v>637.74231788610007</v>
      </c>
      <c r="AC16" s="306">
        <f t="shared" si="8"/>
        <v>637.74231788610007</v>
      </c>
      <c r="AD16" s="306">
        <f t="shared" si="8"/>
        <v>637.74231788610007</v>
      </c>
      <c r="AE16" s="306">
        <f t="shared" si="8"/>
        <v>637.74231788610007</v>
      </c>
      <c r="AF16" s="306">
        <f t="shared" si="8"/>
        <v>637.74231788610007</v>
      </c>
      <c r="AG16" s="306">
        <f t="shared" si="8"/>
        <v>637.74231788610007</v>
      </c>
      <c r="AH16" s="306">
        <f t="shared" si="8"/>
        <v>637.74231788610007</v>
      </c>
      <c r="AI16" s="306">
        <f t="shared" si="8"/>
        <v>637.74231788610007</v>
      </c>
      <c r="AJ16" s="364"/>
    </row>
    <row r="17" spans="1:36" x14ac:dyDescent="0.4">
      <c r="A17" s="247" t="s">
        <v>88</v>
      </c>
      <c r="B17" s="309">
        <f>SUMPRODUCT(B5:B13,C5:C13)/C14</f>
        <v>10</v>
      </c>
      <c r="C17" s="249"/>
      <c r="D17" s="125"/>
      <c r="E17" s="125"/>
      <c r="F17" s="125"/>
      <c r="G17" s="125"/>
      <c r="H17" s="125"/>
      <c r="I17" s="125"/>
      <c r="J17" s="125"/>
      <c r="K17" s="125"/>
      <c r="L17" s="125"/>
      <c r="M17" s="125"/>
      <c r="N17" s="125"/>
      <c r="O17" s="125"/>
      <c r="P17" s="125"/>
      <c r="Q17" s="125"/>
      <c r="R17" s="125"/>
      <c r="S17" s="125"/>
      <c r="T17" s="125"/>
      <c r="U17" s="125"/>
      <c r="V17" s="125"/>
      <c r="AJ17" s="125"/>
    </row>
    <row r="18" spans="1:36" x14ac:dyDescent="0.4">
      <c r="A18" s="125"/>
      <c r="B18" s="125"/>
      <c r="C18" s="125"/>
      <c r="D18" s="125"/>
      <c r="E18" s="125"/>
      <c r="F18" s="125"/>
      <c r="G18" s="125"/>
      <c r="H18" s="125"/>
      <c r="I18" s="125"/>
      <c r="J18" s="125"/>
      <c r="K18" s="125"/>
      <c r="L18" s="125"/>
      <c r="M18" s="125"/>
      <c r="N18" s="125"/>
      <c r="O18" s="125"/>
      <c r="P18" s="125"/>
      <c r="Q18" s="125"/>
      <c r="R18" s="125"/>
      <c r="AJ18" s="125"/>
    </row>
    <row r="19" spans="1:36" x14ac:dyDescent="0.4">
      <c r="R19" s="125"/>
      <c r="AJ19" s="125"/>
    </row>
    <row r="23" spans="1:36" x14ac:dyDescent="0.4">
      <c r="M23" s="264"/>
    </row>
  </sheetData>
  <mergeCells count="5">
    <mergeCell ref="A3:A4"/>
    <mergeCell ref="B3:B4"/>
    <mergeCell ref="C3:C4"/>
    <mergeCell ref="D3:D4"/>
    <mergeCell ref="AJ3:AJ4"/>
  </mergeCells>
  <pageMargins left="0.7" right="0.7" top="0.75" bottom="0.75" header="0.3" footer="0.3"/>
  <ignoredErrors>
    <ignoredError sqref="O5:O16" formula="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95454-9F49-474D-853C-5C51ED7F1445}">
  <dimension ref="A1:AJ25"/>
  <sheetViews>
    <sheetView workbookViewId="0">
      <selection activeCell="C28" sqref="C28"/>
    </sheetView>
  </sheetViews>
  <sheetFormatPr defaultColWidth="8.84375" defaultRowHeight="15" x14ac:dyDescent="0.4"/>
  <cols>
    <col min="1" max="1" width="47.07421875" style="283" customWidth="1"/>
    <col min="2" max="2" width="7.07421875" style="283" customWidth="1"/>
    <col min="3" max="3" width="11.765625" style="283" customWidth="1"/>
    <col min="4" max="4" width="5.4609375" style="283" bestFit="1" customWidth="1"/>
    <col min="5" max="7" width="6.53515625" style="283" hidden="1" customWidth="1"/>
    <col min="8" max="18" width="6.765625" style="283" customWidth="1"/>
    <col min="19" max="35" width="9.53515625" style="283" hidden="1" customWidth="1"/>
    <col min="36" max="16384" width="8.84375" style="283"/>
  </cols>
  <sheetData>
    <row r="1" spans="1:36" ht="16.5" customHeight="1" x14ac:dyDescent="0.4">
      <c r="A1" s="111" t="s">
        <v>531</v>
      </c>
    </row>
    <row r="2" spans="1:36" ht="16.5" customHeight="1" x14ac:dyDescent="0.4"/>
    <row r="3" spans="1:36" ht="15" customHeight="1" x14ac:dyDescent="0.4">
      <c r="A3" s="616" t="s">
        <v>253</v>
      </c>
      <c r="B3" s="618" t="s">
        <v>0</v>
      </c>
      <c r="C3" s="618" t="s">
        <v>34</v>
      </c>
      <c r="D3" s="618" t="s">
        <v>74</v>
      </c>
      <c r="E3" s="37" t="s">
        <v>76</v>
      </c>
      <c r="F3" s="232"/>
      <c r="G3" s="232"/>
      <c r="H3" s="543"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21" t="s">
        <v>1</v>
      </c>
    </row>
    <row r="4" spans="1:36" ht="15" customHeight="1" x14ac:dyDescent="0.4">
      <c r="A4" s="663"/>
      <c r="B4" s="624"/>
      <c r="C4" s="624"/>
      <c r="D4" s="624"/>
      <c r="E4" s="1">
        <v>2018</v>
      </c>
      <c r="F4" s="1">
        <v>2019</v>
      </c>
      <c r="G4" s="1">
        <v>2020</v>
      </c>
      <c r="H4" s="1">
        <f t="shared" ref="H4:AI4" si="0">G4+1</f>
        <v>2021</v>
      </c>
      <c r="I4" s="1">
        <f t="shared" si="0"/>
        <v>2022</v>
      </c>
      <c r="J4" s="1">
        <f t="shared" si="0"/>
        <v>2023</v>
      </c>
      <c r="K4" s="1">
        <f t="shared" si="0"/>
        <v>2024</v>
      </c>
      <c r="L4" s="1">
        <f t="shared" si="0"/>
        <v>2025</v>
      </c>
      <c r="M4" s="1">
        <f t="shared" si="0"/>
        <v>2026</v>
      </c>
      <c r="N4" s="1">
        <f t="shared" si="0"/>
        <v>2027</v>
      </c>
      <c r="O4" s="1">
        <f t="shared" si="0"/>
        <v>2028</v>
      </c>
      <c r="P4" s="1">
        <f t="shared" si="0"/>
        <v>2029</v>
      </c>
      <c r="Q4" s="1">
        <f t="shared" si="0"/>
        <v>2030</v>
      </c>
      <c r="R4" s="1">
        <f t="shared" si="0"/>
        <v>2031</v>
      </c>
      <c r="S4" s="1">
        <f t="shared" si="0"/>
        <v>2032</v>
      </c>
      <c r="T4" s="1">
        <f t="shared" si="0"/>
        <v>2033</v>
      </c>
      <c r="U4" s="1">
        <f t="shared" si="0"/>
        <v>2034</v>
      </c>
      <c r="V4" s="1">
        <f t="shared" si="0"/>
        <v>2035</v>
      </c>
      <c r="W4" s="1">
        <f t="shared" si="0"/>
        <v>2036</v>
      </c>
      <c r="X4" s="1">
        <f t="shared" si="0"/>
        <v>2037</v>
      </c>
      <c r="Y4" s="1">
        <f t="shared" si="0"/>
        <v>2038</v>
      </c>
      <c r="Z4" s="1">
        <f t="shared" si="0"/>
        <v>2039</v>
      </c>
      <c r="AA4" s="1">
        <f t="shared" si="0"/>
        <v>2040</v>
      </c>
      <c r="AB4" s="1">
        <f t="shared" si="0"/>
        <v>2041</v>
      </c>
      <c r="AC4" s="1">
        <f t="shared" si="0"/>
        <v>2042</v>
      </c>
      <c r="AD4" s="1">
        <f t="shared" si="0"/>
        <v>2043</v>
      </c>
      <c r="AE4" s="1">
        <f t="shared" si="0"/>
        <v>2044</v>
      </c>
      <c r="AF4" s="1">
        <f t="shared" si="0"/>
        <v>2045</v>
      </c>
      <c r="AG4" s="1">
        <f t="shared" si="0"/>
        <v>2046</v>
      </c>
      <c r="AH4" s="1">
        <f t="shared" si="0"/>
        <v>2047</v>
      </c>
      <c r="AI4" s="1">
        <f t="shared" si="0"/>
        <v>2048</v>
      </c>
      <c r="AJ4" s="667"/>
    </row>
    <row r="5" spans="1:36" ht="15" customHeight="1" x14ac:dyDescent="0.4">
      <c r="A5" s="146" t="s">
        <v>299</v>
      </c>
      <c r="B5" s="233">
        <v>10</v>
      </c>
      <c r="C5" s="265">
        <v>161.58586190136003</v>
      </c>
      <c r="D5" s="427">
        <v>1</v>
      </c>
      <c r="E5" s="101"/>
      <c r="F5" s="101"/>
      <c r="G5" s="187"/>
      <c r="H5" s="147">
        <v>161.58586190136003</v>
      </c>
      <c r="I5" s="266">
        <f t="shared" ref="I5:P15" si="1">H5</f>
        <v>161.58586190136003</v>
      </c>
      <c r="J5" s="266">
        <f t="shared" si="1"/>
        <v>161.58586190136003</v>
      </c>
      <c r="K5" s="266">
        <f t="shared" si="1"/>
        <v>161.58586190136003</v>
      </c>
      <c r="L5" s="266">
        <f t="shared" si="1"/>
        <v>161.58586190136003</v>
      </c>
      <c r="M5" s="266">
        <f t="shared" si="1"/>
        <v>161.58586190136003</v>
      </c>
      <c r="N5" s="266">
        <f t="shared" si="1"/>
        <v>161.58586190136003</v>
      </c>
      <c r="O5" s="266">
        <f t="shared" ref="O5:O9" si="2">N5*0.79</f>
        <v>127.65283090207443</v>
      </c>
      <c r="P5" s="266">
        <f t="shared" ref="P5:Q15" si="3">O5</f>
        <v>127.65283090207443</v>
      </c>
      <c r="Q5" s="266">
        <f t="shared" si="3"/>
        <v>127.65283090207443</v>
      </c>
      <c r="R5" s="266">
        <v>0</v>
      </c>
      <c r="S5" s="266">
        <v>0</v>
      </c>
      <c r="T5" s="266">
        <v>0</v>
      </c>
      <c r="U5" s="266">
        <v>0</v>
      </c>
      <c r="V5" s="266">
        <v>0</v>
      </c>
      <c r="W5" s="266">
        <v>0</v>
      </c>
      <c r="X5" s="266">
        <v>0</v>
      </c>
      <c r="Y5" s="266">
        <v>0</v>
      </c>
      <c r="Z5" s="266">
        <v>0</v>
      </c>
      <c r="AA5" s="266">
        <v>0</v>
      </c>
      <c r="AB5" s="266">
        <v>0</v>
      </c>
      <c r="AC5" s="266">
        <v>0</v>
      </c>
      <c r="AD5" s="266">
        <v>0</v>
      </c>
      <c r="AE5" s="266">
        <v>0</v>
      </c>
      <c r="AF5" s="266">
        <v>0</v>
      </c>
      <c r="AG5" s="266">
        <v>0</v>
      </c>
      <c r="AH5" s="266">
        <v>0</v>
      </c>
      <c r="AI5" s="266">
        <v>0</v>
      </c>
      <c r="AJ5" s="147">
        <f t="shared" ref="AJ5:AJ15" si="4">SUM(G5:AI5)</f>
        <v>1514.0595260157431</v>
      </c>
    </row>
    <row r="6" spans="1:36" ht="15" customHeight="1" x14ac:dyDescent="0.4">
      <c r="A6" s="146" t="s">
        <v>300</v>
      </c>
      <c r="B6" s="233">
        <v>10</v>
      </c>
      <c r="C6" s="265">
        <v>26.579937459503995</v>
      </c>
      <c r="D6" s="427">
        <v>0.84</v>
      </c>
      <c r="E6" s="101"/>
      <c r="F6" s="101"/>
      <c r="G6" s="187"/>
      <c r="H6" s="147">
        <v>22.327147465983355</v>
      </c>
      <c r="I6" s="266">
        <f t="shared" si="1"/>
        <v>22.327147465983355</v>
      </c>
      <c r="J6" s="266">
        <f t="shared" si="1"/>
        <v>22.327147465983355</v>
      </c>
      <c r="K6" s="266">
        <f t="shared" si="1"/>
        <v>22.327147465983355</v>
      </c>
      <c r="L6" s="266">
        <f>K6*0.38</f>
        <v>8.4843160370736754</v>
      </c>
      <c r="M6" s="266">
        <f>L6</f>
        <v>8.4843160370736754</v>
      </c>
      <c r="N6" s="266">
        <f t="shared" si="1"/>
        <v>8.4843160370736754</v>
      </c>
      <c r="O6" s="266">
        <f>N6</f>
        <v>8.4843160370736754</v>
      </c>
      <c r="P6" s="266">
        <f t="shared" si="3"/>
        <v>8.4843160370736754</v>
      </c>
      <c r="Q6" s="266">
        <f t="shared" si="3"/>
        <v>8.4843160370736754</v>
      </c>
      <c r="R6" s="266">
        <v>0</v>
      </c>
      <c r="S6" s="266">
        <v>0</v>
      </c>
      <c r="T6" s="266">
        <v>0</v>
      </c>
      <c r="U6" s="266">
        <v>0</v>
      </c>
      <c r="V6" s="266">
        <v>0</v>
      </c>
      <c r="W6" s="266">
        <v>0</v>
      </c>
      <c r="X6" s="266">
        <v>0</v>
      </c>
      <c r="Y6" s="266">
        <v>0</v>
      </c>
      <c r="Z6" s="266">
        <v>0</v>
      </c>
      <c r="AA6" s="266">
        <v>0</v>
      </c>
      <c r="AB6" s="266">
        <v>0</v>
      </c>
      <c r="AC6" s="266">
        <v>0</v>
      </c>
      <c r="AD6" s="266">
        <v>0</v>
      </c>
      <c r="AE6" s="266">
        <v>0</v>
      </c>
      <c r="AF6" s="266">
        <v>0</v>
      </c>
      <c r="AG6" s="266">
        <v>0</v>
      </c>
      <c r="AH6" s="266">
        <v>0</v>
      </c>
      <c r="AI6" s="266">
        <v>0</v>
      </c>
      <c r="AJ6" s="147">
        <f t="shared" si="4"/>
        <v>140.2144860863755</v>
      </c>
    </row>
    <row r="7" spans="1:36" ht="15" customHeight="1" x14ac:dyDescent="0.4">
      <c r="A7" s="146" t="s">
        <v>301</v>
      </c>
      <c r="B7" s="233">
        <v>10</v>
      </c>
      <c r="C7" s="265">
        <v>8.6277198739200021</v>
      </c>
      <c r="D7" s="427">
        <v>1</v>
      </c>
      <c r="E7" s="101"/>
      <c r="F7" s="101"/>
      <c r="G7" s="187"/>
      <c r="H7" s="147">
        <v>8.6277198739200021</v>
      </c>
      <c r="I7" s="266">
        <f t="shared" si="1"/>
        <v>8.6277198739200021</v>
      </c>
      <c r="J7" s="266">
        <f t="shared" si="1"/>
        <v>8.6277198739200021</v>
      </c>
      <c r="K7" s="266">
        <f t="shared" si="1"/>
        <v>8.6277198739200021</v>
      </c>
      <c r="L7" s="266">
        <f t="shared" si="1"/>
        <v>8.6277198739200021</v>
      </c>
      <c r="M7" s="266">
        <f t="shared" si="1"/>
        <v>8.6277198739200021</v>
      </c>
      <c r="N7" s="266">
        <f t="shared" si="1"/>
        <v>8.6277198739200021</v>
      </c>
      <c r="O7" s="266">
        <f t="shared" si="2"/>
        <v>6.8158987003968017</v>
      </c>
      <c r="P7" s="266">
        <f t="shared" si="3"/>
        <v>6.8158987003968017</v>
      </c>
      <c r="Q7" s="266">
        <f t="shared" si="3"/>
        <v>6.8158987003968017</v>
      </c>
      <c r="R7" s="266">
        <v>0</v>
      </c>
      <c r="S7" s="266">
        <v>0</v>
      </c>
      <c r="T7" s="266">
        <v>0</v>
      </c>
      <c r="U7" s="266">
        <v>0</v>
      </c>
      <c r="V7" s="266">
        <v>0</v>
      </c>
      <c r="W7" s="266">
        <v>0</v>
      </c>
      <c r="X7" s="266">
        <v>0</v>
      </c>
      <c r="Y7" s="266">
        <v>0</v>
      </c>
      <c r="Z7" s="266">
        <v>0</v>
      </c>
      <c r="AA7" s="266">
        <v>0</v>
      </c>
      <c r="AB7" s="266">
        <v>0</v>
      </c>
      <c r="AC7" s="266">
        <v>0</v>
      </c>
      <c r="AD7" s="266">
        <v>0</v>
      </c>
      <c r="AE7" s="266">
        <v>0</v>
      </c>
      <c r="AF7" s="266">
        <v>0</v>
      </c>
      <c r="AG7" s="266">
        <v>0</v>
      </c>
      <c r="AH7" s="266">
        <v>0</v>
      </c>
      <c r="AI7" s="266">
        <v>0</v>
      </c>
      <c r="AJ7" s="147">
        <f t="shared" si="4"/>
        <v>80.841735218630419</v>
      </c>
    </row>
    <row r="8" spans="1:36" ht="15" customHeight="1" x14ac:dyDescent="0.4">
      <c r="A8" s="146" t="s">
        <v>302</v>
      </c>
      <c r="B8" s="233">
        <v>10</v>
      </c>
      <c r="C8" s="265">
        <v>1.8226983996495996</v>
      </c>
      <c r="D8" s="427">
        <v>1</v>
      </c>
      <c r="E8" s="101"/>
      <c r="F8" s="101"/>
      <c r="G8" s="187"/>
      <c r="H8" s="147">
        <v>1.8226983996495996</v>
      </c>
      <c r="I8" s="266">
        <f>H8</f>
        <v>1.8226983996495996</v>
      </c>
      <c r="J8" s="266">
        <f>I8</f>
        <v>1.8226983996495996</v>
      </c>
      <c r="K8" s="266">
        <f t="shared" si="1"/>
        <v>1.8226983996495996</v>
      </c>
      <c r="L8" s="266">
        <f t="shared" si="1"/>
        <v>1.8226983996495996</v>
      </c>
      <c r="M8" s="266">
        <f t="shared" si="1"/>
        <v>1.8226983996495996</v>
      </c>
      <c r="N8" s="266">
        <f t="shared" si="1"/>
        <v>1.8226983996495996</v>
      </c>
      <c r="O8" s="266">
        <f>N8*0.79</f>
        <v>1.4399317357231838</v>
      </c>
      <c r="P8" s="266">
        <f t="shared" si="3"/>
        <v>1.4399317357231838</v>
      </c>
      <c r="Q8" s="266">
        <f>P8</f>
        <v>1.4399317357231838</v>
      </c>
      <c r="R8" s="266">
        <v>0</v>
      </c>
      <c r="S8" s="266">
        <v>0</v>
      </c>
      <c r="T8" s="266">
        <v>0</v>
      </c>
      <c r="U8" s="266">
        <v>0</v>
      </c>
      <c r="V8" s="266">
        <v>0</v>
      </c>
      <c r="W8" s="266">
        <v>0</v>
      </c>
      <c r="X8" s="266">
        <v>0</v>
      </c>
      <c r="Y8" s="266">
        <v>0</v>
      </c>
      <c r="Z8" s="266">
        <v>0</v>
      </c>
      <c r="AA8" s="266">
        <v>0</v>
      </c>
      <c r="AB8" s="266">
        <v>0</v>
      </c>
      <c r="AC8" s="266">
        <v>0</v>
      </c>
      <c r="AD8" s="266">
        <v>0</v>
      </c>
      <c r="AE8" s="266">
        <v>0</v>
      </c>
      <c r="AF8" s="266">
        <v>0</v>
      </c>
      <c r="AG8" s="266">
        <v>0</v>
      </c>
      <c r="AH8" s="266">
        <v>0</v>
      </c>
      <c r="AI8" s="266">
        <v>0</v>
      </c>
      <c r="AJ8" s="147">
        <f t="shared" si="4"/>
        <v>17.078684004716749</v>
      </c>
    </row>
    <row r="9" spans="1:36" ht="15" customHeight="1" x14ac:dyDescent="0.4">
      <c r="A9" s="146" t="s">
        <v>303</v>
      </c>
      <c r="B9" s="233">
        <v>10</v>
      </c>
      <c r="C9" s="265">
        <v>519.0196926502158</v>
      </c>
      <c r="D9" s="427">
        <v>1</v>
      </c>
      <c r="E9" s="101"/>
      <c r="F9" s="101"/>
      <c r="G9" s="187"/>
      <c r="H9" s="147">
        <v>519.0196926502158</v>
      </c>
      <c r="I9" s="266">
        <f t="shared" ref="I9:J15" si="5">H9</f>
        <v>519.0196926502158</v>
      </c>
      <c r="J9" s="266">
        <f t="shared" si="5"/>
        <v>519.0196926502158</v>
      </c>
      <c r="K9" s="266">
        <f t="shared" si="1"/>
        <v>519.0196926502158</v>
      </c>
      <c r="L9" s="266">
        <f t="shared" si="1"/>
        <v>519.0196926502158</v>
      </c>
      <c r="M9" s="266">
        <f t="shared" si="1"/>
        <v>519.0196926502158</v>
      </c>
      <c r="N9" s="266">
        <f t="shared" si="1"/>
        <v>519.0196926502158</v>
      </c>
      <c r="O9" s="266">
        <f t="shared" si="2"/>
        <v>410.02555719367052</v>
      </c>
      <c r="P9" s="266">
        <f t="shared" si="3"/>
        <v>410.02555719367052</v>
      </c>
      <c r="Q9" s="266">
        <f t="shared" si="3"/>
        <v>410.02555719367052</v>
      </c>
      <c r="R9" s="266">
        <v>0</v>
      </c>
      <c r="S9" s="266">
        <v>0</v>
      </c>
      <c r="T9" s="266">
        <v>0</v>
      </c>
      <c r="U9" s="266">
        <v>0</v>
      </c>
      <c r="V9" s="266">
        <v>0</v>
      </c>
      <c r="W9" s="266">
        <v>0</v>
      </c>
      <c r="X9" s="266">
        <v>0</v>
      </c>
      <c r="Y9" s="266">
        <v>0</v>
      </c>
      <c r="Z9" s="266">
        <v>0</v>
      </c>
      <c r="AA9" s="266">
        <v>0</v>
      </c>
      <c r="AB9" s="266">
        <v>0</v>
      </c>
      <c r="AC9" s="266">
        <v>0</v>
      </c>
      <c r="AD9" s="266">
        <v>0</v>
      </c>
      <c r="AE9" s="266">
        <v>0</v>
      </c>
      <c r="AF9" s="266">
        <v>0</v>
      </c>
      <c r="AG9" s="266">
        <v>0</v>
      </c>
      <c r="AH9" s="266">
        <v>0</v>
      </c>
      <c r="AI9" s="266">
        <v>0</v>
      </c>
      <c r="AJ9" s="147">
        <f t="shared" si="4"/>
        <v>4863.214520132522</v>
      </c>
    </row>
    <row r="10" spans="1:36" ht="15" customHeight="1" x14ac:dyDescent="0.4">
      <c r="A10" s="146" t="s">
        <v>500</v>
      </c>
      <c r="B10" s="233">
        <v>10</v>
      </c>
      <c r="C10" s="265">
        <v>9.4626605068800007</v>
      </c>
      <c r="D10" s="427">
        <v>1</v>
      </c>
      <c r="E10" s="101"/>
      <c r="F10" s="101"/>
      <c r="G10" s="187"/>
      <c r="H10" s="147">
        <f>C10</f>
        <v>9.4626605068800007</v>
      </c>
      <c r="I10" s="266">
        <f t="shared" si="5"/>
        <v>9.4626605068800007</v>
      </c>
      <c r="J10" s="266">
        <f t="shared" si="5"/>
        <v>9.4626605068800007</v>
      </c>
      <c r="K10" s="266">
        <f t="shared" si="1"/>
        <v>9.4626605068800007</v>
      </c>
      <c r="L10" s="266">
        <f t="shared" si="1"/>
        <v>9.4626605068800007</v>
      </c>
      <c r="M10" s="266">
        <f t="shared" si="1"/>
        <v>9.4626605068800007</v>
      </c>
      <c r="N10" s="266">
        <f t="shared" si="1"/>
        <v>9.4626605068800007</v>
      </c>
      <c r="O10" s="266">
        <f>N10*0.79</f>
        <v>7.4755018004352012</v>
      </c>
      <c r="P10" s="266">
        <f t="shared" si="3"/>
        <v>7.4755018004352012</v>
      </c>
      <c r="Q10" s="266">
        <f t="shared" si="3"/>
        <v>7.4755018004352012</v>
      </c>
      <c r="R10" s="266">
        <v>0</v>
      </c>
      <c r="S10" s="266">
        <v>0</v>
      </c>
      <c r="T10" s="266">
        <v>0</v>
      </c>
      <c r="U10" s="266">
        <v>0</v>
      </c>
      <c r="V10" s="266">
        <v>0</v>
      </c>
      <c r="W10" s="266">
        <v>0</v>
      </c>
      <c r="X10" s="266">
        <v>0</v>
      </c>
      <c r="Y10" s="266">
        <v>0</v>
      </c>
      <c r="Z10" s="266">
        <v>0</v>
      </c>
      <c r="AA10" s="266">
        <v>0</v>
      </c>
      <c r="AB10" s="266">
        <v>0</v>
      </c>
      <c r="AC10" s="266">
        <v>0</v>
      </c>
      <c r="AD10" s="266">
        <v>0</v>
      </c>
      <c r="AE10" s="266">
        <v>0</v>
      </c>
      <c r="AF10" s="266">
        <v>0</v>
      </c>
      <c r="AG10" s="266">
        <v>0</v>
      </c>
      <c r="AH10" s="266">
        <v>0</v>
      </c>
      <c r="AI10" s="266">
        <v>0</v>
      </c>
      <c r="AJ10" s="147">
        <f t="shared" si="4"/>
        <v>88.665128949465597</v>
      </c>
    </row>
    <row r="11" spans="1:36" ht="15" customHeight="1" x14ac:dyDescent="0.4">
      <c r="A11" s="146" t="s">
        <v>304</v>
      </c>
      <c r="B11" s="233">
        <v>10</v>
      </c>
      <c r="C11" s="265">
        <v>1.49593530072</v>
      </c>
      <c r="D11" s="427">
        <v>1</v>
      </c>
      <c r="E11" s="101"/>
      <c r="F11" s="101"/>
      <c r="G11" s="187"/>
      <c r="H11" s="147">
        <f t="shared" ref="H11:H15" si="6">C11</f>
        <v>1.49593530072</v>
      </c>
      <c r="I11" s="266">
        <f t="shared" si="5"/>
        <v>1.49593530072</v>
      </c>
      <c r="J11" s="266">
        <f t="shared" si="5"/>
        <v>1.49593530072</v>
      </c>
      <c r="K11" s="266">
        <f t="shared" si="1"/>
        <v>1.49593530072</v>
      </c>
      <c r="L11" s="266">
        <f t="shared" si="1"/>
        <v>1.49593530072</v>
      </c>
      <c r="M11" s="266">
        <f t="shared" si="1"/>
        <v>1.49593530072</v>
      </c>
      <c r="N11" s="266">
        <f t="shared" si="1"/>
        <v>1.49593530072</v>
      </c>
      <c r="O11" s="266">
        <f>N11*0.7</f>
        <v>1.047154710504</v>
      </c>
      <c r="P11" s="266">
        <f t="shared" si="3"/>
        <v>1.047154710504</v>
      </c>
      <c r="Q11" s="266">
        <f t="shared" si="3"/>
        <v>1.047154710504</v>
      </c>
      <c r="R11" s="266">
        <v>0</v>
      </c>
      <c r="S11" s="266">
        <v>0</v>
      </c>
      <c r="T11" s="266">
        <v>0</v>
      </c>
      <c r="U11" s="266">
        <v>0</v>
      </c>
      <c r="V11" s="266">
        <v>0</v>
      </c>
      <c r="W11" s="266">
        <v>0</v>
      </c>
      <c r="X11" s="266">
        <v>0</v>
      </c>
      <c r="Y11" s="266">
        <v>0</v>
      </c>
      <c r="Z11" s="266">
        <v>0</v>
      </c>
      <c r="AA11" s="266">
        <v>0</v>
      </c>
      <c r="AB11" s="266">
        <v>0</v>
      </c>
      <c r="AC11" s="266">
        <v>0</v>
      </c>
      <c r="AD11" s="266">
        <v>0</v>
      </c>
      <c r="AE11" s="266">
        <v>0</v>
      </c>
      <c r="AF11" s="266">
        <v>0</v>
      </c>
      <c r="AG11" s="266">
        <v>0</v>
      </c>
      <c r="AH11" s="266">
        <v>0</v>
      </c>
      <c r="AI11" s="266">
        <v>0</v>
      </c>
      <c r="AJ11" s="147">
        <f t="shared" si="4"/>
        <v>13.613011236551998</v>
      </c>
    </row>
    <row r="12" spans="1:36" ht="15" customHeight="1" x14ac:dyDescent="0.4">
      <c r="A12" s="146" t="s">
        <v>501</v>
      </c>
      <c r="B12" s="233">
        <v>10</v>
      </c>
      <c r="C12" s="265">
        <v>1.2590374623999998</v>
      </c>
      <c r="D12" s="427">
        <v>1</v>
      </c>
      <c r="E12" s="101"/>
      <c r="F12" s="101"/>
      <c r="G12" s="187"/>
      <c r="H12" s="147">
        <f t="shared" si="6"/>
        <v>1.2590374623999998</v>
      </c>
      <c r="I12" s="266">
        <f t="shared" si="5"/>
        <v>1.2590374623999998</v>
      </c>
      <c r="J12" s="266">
        <f t="shared" si="5"/>
        <v>1.2590374623999998</v>
      </c>
      <c r="K12" s="266">
        <f t="shared" si="1"/>
        <v>1.2590374623999998</v>
      </c>
      <c r="L12" s="266">
        <f t="shared" si="1"/>
        <v>1.2590374623999998</v>
      </c>
      <c r="M12" s="266">
        <f t="shared" si="1"/>
        <v>1.2590374623999998</v>
      </c>
      <c r="N12" s="266">
        <f t="shared" si="1"/>
        <v>1.2590374623999998</v>
      </c>
      <c r="O12" s="266">
        <f>N12*0.79</f>
        <v>0.99463959529599988</v>
      </c>
      <c r="P12" s="266">
        <f t="shared" si="3"/>
        <v>0.99463959529599988</v>
      </c>
      <c r="Q12" s="266">
        <f t="shared" si="3"/>
        <v>0.99463959529599988</v>
      </c>
      <c r="R12" s="266">
        <v>0</v>
      </c>
      <c r="S12" s="266">
        <v>0</v>
      </c>
      <c r="T12" s="266">
        <v>0</v>
      </c>
      <c r="U12" s="266">
        <v>0</v>
      </c>
      <c r="V12" s="266">
        <v>0</v>
      </c>
      <c r="W12" s="266">
        <v>0</v>
      </c>
      <c r="X12" s="266">
        <v>0</v>
      </c>
      <c r="Y12" s="266">
        <v>0</v>
      </c>
      <c r="Z12" s="266">
        <v>0</v>
      </c>
      <c r="AA12" s="266">
        <v>0</v>
      </c>
      <c r="AB12" s="266">
        <v>0</v>
      </c>
      <c r="AC12" s="266">
        <v>0</v>
      </c>
      <c r="AD12" s="266">
        <v>0</v>
      </c>
      <c r="AE12" s="266">
        <v>0</v>
      </c>
      <c r="AF12" s="266">
        <v>0</v>
      </c>
      <c r="AG12" s="266">
        <v>0</v>
      </c>
      <c r="AH12" s="266">
        <v>0</v>
      </c>
      <c r="AI12" s="266">
        <v>0</v>
      </c>
      <c r="AJ12" s="147">
        <f t="shared" si="4"/>
        <v>11.797181022688001</v>
      </c>
    </row>
    <row r="13" spans="1:36" ht="15" customHeight="1" x14ac:dyDescent="0.4">
      <c r="A13" s="146" t="s">
        <v>502</v>
      </c>
      <c r="B13" s="233">
        <v>10</v>
      </c>
      <c r="C13" s="265">
        <v>4.9003063339199997</v>
      </c>
      <c r="D13" s="427">
        <v>1</v>
      </c>
      <c r="E13" s="101"/>
      <c r="F13" s="101"/>
      <c r="G13" s="187"/>
      <c r="H13" s="147">
        <f t="shared" si="6"/>
        <v>4.9003063339199997</v>
      </c>
      <c r="I13" s="266">
        <f t="shared" si="5"/>
        <v>4.9003063339199997</v>
      </c>
      <c r="J13" s="266">
        <f t="shared" si="5"/>
        <v>4.9003063339199997</v>
      </c>
      <c r="K13" s="266">
        <f t="shared" si="1"/>
        <v>4.9003063339199997</v>
      </c>
      <c r="L13" s="266">
        <f t="shared" si="1"/>
        <v>4.9003063339199997</v>
      </c>
      <c r="M13" s="266">
        <f t="shared" si="1"/>
        <v>4.9003063339199997</v>
      </c>
      <c r="N13" s="266">
        <f t="shared" si="1"/>
        <v>4.9003063339199997</v>
      </c>
      <c r="O13" s="266">
        <f>N13*0.79</f>
        <v>3.8712420037967998</v>
      </c>
      <c r="P13" s="266">
        <f t="shared" si="3"/>
        <v>3.8712420037967998</v>
      </c>
      <c r="Q13" s="266">
        <f t="shared" si="3"/>
        <v>3.8712420037967998</v>
      </c>
      <c r="R13" s="266">
        <v>0</v>
      </c>
      <c r="S13" s="266">
        <v>0</v>
      </c>
      <c r="T13" s="266">
        <v>0</v>
      </c>
      <c r="U13" s="266">
        <v>0</v>
      </c>
      <c r="V13" s="266">
        <v>0</v>
      </c>
      <c r="W13" s="266">
        <v>0</v>
      </c>
      <c r="X13" s="266">
        <v>0</v>
      </c>
      <c r="Y13" s="266">
        <v>0</v>
      </c>
      <c r="Z13" s="266">
        <v>0</v>
      </c>
      <c r="AA13" s="266">
        <v>0</v>
      </c>
      <c r="AB13" s="266">
        <v>0</v>
      </c>
      <c r="AC13" s="266">
        <v>0</v>
      </c>
      <c r="AD13" s="266">
        <v>0</v>
      </c>
      <c r="AE13" s="266">
        <v>0</v>
      </c>
      <c r="AF13" s="266">
        <v>0</v>
      </c>
      <c r="AG13" s="266">
        <v>0</v>
      </c>
      <c r="AH13" s="266">
        <v>0</v>
      </c>
      <c r="AI13" s="266">
        <v>0</v>
      </c>
      <c r="AJ13" s="147">
        <f t="shared" si="4"/>
        <v>45.915870348830403</v>
      </c>
    </row>
    <row r="14" spans="1:36" ht="15" customHeight="1" x14ac:dyDescent="0.4">
      <c r="A14" s="146" t="s">
        <v>503</v>
      </c>
      <c r="B14" s="233">
        <v>10</v>
      </c>
      <c r="C14" s="265">
        <v>2.2348659435199996</v>
      </c>
      <c r="D14" s="427">
        <v>1</v>
      </c>
      <c r="E14" s="101"/>
      <c r="F14" s="101"/>
      <c r="G14" s="187"/>
      <c r="H14" s="147">
        <f t="shared" si="6"/>
        <v>2.2348659435199996</v>
      </c>
      <c r="I14" s="266">
        <f t="shared" si="5"/>
        <v>2.2348659435199996</v>
      </c>
      <c r="J14" s="266">
        <f t="shared" si="5"/>
        <v>2.2348659435199996</v>
      </c>
      <c r="K14" s="266">
        <f t="shared" si="1"/>
        <v>2.2348659435199996</v>
      </c>
      <c r="L14" s="266">
        <f t="shared" si="1"/>
        <v>2.2348659435199996</v>
      </c>
      <c r="M14" s="266">
        <f t="shared" si="1"/>
        <v>2.2348659435199996</v>
      </c>
      <c r="N14" s="266">
        <f t="shared" si="1"/>
        <v>2.2348659435199996</v>
      </c>
      <c r="O14" s="266">
        <f>N14*0.62</f>
        <v>1.3856168849823998</v>
      </c>
      <c r="P14" s="266">
        <f t="shared" si="3"/>
        <v>1.3856168849823998</v>
      </c>
      <c r="Q14" s="266">
        <f t="shared" si="3"/>
        <v>1.3856168849823998</v>
      </c>
      <c r="R14" s="266">
        <v>0</v>
      </c>
      <c r="S14" s="266">
        <v>0</v>
      </c>
      <c r="T14" s="266">
        <v>0</v>
      </c>
      <c r="U14" s="266">
        <v>0</v>
      </c>
      <c r="V14" s="266">
        <v>0</v>
      </c>
      <c r="W14" s="266">
        <v>0</v>
      </c>
      <c r="X14" s="266">
        <v>0</v>
      </c>
      <c r="Y14" s="266">
        <v>0</v>
      </c>
      <c r="Z14" s="266">
        <v>0</v>
      </c>
      <c r="AA14" s="266">
        <v>0</v>
      </c>
      <c r="AB14" s="266">
        <v>0</v>
      </c>
      <c r="AC14" s="266">
        <v>0</v>
      </c>
      <c r="AD14" s="266">
        <v>0</v>
      </c>
      <c r="AE14" s="266">
        <v>0</v>
      </c>
      <c r="AF14" s="266">
        <v>0</v>
      </c>
      <c r="AG14" s="266">
        <v>0</v>
      </c>
      <c r="AH14" s="266">
        <v>0</v>
      </c>
      <c r="AI14" s="266">
        <v>0</v>
      </c>
      <c r="AJ14" s="147">
        <f t="shared" si="4"/>
        <v>19.800912259587196</v>
      </c>
    </row>
    <row r="15" spans="1:36" ht="15" customHeight="1" x14ac:dyDescent="0.4">
      <c r="A15" s="146" t="s">
        <v>504</v>
      </c>
      <c r="B15" s="233">
        <v>10</v>
      </c>
      <c r="C15" s="265">
        <v>1.79418815184</v>
      </c>
      <c r="D15" s="427">
        <v>1</v>
      </c>
      <c r="E15" s="101"/>
      <c r="F15" s="101"/>
      <c r="G15" s="187"/>
      <c r="H15" s="147">
        <f t="shared" si="6"/>
        <v>1.79418815184</v>
      </c>
      <c r="I15" s="266">
        <f t="shared" si="5"/>
        <v>1.79418815184</v>
      </c>
      <c r="J15" s="266">
        <f t="shared" si="5"/>
        <v>1.79418815184</v>
      </c>
      <c r="K15" s="266">
        <f t="shared" si="1"/>
        <v>1.79418815184</v>
      </c>
      <c r="L15" s="266">
        <f t="shared" si="1"/>
        <v>1.79418815184</v>
      </c>
      <c r="M15" s="266">
        <f t="shared" si="1"/>
        <v>1.79418815184</v>
      </c>
      <c r="N15" s="266">
        <f t="shared" si="1"/>
        <v>1.79418815184</v>
      </c>
      <c r="O15" s="266">
        <f>N15*0.7</f>
        <v>1.255931706288</v>
      </c>
      <c r="P15" s="266">
        <f t="shared" si="1"/>
        <v>1.255931706288</v>
      </c>
      <c r="Q15" s="266">
        <f t="shared" si="3"/>
        <v>1.255931706288</v>
      </c>
      <c r="R15" s="266">
        <v>0</v>
      </c>
      <c r="S15" s="266">
        <v>0</v>
      </c>
      <c r="T15" s="266">
        <v>0</v>
      </c>
      <c r="U15" s="266">
        <v>0</v>
      </c>
      <c r="V15" s="266">
        <v>0</v>
      </c>
      <c r="W15" s="266">
        <v>0</v>
      </c>
      <c r="X15" s="266">
        <v>0</v>
      </c>
      <c r="Y15" s="266">
        <v>0</v>
      </c>
      <c r="Z15" s="266">
        <v>0</v>
      </c>
      <c r="AA15" s="266">
        <v>0</v>
      </c>
      <c r="AB15" s="266">
        <v>0</v>
      </c>
      <c r="AC15" s="266">
        <v>0</v>
      </c>
      <c r="AD15" s="266">
        <v>0</v>
      </c>
      <c r="AE15" s="266">
        <v>0</v>
      </c>
      <c r="AF15" s="266">
        <v>0</v>
      </c>
      <c r="AG15" s="266">
        <v>0</v>
      </c>
      <c r="AH15" s="266">
        <v>0</v>
      </c>
      <c r="AI15" s="266">
        <v>0</v>
      </c>
      <c r="AJ15" s="147">
        <f t="shared" si="4"/>
        <v>16.327112181743999</v>
      </c>
    </row>
    <row r="16" spans="1:36" x14ac:dyDescent="0.4">
      <c r="A16" s="236" t="s">
        <v>243</v>
      </c>
      <c r="B16" s="308"/>
      <c r="C16" s="302">
        <f>SUM(C5:C15)</f>
        <v>738.78290398392937</v>
      </c>
      <c r="D16" s="428">
        <f>H16/C16</f>
        <v>0.99424351867025185</v>
      </c>
      <c r="E16" s="335"/>
      <c r="F16" s="335"/>
      <c r="G16" s="346"/>
      <c r="H16" s="263">
        <f t="shared" ref="H16:AJ16" si="7">SUM(H5:H15)</f>
        <v>734.53011399040872</v>
      </c>
      <c r="I16" s="301">
        <f t="shared" si="7"/>
        <v>734.53011399040872</v>
      </c>
      <c r="J16" s="302">
        <f t="shared" si="7"/>
        <v>734.53011399040872</v>
      </c>
      <c r="K16" s="302">
        <f t="shared" si="7"/>
        <v>734.53011399040872</v>
      </c>
      <c r="L16" s="302">
        <f t="shared" si="7"/>
        <v>720.68728256149905</v>
      </c>
      <c r="M16" s="302">
        <f t="shared" si="7"/>
        <v>720.68728256149905</v>
      </c>
      <c r="N16" s="302">
        <f t="shared" si="7"/>
        <v>720.68728256149905</v>
      </c>
      <c r="O16" s="302">
        <f t="shared" si="7"/>
        <v>570.44862127024101</v>
      </c>
      <c r="P16" s="302">
        <f t="shared" si="7"/>
        <v>570.44862127024101</v>
      </c>
      <c r="Q16" s="302">
        <f t="shared" si="7"/>
        <v>570.44862127024101</v>
      </c>
      <c r="R16" s="302">
        <f t="shared" si="7"/>
        <v>0</v>
      </c>
      <c r="S16" s="302">
        <f t="shared" si="7"/>
        <v>0</v>
      </c>
      <c r="T16" s="302">
        <f t="shared" si="7"/>
        <v>0</v>
      </c>
      <c r="U16" s="302">
        <f t="shared" si="7"/>
        <v>0</v>
      </c>
      <c r="V16" s="302">
        <f t="shared" si="7"/>
        <v>0</v>
      </c>
      <c r="W16" s="302">
        <f t="shared" si="7"/>
        <v>0</v>
      </c>
      <c r="X16" s="302">
        <f t="shared" si="7"/>
        <v>0</v>
      </c>
      <c r="Y16" s="302">
        <f t="shared" si="7"/>
        <v>0</v>
      </c>
      <c r="Z16" s="302">
        <f t="shared" si="7"/>
        <v>0</v>
      </c>
      <c r="AA16" s="302">
        <f t="shared" si="7"/>
        <v>0</v>
      </c>
      <c r="AB16" s="302">
        <f t="shared" si="7"/>
        <v>0</v>
      </c>
      <c r="AC16" s="302">
        <f t="shared" si="7"/>
        <v>0</v>
      </c>
      <c r="AD16" s="302">
        <f t="shared" si="7"/>
        <v>0</v>
      </c>
      <c r="AE16" s="302">
        <f t="shared" si="7"/>
        <v>0</v>
      </c>
      <c r="AF16" s="302">
        <f t="shared" si="7"/>
        <v>0</v>
      </c>
      <c r="AG16" s="302">
        <f t="shared" si="7"/>
        <v>0</v>
      </c>
      <c r="AH16" s="302">
        <f t="shared" si="7"/>
        <v>0</v>
      </c>
      <c r="AI16" s="303">
        <f t="shared" si="7"/>
        <v>0</v>
      </c>
      <c r="AJ16" s="304">
        <f t="shared" si="7"/>
        <v>6811.528167456855</v>
      </c>
    </row>
    <row r="17" spans="1:36" x14ac:dyDescent="0.4">
      <c r="A17" s="236" t="s">
        <v>244</v>
      </c>
      <c r="B17" s="243"/>
      <c r="C17" s="244"/>
      <c r="D17" s="244"/>
      <c r="E17" s="335"/>
      <c r="F17" s="335"/>
      <c r="G17" s="346"/>
      <c r="H17" s="263">
        <v>0</v>
      </c>
      <c r="I17" s="301">
        <f>H16-I16</f>
        <v>0</v>
      </c>
      <c r="J17" s="301">
        <f t="shared" ref="J17:AI17" si="8">I16-J16</f>
        <v>0</v>
      </c>
      <c r="K17" s="301">
        <f t="shared" si="8"/>
        <v>0</v>
      </c>
      <c r="L17" s="301">
        <f t="shared" si="8"/>
        <v>13.842831428909676</v>
      </c>
      <c r="M17" s="301">
        <f t="shared" si="8"/>
        <v>0</v>
      </c>
      <c r="N17" s="301">
        <f t="shared" si="8"/>
        <v>0</v>
      </c>
      <c r="O17" s="301">
        <f t="shared" si="8"/>
        <v>150.23866129125804</v>
      </c>
      <c r="P17" s="301">
        <f t="shared" si="8"/>
        <v>0</v>
      </c>
      <c r="Q17" s="301">
        <f t="shared" si="8"/>
        <v>0</v>
      </c>
      <c r="R17" s="301">
        <f t="shared" si="8"/>
        <v>570.44862127024101</v>
      </c>
      <c r="S17" s="301">
        <f t="shared" si="8"/>
        <v>0</v>
      </c>
      <c r="T17" s="301">
        <f t="shared" si="8"/>
        <v>0</v>
      </c>
      <c r="U17" s="301">
        <f t="shared" si="8"/>
        <v>0</v>
      </c>
      <c r="V17" s="301">
        <f t="shared" si="8"/>
        <v>0</v>
      </c>
      <c r="W17" s="301">
        <f t="shared" si="8"/>
        <v>0</v>
      </c>
      <c r="X17" s="301">
        <f t="shared" si="8"/>
        <v>0</v>
      </c>
      <c r="Y17" s="301">
        <f t="shared" si="8"/>
        <v>0</v>
      </c>
      <c r="Z17" s="301">
        <f t="shared" si="8"/>
        <v>0</v>
      </c>
      <c r="AA17" s="301">
        <f t="shared" si="8"/>
        <v>0</v>
      </c>
      <c r="AB17" s="301">
        <f t="shared" si="8"/>
        <v>0</v>
      </c>
      <c r="AC17" s="301">
        <f t="shared" si="8"/>
        <v>0</v>
      </c>
      <c r="AD17" s="301">
        <f t="shared" si="8"/>
        <v>0</v>
      </c>
      <c r="AE17" s="301">
        <f t="shared" si="8"/>
        <v>0</v>
      </c>
      <c r="AF17" s="301">
        <f t="shared" si="8"/>
        <v>0</v>
      </c>
      <c r="AG17" s="301">
        <f t="shared" si="8"/>
        <v>0</v>
      </c>
      <c r="AH17" s="301">
        <f t="shared" si="8"/>
        <v>0</v>
      </c>
      <c r="AI17" s="301">
        <f t="shared" si="8"/>
        <v>0</v>
      </c>
      <c r="AJ17" s="429"/>
    </row>
    <row r="18" spans="1:36" x14ac:dyDescent="0.4">
      <c r="A18" s="236" t="s">
        <v>245</v>
      </c>
      <c r="B18" s="243"/>
      <c r="C18" s="244"/>
      <c r="D18" s="244"/>
      <c r="E18" s="335"/>
      <c r="F18" s="335"/>
      <c r="G18" s="346"/>
      <c r="H18" s="263">
        <v>0</v>
      </c>
      <c r="I18" s="306">
        <f>$H$16-I16</f>
        <v>0</v>
      </c>
      <c r="J18" s="306">
        <f t="shared" ref="J18:AI18" si="9">$H$16-J16</f>
        <v>0</v>
      </c>
      <c r="K18" s="306">
        <f t="shared" si="9"/>
        <v>0</v>
      </c>
      <c r="L18" s="306">
        <f t="shared" si="9"/>
        <v>13.842831428909676</v>
      </c>
      <c r="M18" s="306">
        <f t="shared" si="9"/>
        <v>13.842831428909676</v>
      </c>
      <c r="N18" s="306">
        <f t="shared" si="9"/>
        <v>13.842831428909676</v>
      </c>
      <c r="O18" s="306">
        <f t="shared" si="9"/>
        <v>164.08149272016772</v>
      </c>
      <c r="P18" s="306">
        <f t="shared" si="9"/>
        <v>164.08149272016772</v>
      </c>
      <c r="Q18" s="306">
        <f t="shared" si="9"/>
        <v>164.08149272016772</v>
      </c>
      <c r="R18" s="306">
        <f t="shared" si="9"/>
        <v>734.53011399040872</v>
      </c>
      <c r="S18" s="306">
        <f t="shared" si="9"/>
        <v>734.53011399040872</v>
      </c>
      <c r="T18" s="306">
        <f t="shared" si="9"/>
        <v>734.53011399040872</v>
      </c>
      <c r="U18" s="306">
        <f t="shared" si="9"/>
        <v>734.53011399040872</v>
      </c>
      <c r="V18" s="306">
        <f t="shared" si="9"/>
        <v>734.53011399040872</v>
      </c>
      <c r="W18" s="306">
        <f t="shared" si="9"/>
        <v>734.53011399040872</v>
      </c>
      <c r="X18" s="306">
        <f t="shared" si="9"/>
        <v>734.53011399040872</v>
      </c>
      <c r="Y18" s="306">
        <f t="shared" si="9"/>
        <v>734.53011399040872</v>
      </c>
      <c r="Z18" s="306">
        <f t="shared" si="9"/>
        <v>734.53011399040872</v>
      </c>
      <c r="AA18" s="306">
        <f t="shared" si="9"/>
        <v>734.53011399040872</v>
      </c>
      <c r="AB18" s="306">
        <f t="shared" si="9"/>
        <v>734.53011399040872</v>
      </c>
      <c r="AC18" s="306">
        <f t="shared" si="9"/>
        <v>734.53011399040872</v>
      </c>
      <c r="AD18" s="306">
        <f t="shared" si="9"/>
        <v>734.53011399040872</v>
      </c>
      <c r="AE18" s="306">
        <f t="shared" si="9"/>
        <v>734.53011399040872</v>
      </c>
      <c r="AF18" s="306">
        <f t="shared" si="9"/>
        <v>734.53011399040872</v>
      </c>
      <c r="AG18" s="306">
        <f t="shared" si="9"/>
        <v>734.53011399040872</v>
      </c>
      <c r="AH18" s="306">
        <f t="shared" si="9"/>
        <v>734.53011399040872</v>
      </c>
      <c r="AI18" s="306">
        <f t="shared" si="9"/>
        <v>734.53011399040872</v>
      </c>
      <c r="AJ18" s="364"/>
    </row>
    <row r="19" spans="1:36" x14ac:dyDescent="0.4">
      <c r="A19" s="247" t="s">
        <v>88</v>
      </c>
      <c r="B19" s="309">
        <f>SUMPRODUCT(B5:B15,C5:C15)/C16</f>
        <v>10</v>
      </c>
      <c r="C19" s="249"/>
      <c r="D19" s="125"/>
      <c r="E19" s="125"/>
      <c r="F19" s="125"/>
      <c r="G19" s="125"/>
      <c r="H19" s="125"/>
      <c r="I19" s="125"/>
      <c r="J19" s="125"/>
      <c r="K19" s="125"/>
      <c r="L19" s="125"/>
      <c r="M19" s="125"/>
      <c r="N19" s="125"/>
      <c r="O19" s="125"/>
      <c r="P19" s="125"/>
      <c r="Q19" s="125"/>
      <c r="R19" s="125"/>
      <c r="S19" s="125"/>
      <c r="T19" s="125"/>
      <c r="U19" s="125"/>
      <c r="V19" s="125"/>
      <c r="AJ19" s="125"/>
    </row>
    <row r="20" spans="1:36" x14ac:dyDescent="0.4">
      <c r="A20" s="125"/>
      <c r="B20" s="125"/>
      <c r="C20" s="125"/>
      <c r="D20" s="125"/>
      <c r="E20" s="125"/>
      <c r="F20" s="125"/>
      <c r="G20" s="125"/>
      <c r="H20" s="125"/>
      <c r="I20" s="125"/>
      <c r="J20" s="125"/>
      <c r="K20" s="125"/>
      <c r="L20" s="125"/>
      <c r="M20" s="125"/>
      <c r="N20" s="125"/>
      <c r="O20" s="125"/>
      <c r="P20" s="125"/>
      <c r="Q20" s="125"/>
      <c r="R20" s="125"/>
      <c r="AJ20" s="125"/>
    </row>
    <row r="21" spans="1:36" x14ac:dyDescent="0.4">
      <c r="R21" s="125"/>
      <c r="AJ21" s="125"/>
    </row>
    <row r="25" spans="1:36" x14ac:dyDescent="0.4">
      <c r="M25" s="264"/>
    </row>
  </sheetData>
  <mergeCells count="5">
    <mergeCell ref="A3:A4"/>
    <mergeCell ref="B3:B4"/>
    <mergeCell ref="C3:C4"/>
    <mergeCell ref="D3:D4"/>
    <mergeCell ref="AJ3:AJ4"/>
  </mergeCells>
  <pageMargins left="0.7" right="0.7" top="0.75" bottom="0.75" header="0.3" footer="0.3"/>
  <ignoredErrors>
    <ignoredError sqref="L6 O5:O6 O7:O18" 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07D9-8AB8-4304-81F5-10C48915CECB}">
  <dimension ref="A1:AJ26"/>
  <sheetViews>
    <sheetView workbookViewId="0">
      <selection activeCell="L38" sqref="L38"/>
    </sheetView>
  </sheetViews>
  <sheetFormatPr defaultColWidth="8.84375" defaultRowHeight="15" x14ac:dyDescent="0.4"/>
  <cols>
    <col min="1" max="1" width="24.765625" style="283" customWidth="1"/>
    <col min="2" max="2" width="6.07421875" style="283" customWidth="1"/>
    <col min="3" max="3" width="11.84375" style="283" customWidth="1"/>
    <col min="4" max="4" width="5.4609375" style="283" bestFit="1" customWidth="1"/>
    <col min="5" max="7" width="5.53515625" style="283" hidden="1" customWidth="1"/>
    <col min="8" max="25" width="6.765625" style="283" customWidth="1"/>
    <col min="26" max="35" width="9.53515625" style="283" customWidth="1"/>
    <col min="36" max="36" width="12.4609375" style="283" customWidth="1"/>
    <col min="37" max="16384" width="8.84375" style="283"/>
  </cols>
  <sheetData>
    <row r="1" spans="1:36" ht="16" x14ac:dyDescent="0.4">
      <c r="A1" s="111" t="s">
        <v>532</v>
      </c>
      <c r="B1" s="229"/>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1:36" ht="16" x14ac:dyDescent="0.4">
      <c r="A2" s="231"/>
      <c r="B2" s="231"/>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row>
    <row r="3" spans="1:36" ht="16.5" customHeight="1" x14ac:dyDescent="0.4">
      <c r="A3" s="616" t="s">
        <v>253</v>
      </c>
      <c r="B3" s="618" t="s">
        <v>0</v>
      </c>
      <c r="C3" s="618" t="s">
        <v>34</v>
      </c>
      <c r="D3" s="618" t="s">
        <v>74</v>
      </c>
      <c r="E3" s="37" t="s">
        <v>76</v>
      </c>
      <c r="F3" s="232"/>
      <c r="G3" s="232"/>
      <c r="H3" s="543" t="s">
        <v>76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621" t="s">
        <v>1</v>
      </c>
    </row>
    <row r="4" spans="1:36" x14ac:dyDescent="0.4">
      <c r="A4" s="617"/>
      <c r="B4" s="619"/>
      <c r="C4" s="619"/>
      <c r="D4" s="619"/>
      <c r="E4" s="1">
        <v>2018</v>
      </c>
      <c r="F4" s="1">
        <v>2019</v>
      </c>
      <c r="G4" s="1">
        <v>2020</v>
      </c>
      <c r="H4" s="1">
        <f t="shared" ref="H4:AI4" si="0">G4+1</f>
        <v>2021</v>
      </c>
      <c r="I4" s="1">
        <f t="shared" si="0"/>
        <v>2022</v>
      </c>
      <c r="J4" s="1">
        <f t="shared" si="0"/>
        <v>2023</v>
      </c>
      <c r="K4" s="1">
        <f t="shared" si="0"/>
        <v>2024</v>
      </c>
      <c r="L4" s="1">
        <f t="shared" si="0"/>
        <v>2025</v>
      </c>
      <c r="M4" s="1">
        <f t="shared" si="0"/>
        <v>2026</v>
      </c>
      <c r="N4" s="1">
        <f t="shared" si="0"/>
        <v>2027</v>
      </c>
      <c r="O4" s="1">
        <f t="shared" si="0"/>
        <v>2028</v>
      </c>
      <c r="P4" s="1">
        <f t="shared" si="0"/>
        <v>2029</v>
      </c>
      <c r="Q4" s="1">
        <f t="shared" si="0"/>
        <v>2030</v>
      </c>
      <c r="R4" s="1">
        <f t="shared" si="0"/>
        <v>2031</v>
      </c>
      <c r="S4" s="1">
        <f t="shared" si="0"/>
        <v>2032</v>
      </c>
      <c r="T4" s="1">
        <f t="shared" si="0"/>
        <v>2033</v>
      </c>
      <c r="U4" s="1">
        <f t="shared" si="0"/>
        <v>2034</v>
      </c>
      <c r="V4" s="1">
        <f t="shared" si="0"/>
        <v>2035</v>
      </c>
      <c r="W4" s="1">
        <f t="shared" si="0"/>
        <v>2036</v>
      </c>
      <c r="X4" s="1">
        <f t="shared" si="0"/>
        <v>2037</v>
      </c>
      <c r="Y4" s="1">
        <f t="shared" si="0"/>
        <v>2038</v>
      </c>
      <c r="Z4" s="1">
        <f t="shared" si="0"/>
        <v>2039</v>
      </c>
      <c r="AA4" s="1">
        <f t="shared" si="0"/>
        <v>2040</v>
      </c>
      <c r="AB4" s="1">
        <f t="shared" si="0"/>
        <v>2041</v>
      </c>
      <c r="AC4" s="1">
        <f t="shared" si="0"/>
        <v>2042</v>
      </c>
      <c r="AD4" s="1">
        <f t="shared" si="0"/>
        <v>2043</v>
      </c>
      <c r="AE4" s="1">
        <f t="shared" si="0"/>
        <v>2044</v>
      </c>
      <c r="AF4" s="1">
        <f t="shared" si="0"/>
        <v>2045</v>
      </c>
      <c r="AG4" s="1">
        <f t="shared" si="0"/>
        <v>2046</v>
      </c>
      <c r="AH4" s="1">
        <f t="shared" si="0"/>
        <v>2047</v>
      </c>
      <c r="AI4" s="1">
        <f t="shared" si="0"/>
        <v>2048</v>
      </c>
      <c r="AJ4" s="667"/>
    </row>
    <row r="5" spans="1:36" ht="15" customHeight="1" x14ac:dyDescent="0.4">
      <c r="A5" s="146" t="s">
        <v>305</v>
      </c>
      <c r="B5" s="233">
        <v>14.8</v>
      </c>
      <c r="C5" s="556">
        <v>3082</v>
      </c>
      <c r="D5" s="559">
        <v>0.91600000000000004</v>
      </c>
      <c r="E5" s="101"/>
      <c r="F5" s="101"/>
      <c r="G5" s="101"/>
      <c r="H5" s="147">
        <v>2823.5042267820172</v>
      </c>
      <c r="I5" s="266">
        <v>2823.5042267820172</v>
      </c>
      <c r="J5" s="266">
        <v>2823.5042267820172</v>
      </c>
      <c r="K5" s="266">
        <v>2823.5042267820172</v>
      </c>
      <c r="L5" s="266">
        <v>2823.5042267820172</v>
      </c>
      <c r="M5" s="266">
        <v>2823.5042267820172</v>
      </c>
      <c r="N5" s="266">
        <v>2823.5042267820172</v>
      </c>
      <c r="O5" s="266">
        <v>2823.5042267820172</v>
      </c>
      <c r="P5" s="266">
        <v>2823.5042267820172</v>
      </c>
      <c r="Q5" s="266">
        <v>2823.5042267820172</v>
      </c>
      <c r="R5" s="266">
        <v>2823.5042267820172</v>
      </c>
      <c r="S5" s="266">
        <v>2823.5042267820172</v>
      </c>
      <c r="T5" s="266">
        <v>2823.5042267820172</v>
      </c>
      <c r="U5" s="266">
        <v>2823.5042267820172</v>
      </c>
      <c r="V5" s="266">
        <v>2251.1158292248592</v>
      </c>
      <c r="W5" s="266">
        <v>0</v>
      </c>
      <c r="X5" s="266">
        <v>0</v>
      </c>
      <c r="Y5" s="266">
        <v>0</v>
      </c>
      <c r="Z5" s="266">
        <v>0</v>
      </c>
      <c r="AA5" s="266">
        <v>0</v>
      </c>
      <c r="AB5" s="266">
        <v>0</v>
      </c>
      <c r="AC5" s="266">
        <v>0</v>
      </c>
      <c r="AD5" s="266">
        <v>0</v>
      </c>
      <c r="AE5" s="266">
        <v>0</v>
      </c>
      <c r="AF5" s="266">
        <v>0</v>
      </c>
      <c r="AG5" s="266">
        <v>0</v>
      </c>
      <c r="AH5" s="266">
        <v>0</v>
      </c>
      <c r="AI5" s="266">
        <v>0</v>
      </c>
      <c r="AJ5" s="147">
        <f t="shared" ref="AJ5:AJ9" si="1">SUM(G5:AI5)</f>
        <v>41780.175004173099</v>
      </c>
    </row>
    <row r="6" spans="1:36" ht="15" customHeight="1" x14ac:dyDescent="0.4">
      <c r="A6" s="146" t="s">
        <v>306</v>
      </c>
      <c r="B6" s="233">
        <v>10.4</v>
      </c>
      <c r="C6" s="556">
        <v>488</v>
      </c>
      <c r="D6" s="559">
        <v>0.91600000000000004</v>
      </c>
      <c r="E6" s="101"/>
      <c r="F6" s="101"/>
      <c r="G6" s="101"/>
      <c r="H6" s="147">
        <v>446.87630505007701</v>
      </c>
      <c r="I6" s="266">
        <v>446.87630505007701</v>
      </c>
      <c r="J6" s="266">
        <v>446.87630505007701</v>
      </c>
      <c r="K6" s="266">
        <v>446.87630505007701</v>
      </c>
      <c r="L6" s="266">
        <v>392.93483902427784</v>
      </c>
      <c r="M6" s="266">
        <v>391.33230130361738</v>
      </c>
      <c r="N6" s="266">
        <v>385.2597565334973</v>
      </c>
      <c r="O6" s="266">
        <v>314.09979528363669</v>
      </c>
      <c r="P6" s="266">
        <v>314.09979528363669</v>
      </c>
      <c r="Q6" s="266">
        <v>314.09979528363669</v>
      </c>
      <c r="R6" s="266">
        <v>313.59316704994256</v>
      </c>
      <c r="S6" s="266">
        <v>313.59316704994256</v>
      </c>
      <c r="T6" s="266">
        <v>313.59316704994256</v>
      </c>
      <c r="U6" s="266">
        <v>264.27951287376158</v>
      </c>
      <c r="V6" s="266">
        <v>0</v>
      </c>
      <c r="W6" s="266">
        <v>0</v>
      </c>
      <c r="X6" s="266">
        <v>0</v>
      </c>
      <c r="Y6" s="266">
        <v>0</v>
      </c>
      <c r="Z6" s="266">
        <v>0</v>
      </c>
      <c r="AA6" s="266">
        <v>0</v>
      </c>
      <c r="AB6" s="266">
        <v>0</v>
      </c>
      <c r="AC6" s="266">
        <v>0</v>
      </c>
      <c r="AD6" s="266">
        <v>0</v>
      </c>
      <c r="AE6" s="266">
        <v>0</v>
      </c>
      <c r="AF6" s="266">
        <v>0</v>
      </c>
      <c r="AG6" s="266">
        <v>0</v>
      </c>
      <c r="AH6" s="266">
        <v>0</v>
      </c>
      <c r="AI6" s="266">
        <v>0</v>
      </c>
      <c r="AJ6" s="147">
        <f t="shared" si="1"/>
        <v>5104.3905169361988</v>
      </c>
    </row>
    <row r="7" spans="1:36" ht="15" customHeight="1" x14ac:dyDescent="0.4">
      <c r="A7" s="146" t="s">
        <v>146</v>
      </c>
      <c r="B7" s="233">
        <v>14.8</v>
      </c>
      <c r="C7" s="556">
        <v>2269</v>
      </c>
      <c r="D7" s="559">
        <v>0.91600000000000004</v>
      </c>
      <c r="E7" s="101"/>
      <c r="F7" s="101"/>
      <c r="G7" s="101"/>
      <c r="H7" s="147">
        <v>2079.0360803571484</v>
      </c>
      <c r="I7" s="266">
        <v>2079.0360803571484</v>
      </c>
      <c r="J7" s="266">
        <v>2079.0360803571484</v>
      </c>
      <c r="K7" s="266">
        <v>2079.0360803571484</v>
      </c>
      <c r="L7" s="266">
        <v>2079.0360803571484</v>
      </c>
      <c r="M7" s="266">
        <v>2079.0360803571484</v>
      </c>
      <c r="N7" s="266">
        <v>2079.0360803571484</v>
      </c>
      <c r="O7" s="266">
        <v>2079.0360803571484</v>
      </c>
      <c r="P7" s="266">
        <v>2079.0360803571484</v>
      </c>
      <c r="Q7" s="266">
        <v>2079.0360803571484</v>
      </c>
      <c r="R7" s="266">
        <v>2079.0360803571484</v>
      </c>
      <c r="S7" s="266">
        <v>2079.0360803571484</v>
      </c>
      <c r="T7" s="266">
        <v>2079.0360803571484</v>
      </c>
      <c r="U7" s="266">
        <v>2079.0360803571484</v>
      </c>
      <c r="V7" s="266">
        <v>1657.5682747801609</v>
      </c>
      <c r="W7" s="266">
        <v>0</v>
      </c>
      <c r="X7" s="266">
        <v>0</v>
      </c>
      <c r="Y7" s="266">
        <v>0</v>
      </c>
      <c r="Z7" s="266">
        <v>0</v>
      </c>
      <c r="AA7" s="266">
        <v>0</v>
      </c>
      <c r="AB7" s="266">
        <v>0</v>
      </c>
      <c r="AC7" s="266">
        <v>0</v>
      </c>
      <c r="AD7" s="266">
        <v>0</v>
      </c>
      <c r="AE7" s="266">
        <v>0</v>
      </c>
      <c r="AF7" s="266">
        <v>0</v>
      </c>
      <c r="AG7" s="266">
        <v>0</v>
      </c>
      <c r="AH7" s="266">
        <v>0</v>
      </c>
      <c r="AI7" s="266">
        <v>0</v>
      </c>
      <c r="AJ7" s="147">
        <f t="shared" si="1"/>
        <v>30764.073399780249</v>
      </c>
    </row>
    <row r="8" spans="1:36" ht="15" customHeight="1" x14ac:dyDescent="0.4">
      <c r="A8" s="146" t="s">
        <v>147</v>
      </c>
      <c r="B8" s="233">
        <v>9.3000000000000007</v>
      </c>
      <c r="C8" s="556">
        <v>320</v>
      </c>
      <c r="D8" s="559">
        <v>0.91600000000000004</v>
      </c>
      <c r="E8" s="101"/>
      <c r="F8" s="101"/>
      <c r="G8" s="101"/>
      <c r="H8" s="147">
        <v>292.84072552021155</v>
      </c>
      <c r="I8" s="266">
        <v>292.84072552021155</v>
      </c>
      <c r="J8" s="266">
        <v>292.84072552021155</v>
      </c>
      <c r="K8" s="266">
        <v>292.84072552021155</v>
      </c>
      <c r="L8" s="266">
        <v>232.73496581796417</v>
      </c>
      <c r="M8" s="266">
        <v>228.95230371421417</v>
      </c>
      <c r="N8" s="266">
        <v>222.49614005026558</v>
      </c>
      <c r="O8" s="266">
        <v>146.84081373469562</v>
      </c>
      <c r="P8" s="266">
        <v>146.84081373469562</v>
      </c>
      <c r="Q8" s="266">
        <v>146.84081373469562</v>
      </c>
      <c r="R8" s="266">
        <v>146.2834297746642</v>
      </c>
      <c r="S8" s="266">
        <v>146.2834297746642</v>
      </c>
      <c r="T8" s="266">
        <v>146.2834297746642</v>
      </c>
      <c r="U8" s="266">
        <v>123.27983395184894</v>
      </c>
      <c r="V8" s="266">
        <v>0</v>
      </c>
      <c r="W8" s="266">
        <v>0</v>
      </c>
      <c r="X8" s="266">
        <v>0</v>
      </c>
      <c r="Y8" s="266">
        <v>0</v>
      </c>
      <c r="Z8" s="266">
        <v>0</v>
      </c>
      <c r="AA8" s="266">
        <v>0</v>
      </c>
      <c r="AB8" s="266">
        <v>0</v>
      </c>
      <c r="AC8" s="266">
        <v>0</v>
      </c>
      <c r="AD8" s="266">
        <v>0</v>
      </c>
      <c r="AE8" s="266">
        <v>0</v>
      </c>
      <c r="AF8" s="266">
        <v>0</v>
      </c>
      <c r="AG8" s="266">
        <v>0</v>
      </c>
      <c r="AH8" s="266">
        <v>0</v>
      </c>
      <c r="AI8" s="266">
        <v>0</v>
      </c>
      <c r="AJ8" s="147">
        <f t="shared" si="1"/>
        <v>2858.1988761432176</v>
      </c>
    </row>
    <row r="9" spans="1:36" ht="15" customHeight="1" x14ac:dyDescent="0.4">
      <c r="A9" s="146" t="s">
        <v>148</v>
      </c>
      <c r="B9" s="233">
        <v>7.8</v>
      </c>
      <c r="C9" s="556">
        <v>27</v>
      </c>
      <c r="D9" s="559">
        <v>0.91600000000000004</v>
      </c>
      <c r="E9" s="101"/>
      <c r="F9" s="101"/>
      <c r="G9" s="101"/>
      <c r="H9" s="147">
        <v>25.148963584740365</v>
      </c>
      <c r="I9" s="266">
        <v>25.148963584740365</v>
      </c>
      <c r="J9" s="266">
        <v>25.148963584740365</v>
      </c>
      <c r="K9" s="266">
        <v>25.148963584740365</v>
      </c>
      <c r="L9" s="266">
        <v>9.5566061622013354</v>
      </c>
      <c r="M9" s="266">
        <v>5.1608519186435355</v>
      </c>
      <c r="N9" s="266">
        <v>6.0515057099209284E-2</v>
      </c>
      <c r="O9" s="266">
        <v>6.0515057099209284E-2</v>
      </c>
      <c r="P9" s="266">
        <v>6.0515057099209284E-2</v>
      </c>
      <c r="Q9" s="266">
        <v>6.0515057099209284E-2</v>
      </c>
      <c r="R9" s="266">
        <v>0</v>
      </c>
      <c r="S9" s="266">
        <v>0</v>
      </c>
      <c r="T9" s="266">
        <v>0</v>
      </c>
      <c r="U9" s="266">
        <v>0</v>
      </c>
      <c r="V9" s="266">
        <v>0</v>
      </c>
      <c r="W9" s="266">
        <v>0</v>
      </c>
      <c r="X9" s="266">
        <v>0</v>
      </c>
      <c r="Y9" s="266">
        <v>0</v>
      </c>
      <c r="Z9" s="266">
        <v>0</v>
      </c>
      <c r="AA9" s="266">
        <v>0</v>
      </c>
      <c r="AB9" s="266">
        <v>0</v>
      </c>
      <c r="AC9" s="266">
        <v>0</v>
      </c>
      <c r="AD9" s="266">
        <v>0</v>
      </c>
      <c r="AE9" s="266">
        <v>0</v>
      </c>
      <c r="AF9" s="266">
        <v>0</v>
      </c>
      <c r="AG9" s="266">
        <v>0</v>
      </c>
      <c r="AH9" s="266">
        <v>0</v>
      </c>
      <c r="AI9" s="266">
        <v>0</v>
      </c>
      <c r="AJ9" s="147">
        <f t="shared" si="1"/>
        <v>115.55537264820316</v>
      </c>
    </row>
    <row r="10" spans="1:36" x14ac:dyDescent="0.4">
      <c r="A10" s="236" t="s">
        <v>243</v>
      </c>
      <c r="B10" s="308"/>
      <c r="C10" s="303">
        <f>SUM(C5:C9)</f>
        <v>6186</v>
      </c>
      <c r="D10" s="557">
        <f>H10/C10</f>
        <v>0.91616655371713474</v>
      </c>
      <c r="E10" s="344"/>
      <c r="F10" s="344"/>
      <c r="G10" s="344"/>
      <c r="H10" s="558">
        <f t="shared" ref="H10:AJ10" si="2">SUM(H5:H9)</f>
        <v>5667.4063012941951</v>
      </c>
      <c r="I10" s="301">
        <f t="shared" si="2"/>
        <v>5667.4063012941951</v>
      </c>
      <c r="J10" s="302">
        <f t="shared" si="2"/>
        <v>5667.4063012941951</v>
      </c>
      <c r="K10" s="302">
        <f t="shared" si="2"/>
        <v>5667.4063012941951</v>
      </c>
      <c r="L10" s="302">
        <f t="shared" si="2"/>
        <v>5537.7667181436082</v>
      </c>
      <c r="M10" s="302">
        <f t="shared" si="2"/>
        <v>5527.9857640756418</v>
      </c>
      <c r="N10" s="302">
        <f t="shared" si="2"/>
        <v>5510.3567187800272</v>
      </c>
      <c r="O10" s="302">
        <f t="shared" si="2"/>
        <v>5363.5414312145977</v>
      </c>
      <c r="P10" s="302">
        <f t="shared" si="2"/>
        <v>5363.5414312145977</v>
      </c>
      <c r="Q10" s="302">
        <f t="shared" si="2"/>
        <v>5363.5414312145977</v>
      </c>
      <c r="R10" s="302">
        <f t="shared" si="2"/>
        <v>5362.4169039637718</v>
      </c>
      <c r="S10" s="302">
        <f t="shared" si="2"/>
        <v>5362.4169039637718</v>
      </c>
      <c r="T10" s="302">
        <f t="shared" si="2"/>
        <v>5362.4169039637718</v>
      </c>
      <c r="U10" s="302">
        <f t="shared" si="2"/>
        <v>5290.0996539647758</v>
      </c>
      <c r="V10" s="302">
        <f t="shared" si="2"/>
        <v>3908.6841040050203</v>
      </c>
      <c r="W10" s="302">
        <f t="shared" si="2"/>
        <v>0</v>
      </c>
      <c r="X10" s="302">
        <f t="shared" si="2"/>
        <v>0</v>
      </c>
      <c r="Y10" s="302">
        <f t="shared" si="2"/>
        <v>0</v>
      </c>
      <c r="Z10" s="302">
        <f t="shared" si="2"/>
        <v>0</v>
      </c>
      <c r="AA10" s="302">
        <f t="shared" si="2"/>
        <v>0</v>
      </c>
      <c r="AB10" s="302">
        <f t="shared" si="2"/>
        <v>0</v>
      </c>
      <c r="AC10" s="302">
        <f t="shared" si="2"/>
        <v>0</v>
      </c>
      <c r="AD10" s="302">
        <f t="shared" si="2"/>
        <v>0</v>
      </c>
      <c r="AE10" s="302">
        <f t="shared" si="2"/>
        <v>0</v>
      </c>
      <c r="AF10" s="302">
        <f t="shared" si="2"/>
        <v>0</v>
      </c>
      <c r="AG10" s="302">
        <f t="shared" si="2"/>
        <v>0</v>
      </c>
      <c r="AH10" s="302">
        <f t="shared" si="2"/>
        <v>0</v>
      </c>
      <c r="AI10" s="303">
        <f t="shared" si="2"/>
        <v>0</v>
      </c>
      <c r="AJ10" s="304">
        <f t="shared" si="2"/>
        <v>80622.39316968096</v>
      </c>
    </row>
    <row r="11" spans="1:36" x14ac:dyDescent="0.4">
      <c r="A11" s="236" t="s">
        <v>244</v>
      </c>
      <c r="B11" s="243"/>
      <c r="C11" s="244"/>
      <c r="D11" s="524"/>
      <c r="E11" s="335"/>
      <c r="F11" s="335"/>
      <c r="G11" s="335"/>
      <c r="H11" s="263">
        <v>0</v>
      </c>
      <c r="I11" s="301">
        <f>H10-I10</f>
        <v>0</v>
      </c>
      <c r="J11" s="301">
        <f t="shared" ref="J11:AI11" si="3">I10-J10</f>
        <v>0</v>
      </c>
      <c r="K11" s="301">
        <f t="shared" si="3"/>
        <v>0</v>
      </c>
      <c r="L11" s="301">
        <f t="shared" si="3"/>
        <v>129.63958315058699</v>
      </c>
      <c r="M11" s="301">
        <f t="shared" si="3"/>
        <v>9.7809540679663769</v>
      </c>
      <c r="N11" s="301">
        <f t="shared" si="3"/>
        <v>17.62904529561456</v>
      </c>
      <c r="O11" s="301">
        <f t="shared" si="3"/>
        <v>146.81528756542957</v>
      </c>
      <c r="P11" s="301">
        <f t="shared" si="3"/>
        <v>0</v>
      </c>
      <c r="Q11" s="301">
        <f t="shared" si="3"/>
        <v>0</v>
      </c>
      <c r="R11" s="301">
        <f t="shared" si="3"/>
        <v>1.1245272508258495</v>
      </c>
      <c r="S11" s="301">
        <f t="shared" si="3"/>
        <v>0</v>
      </c>
      <c r="T11" s="301">
        <f t="shared" si="3"/>
        <v>0</v>
      </c>
      <c r="U11" s="301">
        <f t="shared" si="3"/>
        <v>72.317249998995976</v>
      </c>
      <c r="V11" s="301">
        <f t="shared" si="3"/>
        <v>1381.4155499597555</v>
      </c>
      <c r="W11" s="301">
        <f t="shared" si="3"/>
        <v>3908.6841040050203</v>
      </c>
      <c r="X11" s="301">
        <f t="shared" si="3"/>
        <v>0</v>
      </c>
      <c r="Y11" s="301">
        <f t="shared" si="3"/>
        <v>0</v>
      </c>
      <c r="Z11" s="301">
        <f t="shared" si="3"/>
        <v>0</v>
      </c>
      <c r="AA11" s="301">
        <f t="shared" si="3"/>
        <v>0</v>
      </c>
      <c r="AB11" s="301">
        <f t="shared" si="3"/>
        <v>0</v>
      </c>
      <c r="AC11" s="301">
        <f t="shared" si="3"/>
        <v>0</v>
      </c>
      <c r="AD11" s="301">
        <f t="shared" si="3"/>
        <v>0</v>
      </c>
      <c r="AE11" s="301">
        <f t="shared" si="3"/>
        <v>0</v>
      </c>
      <c r="AF11" s="301">
        <f t="shared" si="3"/>
        <v>0</v>
      </c>
      <c r="AG11" s="301">
        <f t="shared" si="3"/>
        <v>0</v>
      </c>
      <c r="AH11" s="301">
        <f t="shared" si="3"/>
        <v>0</v>
      </c>
      <c r="AI11" s="301">
        <f t="shared" si="3"/>
        <v>0</v>
      </c>
      <c r="AJ11" s="305"/>
    </row>
    <row r="12" spans="1:36" x14ac:dyDescent="0.4">
      <c r="A12" s="236" t="s">
        <v>245</v>
      </c>
      <c r="B12" s="243"/>
      <c r="C12" s="244"/>
      <c r="D12" s="524"/>
      <c r="E12" s="335"/>
      <c r="F12" s="335"/>
      <c r="G12" s="335"/>
      <c r="H12" s="263">
        <v>0</v>
      </c>
      <c r="I12" s="306">
        <f>$H$10-I10</f>
        <v>0</v>
      </c>
      <c r="J12" s="306">
        <f t="shared" ref="J12:AI12" si="4">$H$10-J10</f>
        <v>0</v>
      </c>
      <c r="K12" s="306">
        <f t="shared" si="4"/>
        <v>0</v>
      </c>
      <c r="L12" s="306">
        <f t="shared" si="4"/>
        <v>129.63958315058699</v>
      </c>
      <c r="M12" s="306">
        <f t="shared" si="4"/>
        <v>139.42053721855336</v>
      </c>
      <c r="N12" s="306">
        <f t="shared" si="4"/>
        <v>157.04958251416792</v>
      </c>
      <c r="O12" s="306">
        <f t="shared" si="4"/>
        <v>303.86487007959749</v>
      </c>
      <c r="P12" s="306">
        <f t="shared" si="4"/>
        <v>303.86487007959749</v>
      </c>
      <c r="Q12" s="306">
        <f t="shared" si="4"/>
        <v>303.86487007959749</v>
      </c>
      <c r="R12" s="306">
        <f t="shared" si="4"/>
        <v>304.98939733042334</v>
      </c>
      <c r="S12" s="306">
        <f t="shared" si="4"/>
        <v>304.98939733042334</v>
      </c>
      <c r="T12" s="306">
        <f t="shared" si="4"/>
        <v>304.98939733042334</v>
      </c>
      <c r="U12" s="306">
        <f t="shared" si="4"/>
        <v>377.30664732941932</v>
      </c>
      <c r="V12" s="306">
        <f t="shared" si="4"/>
        <v>1758.7221972891748</v>
      </c>
      <c r="W12" s="306">
        <f t="shared" si="4"/>
        <v>5667.4063012941951</v>
      </c>
      <c r="X12" s="306">
        <f t="shared" si="4"/>
        <v>5667.4063012941951</v>
      </c>
      <c r="Y12" s="306">
        <f t="shared" si="4"/>
        <v>5667.4063012941951</v>
      </c>
      <c r="Z12" s="306">
        <f t="shared" si="4"/>
        <v>5667.4063012941951</v>
      </c>
      <c r="AA12" s="306">
        <f t="shared" si="4"/>
        <v>5667.4063012941951</v>
      </c>
      <c r="AB12" s="306">
        <f t="shared" si="4"/>
        <v>5667.4063012941951</v>
      </c>
      <c r="AC12" s="306">
        <f t="shared" si="4"/>
        <v>5667.4063012941951</v>
      </c>
      <c r="AD12" s="306">
        <f t="shared" si="4"/>
        <v>5667.4063012941951</v>
      </c>
      <c r="AE12" s="306">
        <f t="shared" si="4"/>
        <v>5667.4063012941951</v>
      </c>
      <c r="AF12" s="306">
        <f t="shared" si="4"/>
        <v>5667.4063012941951</v>
      </c>
      <c r="AG12" s="306">
        <f t="shared" si="4"/>
        <v>5667.4063012941951</v>
      </c>
      <c r="AH12" s="306">
        <f t="shared" si="4"/>
        <v>5667.4063012941951</v>
      </c>
      <c r="AI12" s="306">
        <f t="shared" si="4"/>
        <v>5667.4063012941951</v>
      </c>
      <c r="AJ12" s="307"/>
    </row>
    <row r="13" spans="1:36" x14ac:dyDescent="0.4">
      <c r="A13" s="247" t="s">
        <v>88</v>
      </c>
      <c r="B13" s="309">
        <f>SUMPRODUCT(B5:B9,C5:C9)/C10</f>
        <v>14.137827352085354</v>
      </c>
      <c r="C13" s="249"/>
      <c r="D13" s="125"/>
      <c r="E13" s="125"/>
      <c r="F13" s="125"/>
      <c r="G13" s="125"/>
      <c r="H13" s="125"/>
      <c r="I13" s="125"/>
      <c r="J13" s="125"/>
      <c r="K13" s="125"/>
      <c r="L13" s="125"/>
      <c r="M13" s="125"/>
      <c r="N13" s="125"/>
      <c r="O13" s="125"/>
      <c r="P13" s="125"/>
      <c r="Q13" s="125"/>
      <c r="R13" s="125"/>
      <c r="S13" s="125"/>
      <c r="T13" s="125"/>
      <c r="U13" s="125"/>
      <c r="V13" s="125"/>
      <c r="W13" s="125"/>
    </row>
    <row r="14" spans="1:36" x14ac:dyDescent="0.4">
      <c r="A14" s="125"/>
      <c r="B14" s="125"/>
      <c r="C14" s="125"/>
      <c r="D14" s="125"/>
      <c r="E14" s="125"/>
      <c r="F14" s="125"/>
      <c r="G14" s="125"/>
      <c r="H14" s="125"/>
      <c r="I14" s="125"/>
      <c r="J14" s="125"/>
      <c r="K14" s="125"/>
      <c r="L14" s="125"/>
      <c r="M14" s="125"/>
      <c r="N14" s="125"/>
      <c r="O14" s="125"/>
      <c r="P14" s="125"/>
      <c r="Q14" s="125"/>
      <c r="R14" s="125"/>
      <c r="S14" s="125"/>
      <c r="T14" s="125"/>
      <c r="U14" s="125"/>
      <c r="V14" s="125"/>
    </row>
    <row r="15" spans="1:36" hidden="1" x14ac:dyDescent="0.4">
      <c r="A15" s="616" t="s">
        <v>253</v>
      </c>
      <c r="B15" s="618" t="s">
        <v>0</v>
      </c>
      <c r="C15" s="618" t="s">
        <v>34</v>
      </c>
      <c r="D15" s="618" t="s">
        <v>74</v>
      </c>
      <c r="E15" s="554" t="s">
        <v>76</v>
      </c>
      <c r="F15" s="232"/>
      <c r="G15" s="232"/>
      <c r="H15" s="543" t="s">
        <v>76</v>
      </c>
      <c r="I15" s="232"/>
      <c r="J15" s="232"/>
      <c r="K15" s="232"/>
      <c r="L15" s="232"/>
      <c r="M15" s="232"/>
      <c r="N15" s="232"/>
      <c r="O15" s="232"/>
      <c r="P15" s="232"/>
      <c r="Q15" s="552"/>
      <c r="R15" s="125"/>
      <c r="S15" s="125"/>
      <c r="T15" s="125"/>
      <c r="U15" s="125"/>
    </row>
    <row r="16" spans="1:36" hidden="1" x14ac:dyDescent="0.4">
      <c r="A16" s="617"/>
      <c r="B16" s="619"/>
      <c r="C16" s="619"/>
      <c r="D16" s="619"/>
      <c r="E16" s="1">
        <v>2018</v>
      </c>
      <c r="F16" s="1">
        <v>2019</v>
      </c>
      <c r="G16" s="1">
        <v>2020</v>
      </c>
      <c r="H16" s="1">
        <f>R4</f>
        <v>2031</v>
      </c>
      <c r="I16" s="1">
        <f t="shared" ref="I16:Q16" si="5">S4</f>
        <v>2032</v>
      </c>
      <c r="J16" s="1">
        <f t="shared" si="5"/>
        <v>2033</v>
      </c>
      <c r="K16" s="1">
        <f t="shared" si="5"/>
        <v>2034</v>
      </c>
      <c r="L16" s="1">
        <f t="shared" si="5"/>
        <v>2035</v>
      </c>
      <c r="M16" s="1">
        <f t="shared" si="5"/>
        <v>2036</v>
      </c>
      <c r="N16" s="1">
        <f t="shared" si="5"/>
        <v>2037</v>
      </c>
      <c r="O16" s="1">
        <f t="shared" si="5"/>
        <v>2038</v>
      </c>
      <c r="P16" s="1">
        <f t="shared" si="5"/>
        <v>2039</v>
      </c>
      <c r="Q16" s="478">
        <f t="shared" si="5"/>
        <v>2040</v>
      </c>
      <c r="R16" s="125"/>
      <c r="S16" s="125"/>
      <c r="T16" s="125"/>
      <c r="U16" s="125"/>
    </row>
    <row r="17" spans="1:21" hidden="1" x14ac:dyDescent="0.4">
      <c r="A17" s="146" t="str">
        <f t="shared" ref="A17:B17" si="6">A5</f>
        <v>2020 Instant Incentives - Linear LED</v>
      </c>
      <c r="B17" s="233">
        <f t="shared" si="6"/>
        <v>14.8</v>
      </c>
      <c r="C17" s="556">
        <f t="shared" ref="C17" si="7">C5</f>
        <v>3082</v>
      </c>
      <c r="D17" s="559">
        <f t="shared" ref="D17:D21" si="8">D5</f>
        <v>0.91600000000000004</v>
      </c>
      <c r="E17" s="101"/>
      <c r="F17" s="101"/>
      <c r="G17" s="101"/>
      <c r="H17" s="147">
        <f t="shared" ref="H17:H24" si="9">R5</f>
        <v>2823.5042267820172</v>
      </c>
      <c r="I17" s="266">
        <f t="shared" ref="I17:I24" si="10">S5</f>
        <v>2823.5042267820172</v>
      </c>
      <c r="J17" s="266">
        <f t="shared" ref="J17:J24" si="11">T5</f>
        <v>2823.5042267820172</v>
      </c>
      <c r="K17" s="266">
        <f t="shared" ref="K17:K24" si="12">U5</f>
        <v>2823.5042267820172</v>
      </c>
      <c r="L17" s="266">
        <f t="shared" ref="L17:L24" si="13">V5</f>
        <v>2251.1158292248592</v>
      </c>
      <c r="M17" s="266">
        <f t="shared" ref="M17:M24" si="14">W5</f>
        <v>0</v>
      </c>
      <c r="N17" s="266">
        <f t="shared" ref="N17:N24" si="15">X5</f>
        <v>0</v>
      </c>
      <c r="O17" s="266">
        <f t="shared" ref="O17:O24" si="16">Y5</f>
        <v>0</v>
      </c>
      <c r="P17" s="266">
        <f t="shared" ref="P17:P24" si="17">Z5</f>
        <v>0</v>
      </c>
      <c r="Q17" s="266">
        <f t="shared" ref="Q17:Q24" si="18">AA5</f>
        <v>0</v>
      </c>
      <c r="R17" s="125"/>
      <c r="S17" s="125"/>
      <c r="T17" s="125"/>
      <c r="U17" s="125"/>
    </row>
    <row r="18" spans="1:21" hidden="1" x14ac:dyDescent="0.4">
      <c r="A18" s="146" t="str">
        <f t="shared" ref="A18:B18" si="19">A6</f>
        <v>2020 Instant Incentives - Specialty LED</v>
      </c>
      <c r="B18" s="233">
        <f t="shared" si="19"/>
        <v>10.4</v>
      </c>
      <c r="C18" s="556">
        <f t="shared" ref="C18" si="20">C6</f>
        <v>488</v>
      </c>
      <c r="D18" s="559">
        <f t="shared" si="8"/>
        <v>0.91600000000000004</v>
      </c>
      <c r="E18" s="101"/>
      <c r="F18" s="101"/>
      <c r="G18" s="101"/>
      <c r="H18" s="147">
        <f t="shared" si="9"/>
        <v>313.59316704994256</v>
      </c>
      <c r="I18" s="266">
        <f t="shared" si="10"/>
        <v>313.59316704994256</v>
      </c>
      <c r="J18" s="266">
        <f t="shared" si="11"/>
        <v>313.59316704994256</v>
      </c>
      <c r="K18" s="266">
        <f t="shared" si="12"/>
        <v>264.27951287376158</v>
      </c>
      <c r="L18" s="266">
        <f t="shared" si="13"/>
        <v>0</v>
      </c>
      <c r="M18" s="266">
        <f t="shared" si="14"/>
        <v>0</v>
      </c>
      <c r="N18" s="266">
        <f t="shared" si="15"/>
        <v>0</v>
      </c>
      <c r="O18" s="266">
        <f t="shared" si="16"/>
        <v>0</v>
      </c>
      <c r="P18" s="266">
        <f t="shared" si="17"/>
        <v>0</v>
      </c>
      <c r="Q18" s="266">
        <f t="shared" si="18"/>
        <v>0</v>
      </c>
      <c r="R18" s="125"/>
      <c r="S18" s="125"/>
      <c r="T18" s="125"/>
      <c r="U18" s="125"/>
    </row>
    <row r="19" spans="1:21" hidden="1" x14ac:dyDescent="0.4">
      <c r="A19" s="146" t="str">
        <f t="shared" ref="A19:B19" si="21">A7</f>
        <v>2019 Instant Incentives - Linear LED</v>
      </c>
      <c r="B19" s="233">
        <f t="shared" si="21"/>
        <v>14.8</v>
      </c>
      <c r="C19" s="556">
        <f t="shared" ref="C19" si="22">C7</f>
        <v>2269</v>
      </c>
      <c r="D19" s="559">
        <f t="shared" si="8"/>
        <v>0.91600000000000004</v>
      </c>
      <c r="E19" s="101"/>
      <c r="F19" s="101"/>
      <c r="G19" s="101"/>
      <c r="H19" s="147">
        <f t="shared" si="9"/>
        <v>2079.0360803571484</v>
      </c>
      <c r="I19" s="266">
        <f t="shared" si="10"/>
        <v>2079.0360803571484</v>
      </c>
      <c r="J19" s="266">
        <f t="shared" si="11"/>
        <v>2079.0360803571484</v>
      </c>
      <c r="K19" s="266">
        <f t="shared" si="12"/>
        <v>2079.0360803571484</v>
      </c>
      <c r="L19" s="266">
        <f t="shared" si="13"/>
        <v>1657.5682747801609</v>
      </c>
      <c r="M19" s="266">
        <f t="shared" si="14"/>
        <v>0</v>
      </c>
      <c r="N19" s="266">
        <f t="shared" si="15"/>
        <v>0</v>
      </c>
      <c r="O19" s="266">
        <f t="shared" si="16"/>
        <v>0</v>
      </c>
      <c r="P19" s="266">
        <f t="shared" si="17"/>
        <v>0</v>
      </c>
      <c r="Q19" s="266">
        <f t="shared" si="18"/>
        <v>0</v>
      </c>
      <c r="R19" s="125"/>
      <c r="S19" s="125"/>
      <c r="T19" s="125"/>
      <c r="U19" s="125"/>
    </row>
    <row r="20" spans="1:21" hidden="1" x14ac:dyDescent="0.4">
      <c r="A20" s="146" t="str">
        <f t="shared" ref="A20:B20" si="23">A8</f>
        <v>2019 Instant Incentives - Specialty LED</v>
      </c>
      <c r="B20" s="233">
        <f t="shared" si="23"/>
        <v>9.3000000000000007</v>
      </c>
      <c r="C20" s="556">
        <f t="shared" ref="C20" si="24">C8</f>
        <v>320</v>
      </c>
      <c r="D20" s="559">
        <f t="shared" si="8"/>
        <v>0.91600000000000004</v>
      </c>
      <c r="E20" s="101"/>
      <c r="F20" s="101"/>
      <c r="G20" s="101"/>
      <c r="H20" s="147">
        <f t="shared" si="9"/>
        <v>146.2834297746642</v>
      </c>
      <c r="I20" s="266">
        <f t="shared" si="10"/>
        <v>146.2834297746642</v>
      </c>
      <c r="J20" s="266">
        <f t="shared" si="11"/>
        <v>146.2834297746642</v>
      </c>
      <c r="K20" s="266">
        <f t="shared" si="12"/>
        <v>123.27983395184894</v>
      </c>
      <c r="L20" s="266">
        <f t="shared" si="13"/>
        <v>0</v>
      </c>
      <c r="M20" s="266">
        <f t="shared" si="14"/>
        <v>0</v>
      </c>
      <c r="N20" s="266">
        <f t="shared" si="15"/>
        <v>0</v>
      </c>
      <c r="O20" s="266">
        <f t="shared" si="16"/>
        <v>0</v>
      </c>
      <c r="P20" s="266">
        <f t="shared" si="17"/>
        <v>0</v>
      </c>
      <c r="Q20" s="266">
        <f t="shared" si="18"/>
        <v>0</v>
      </c>
      <c r="R20" s="125"/>
      <c r="S20" s="125"/>
      <c r="T20" s="125"/>
      <c r="U20" s="125"/>
    </row>
    <row r="21" spans="1:21" hidden="1" x14ac:dyDescent="0.4">
      <c r="A21" s="146" t="str">
        <f t="shared" ref="A21:B21" si="25">A9</f>
        <v>2019 Instant Incentives - Standard LED</v>
      </c>
      <c r="B21" s="233">
        <f t="shared" si="25"/>
        <v>7.8</v>
      </c>
      <c r="C21" s="556">
        <f t="shared" ref="C21" si="26">C9</f>
        <v>27</v>
      </c>
      <c r="D21" s="559">
        <f t="shared" si="8"/>
        <v>0.91600000000000004</v>
      </c>
      <c r="E21" s="101"/>
      <c r="F21" s="101"/>
      <c r="G21" s="101"/>
      <c r="H21" s="147">
        <f t="shared" si="9"/>
        <v>0</v>
      </c>
      <c r="I21" s="266">
        <f t="shared" si="10"/>
        <v>0</v>
      </c>
      <c r="J21" s="266">
        <f t="shared" si="11"/>
        <v>0</v>
      </c>
      <c r="K21" s="266">
        <f t="shared" si="12"/>
        <v>0</v>
      </c>
      <c r="L21" s="266">
        <f t="shared" si="13"/>
        <v>0</v>
      </c>
      <c r="M21" s="266">
        <f t="shared" si="14"/>
        <v>0</v>
      </c>
      <c r="N21" s="266">
        <f t="shared" si="15"/>
        <v>0</v>
      </c>
      <c r="O21" s="266">
        <f t="shared" si="16"/>
        <v>0</v>
      </c>
      <c r="P21" s="266">
        <f t="shared" si="17"/>
        <v>0</v>
      </c>
      <c r="Q21" s="266">
        <f t="shared" si="18"/>
        <v>0</v>
      </c>
      <c r="R21" s="125"/>
      <c r="S21" s="125"/>
      <c r="T21" s="125"/>
      <c r="U21" s="125"/>
    </row>
    <row r="22" spans="1:21" hidden="1" x14ac:dyDescent="0.4">
      <c r="A22" s="236" t="s">
        <v>243</v>
      </c>
      <c r="B22" s="308"/>
      <c r="C22" s="303">
        <f>C10</f>
        <v>6186</v>
      </c>
      <c r="D22" s="557">
        <f>D10</f>
        <v>0.91616655371713474</v>
      </c>
      <c r="E22" s="344"/>
      <c r="F22" s="344"/>
      <c r="G22" s="344"/>
      <c r="H22" s="558">
        <f t="shared" si="9"/>
        <v>5362.4169039637718</v>
      </c>
      <c r="I22" s="301">
        <f t="shared" si="10"/>
        <v>5362.4169039637718</v>
      </c>
      <c r="J22" s="302">
        <f t="shared" si="11"/>
        <v>5362.4169039637718</v>
      </c>
      <c r="K22" s="302">
        <f t="shared" si="12"/>
        <v>5290.0996539647758</v>
      </c>
      <c r="L22" s="302">
        <f t="shared" si="13"/>
        <v>3908.6841040050203</v>
      </c>
      <c r="M22" s="302">
        <f t="shared" si="14"/>
        <v>0</v>
      </c>
      <c r="N22" s="302">
        <f t="shared" si="15"/>
        <v>0</v>
      </c>
      <c r="O22" s="302">
        <f t="shared" si="16"/>
        <v>0</v>
      </c>
      <c r="P22" s="302">
        <f t="shared" si="17"/>
        <v>0</v>
      </c>
      <c r="Q22" s="302">
        <f t="shared" si="18"/>
        <v>0</v>
      </c>
      <c r="R22" s="125"/>
      <c r="S22" s="125"/>
      <c r="T22" s="125"/>
      <c r="U22" s="125"/>
    </row>
    <row r="23" spans="1:21" hidden="1" x14ac:dyDescent="0.4">
      <c r="A23" s="236" t="s">
        <v>244</v>
      </c>
      <c r="B23" s="243"/>
      <c r="C23" s="244"/>
      <c r="D23" s="524"/>
      <c r="E23" s="335"/>
      <c r="F23" s="335"/>
      <c r="G23" s="335"/>
      <c r="H23" s="263">
        <f t="shared" si="9"/>
        <v>1.1245272508258495</v>
      </c>
      <c r="I23" s="301">
        <f t="shared" si="10"/>
        <v>0</v>
      </c>
      <c r="J23" s="301">
        <f t="shared" si="11"/>
        <v>0</v>
      </c>
      <c r="K23" s="301">
        <f t="shared" si="12"/>
        <v>72.317249998995976</v>
      </c>
      <c r="L23" s="301">
        <f t="shared" si="13"/>
        <v>1381.4155499597555</v>
      </c>
      <c r="M23" s="301">
        <f t="shared" si="14"/>
        <v>3908.6841040050203</v>
      </c>
      <c r="N23" s="301">
        <f t="shared" si="15"/>
        <v>0</v>
      </c>
      <c r="O23" s="301">
        <f t="shared" si="16"/>
        <v>0</v>
      </c>
      <c r="P23" s="301">
        <f t="shared" si="17"/>
        <v>0</v>
      </c>
      <c r="Q23" s="301">
        <f t="shared" si="18"/>
        <v>0</v>
      </c>
      <c r="R23" s="125"/>
      <c r="S23" s="125"/>
      <c r="T23" s="125"/>
      <c r="U23" s="125"/>
    </row>
    <row r="24" spans="1:21" hidden="1" x14ac:dyDescent="0.4">
      <c r="A24" s="236" t="s">
        <v>245</v>
      </c>
      <c r="B24" s="243"/>
      <c r="C24" s="244"/>
      <c r="D24" s="524"/>
      <c r="E24" s="335"/>
      <c r="F24" s="335"/>
      <c r="G24" s="335"/>
      <c r="H24" s="263">
        <f t="shared" si="9"/>
        <v>304.98939733042334</v>
      </c>
      <c r="I24" s="306">
        <f t="shared" si="10"/>
        <v>304.98939733042334</v>
      </c>
      <c r="J24" s="306">
        <f t="shared" si="11"/>
        <v>304.98939733042334</v>
      </c>
      <c r="K24" s="306">
        <f t="shared" si="12"/>
        <v>377.30664732941932</v>
      </c>
      <c r="L24" s="306">
        <f t="shared" si="13"/>
        <v>1758.7221972891748</v>
      </c>
      <c r="M24" s="306">
        <f t="shared" si="14"/>
        <v>5667.4063012941951</v>
      </c>
      <c r="N24" s="306">
        <f t="shared" si="15"/>
        <v>5667.4063012941951</v>
      </c>
      <c r="O24" s="306">
        <f t="shared" si="16"/>
        <v>5667.4063012941951</v>
      </c>
      <c r="P24" s="306">
        <f t="shared" si="17"/>
        <v>5667.4063012941951</v>
      </c>
      <c r="Q24" s="306">
        <f t="shared" si="18"/>
        <v>5667.4063012941951</v>
      </c>
      <c r="R24" s="125"/>
      <c r="S24" s="125"/>
      <c r="T24" s="125"/>
      <c r="U24" s="125"/>
    </row>
    <row r="25" spans="1:21" hidden="1" x14ac:dyDescent="0.4">
      <c r="A25" s="247" t="s">
        <v>88</v>
      </c>
      <c r="B25" s="309">
        <f>SUMPRODUCT(B17:B21,C17:C21)/C22</f>
        <v>14.137827352085354</v>
      </c>
      <c r="C25" s="249"/>
      <c r="D25" s="125"/>
      <c r="E25" s="125"/>
      <c r="F25" s="125"/>
      <c r="G25" s="125"/>
      <c r="H25" s="125"/>
      <c r="I25" s="125"/>
      <c r="J25" s="125"/>
      <c r="K25" s="125"/>
      <c r="L25" s="125"/>
      <c r="M25" s="125"/>
      <c r="N25" s="125"/>
      <c r="O25" s="125"/>
      <c r="P25" s="125"/>
      <c r="Q25" s="125"/>
      <c r="R25" s="125"/>
      <c r="S25" s="125"/>
      <c r="T25" s="125"/>
      <c r="U25" s="125"/>
    </row>
    <row r="26" spans="1:21" x14ac:dyDescent="0.4">
      <c r="A26" s="125"/>
      <c r="B26" s="125"/>
      <c r="C26" s="125"/>
      <c r="D26" s="125"/>
      <c r="E26" s="125"/>
      <c r="F26" s="125"/>
      <c r="G26" s="125"/>
      <c r="H26" s="125"/>
      <c r="I26" s="125"/>
      <c r="J26" s="125"/>
      <c r="K26" s="125"/>
      <c r="L26" s="125"/>
      <c r="M26" s="125"/>
      <c r="N26" s="125"/>
      <c r="O26" s="125"/>
      <c r="P26" s="125"/>
      <c r="Q26" s="125"/>
      <c r="R26" s="125"/>
      <c r="S26" s="125"/>
      <c r="T26" s="125"/>
      <c r="U26" s="125"/>
    </row>
  </sheetData>
  <mergeCells count="9">
    <mergeCell ref="AJ3:AJ4"/>
    <mergeCell ref="A15:A16"/>
    <mergeCell ref="B15:B16"/>
    <mergeCell ref="C15:C16"/>
    <mergeCell ref="D15:D16"/>
    <mergeCell ref="A3:A4"/>
    <mergeCell ref="B3:B4"/>
    <mergeCell ref="C3:C4"/>
    <mergeCell ref="D3:D4"/>
  </mergeCells>
  <pageMargins left="0.7" right="0.7" top="0.75" bottom="0.75" header="0.3" footer="0.3"/>
  <pageSetup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D344-D0FE-4BDC-B3E7-DA0F11C20FCA}">
  <sheetPr>
    <tabColor theme="9"/>
  </sheetPr>
  <dimension ref="A1"/>
  <sheetViews>
    <sheetView workbookViewId="0"/>
  </sheetViews>
  <sheetFormatPr defaultRowHeight="15" x14ac:dyDescent="0.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9EEB-0430-43BE-99EA-A9707F490DA8}">
  <dimension ref="A1:O11"/>
  <sheetViews>
    <sheetView workbookViewId="0"/>
  </sheetViews>
  <sheetFormatPr defaultColWidth="8.84375" defaultRowHeight="15" x14ac:dyDescent="0.4"/>
  <cols>
    <col min="1" max="1" width="20.765625" style="72" customWidth="1"/>
    <col min="2" max="2" width="4.765625" style="72" customWidth="1"/>
    <col min="3" max="3" width="13.765625" style="72" customWidth="1"/>
    <col min="4" max="4" width="5.765625" style="72" customWidth="1"/>
    <col min="5" max="7" width="7.4609375" style="72" hidden="1" customWidth="1"/>
    <col min="8" max="11" width="7.4609375" style="72" customWidth="1"/>
    <col min="12" max="12" width="2.23046875" style="78" bestFit="1" customWidth="1"/>
    <col min="13" max="13" width="7.4609375" style="72" customWidth="1"/>
    <col min="14" max="14" width="2.23046875" style="78" bestFit="1" customWidth="1"/>
    <col min="15" max="15" width="9.84375" style="72" customWidth="1"/>
    <col min="16" max="16384" width="8.84375" style="103"/>
  </cols>
  <sheetData>
    <row r="1" spans="1:15" x14ac:dyDescent="0.4">
      <c r="A1" s="71" t="s">
        <v>241</v>
      </c>
    </row>
    <row r="3" spans="1:15" ht="15.75" customHeight="1" x14ac:dyDescent="0.4">
      <c r="A3" s="707" t="s">
        <v>149</v>
      </c>
      <c r="B3" s="622" t="s">
        <v>88</v>
      </c>
      <c r="C3" s="614" t="s">
        <v>85</v>
      </c>
      <c r="D3" s="622" t="s">
        <v>74</v>
      </c>
      <c r="E3" s="709" t="s">
        <v>86</v>
      </c>
      <c r="F3" s="710"/>
      <c r="G3" s="710"/>
      <c r="H3" s="710"/>
      <c r="I3" s="710"/>
      <c r="J3" s="710"/>
      <c r="K3" s="710"/>
      <c r="L3" s="710"/>
      <c r="M3" s="710"/>
      <c r="N3" s="711"/>
      <c r="O3" s="614" t="s">
        <v>89</v>
      </c>
    </row>
    <row r="4" spans="1:15" x14ac:dyDescent="0.4">
      <c r="A4" s="708"/>
      <c r="B4" s="623"/>
      <c r="C4" s="615"/>
      <c r="D4" s="623"/>
      <c r="E4" s="70">
        <v>2018</v>
      </c>
      <c r="F4" s="70">
        <v>2019</v>
      </c>
      <c r="G4" s="70">
        <v>2020</v>
      </c>
      <c r="H4" s="70">
        <v>2021</v>
      </c>
      <c r="I4" s="70">
        <v>2022</v>
      </c>
      <c r="J4" s="70">
        <v>2023</v>
      </c>
      <c r="K4" s="70">
        <v>2024</v>
      </c>
      <c r="L4" s="70" t="s">
        <v>87</v>
      </c>
      <c r="M4" s="70">
        <v>2030</v>
      </c>
      <c r="N4" s="70" t="s">
        <v>87</v>
      </c>
      <c r="O4" s="615"/>
    </row>
    <row r="5" spans="1:15" x14ac:dyDescent="0.4">
      <c r="A5" s="73" t="str">
        <f>'Portfolio CPAS'!A5</f>
        <v>Residential</v>
      </c>
      <c r="B5" s="86">
        <f>'Portfolio CPAS'!B5</f>
        <v>10.181604951084619</v>
      </c>
      <c r="C5" s="77">
        <f>'Portfolio CPAS'!C5</f>
        <v>141554.34870594621</v>
      </c>
      <c r="D5" s="93">
        <f>'Portfolio CPAS'!D5</f>
        <v>0.85437916052917118</v>
      </c>
      <c r="E5" s="74"/>
      <c r="F5" s="74"/>
      <c r="G5" s="74"/>
      <c r="H5" s="77">
        <f>'Portfolio CPAS'!H5</f>
        <v>120941.08561663989</v>
      </c>
      <c r="I5" s="77">
        <f>'Portfolio CPAS'!I5</f>
        <v>120941.08561663989</v>
      </c>
      <c r="J5" s="77">
        <f>'Portfolio CPAS'!J5</f>
        <v>120596.45542041902</v>
      </c>
      <c r="K5" s="77">
        <f>'Portfolio CPAS'!K5</f>
        <v>120596.45542041902</v>
      </c>
      <c r="L5" s="81" t="s">
        <v>87</v>
      </c>
      <c r="M5" s="77">
        <f>'Portfolio CPAS'!Q5</f>
        <v>84782.940985263092</v>
      </c>
      <c r="N5" s="81" t="s">
        <v>87</v>
      </c>
      <c r="O5" s="77">
        <f>'Portfolio CPAS'!AJ5</f>
        <v>1146997.4224765419</v>
      </c>
    </row>
    <row r="6" spans="1:15" x14ac:dyDescent="0.4">
      <c r="A6" s="73" t="str">
        <f>'Portfolio CPAS'!A6</f>
        <v>Business</v>
      </c>
      <c r="B6" s="86">
        <f>'Portfolio CPAS'!B6</f>
        <v>14.359728559196833</v>
      </c>
      <c r="C6" s="77">
        <f>'Portfolio CPAS'!C6</f>
        <v>269319.72263301036</v>
      </c>
      <c r="D6" s="93">
        <f>'Portfolio CPAS'!D6</f>
        <v>0.87488019722899868</v>
      </c>
      <c r="E6" s="74"/>
      <c r="F6" s="74"/>
      <c r="G6" s="74"/>
      <c r="H6" s="77">
        <f>'Portfolio CPAS'!H6</f>
        <v>235622.49205482731</v>
      </c>
      <c r="I6" s="77">
        <f>'Portfolio CPAS'!I6</f>
        <v>235622.49205482731</v>
      </c>
      <c r="J6" s="77">
        <f>'Portfolio CPAS'!J6</f>
        <v>235058.67389561582</v>
      </c>
      <c r="K6" s="77">
        <f>'Portfolio CPAS'!K6</f>
        <v>230300.83770206204</v>
      </c>
      <c r="L6" s="81" t="s">
        <v>87</v>
      </c>
      <c r="M6" s="77">
        <f>'Portfolio CPAS'!Q6</f>
        <v>208417.14643356905</v>
      </c>
      <c r="N6" s="81" t="s">
        <v>87</v>
      </c>
      <c r="O6" s="77">
        <f>'Portfolio CPAS'!AJ6</f>
        <v>3172530.2574846465</v>
      </c>
    </row>
    <row r="7" spans="1:15" x14ac:dyDescent="0.4">
      <c r="A7" s="73" t="str">
        <f>'Portfolio CPAS'!A7</f>
        <v>Voltage Optimization</v>
      </c>
      <c r="B7" s="86">
        <f>'Portfolio CPAS'!B7</f>
        <v>15</v>
      </c>
      <c r="C7" s="77">
        <f>'Portfolio CPAS'!C7</f>
        <v>95431.257307196895</v>
      </c>
      <c r="D7" s="93" t="str">
        <f>'Portfolio CPAS'!D7</f>
        <v>N/A</v>
      </c>
      <c r="E7" s="74"/>
      <c r="F7" s="74"/>
      <c r="G7" s="74"/>
      <c r="H7" s="77">
        <f>'Portfolio CPAS'!H7</f>
        <v>95431.257307196895</v>
      </c>
      <c r="I7" s="77">
        <f>'Portfolio CPAS'!I7</f>
        <v>95431.257307196895</v>
      </c>
      <c r="J7" s="77">
        <f>'Portfolio CPAS'!J7</f>
        <v>95431.257307196895</v>
      </c>
      <c r="K7" s="77">
        <f>'Portfolio CPAS'!K7</f>
        <v>95431.257307196895</v>
      </c>
      <c r="L7" s="81" t="s">
        <v>87</v>
      </c>
      <c r="M7" s="77">
        <f>'Portfolio CPAS'!Q7</f>
        <v>95431.257307196895</v>
      </c>
      <c r="N7" s="81" t="s">
        <v>87</v>
      </c>
      <c r="O7" s="77">
        <f>'Portfolio CPAS'!AJ7</f>
        <v>1431468.8596079536</v>
      </c>
    </row>
    <row r="8" spans="1:15" x14ac:dyDescent="0.4">
      <c r="A8" s="257" t="str">
        <f>'Portfolio CPAS'!A8</f>
        <v>2021 Portfolio CPAS</v>
      </c>
      <c r="B8" s="87"/>
      <c r="C8" s="80">
        <f>'Portfolio CPAS'!C8</f>
        <v>506305.3286461535</v>
      </c>
      <c r="D8" s="79">
        <f>'Portfolio CPAS'!D8</f>
        <v>0.89273173598090672</v>
      </c>
      <c r="E8" s="76"/>
      <c r="F8" s="76"/>
      <c r="G8" s="76"/>
      <c r="H8" s="80">
        <f>'Portfolio CPAS'!H8</f>
        <v>451994.83497866412</v>
      </c>
      <c r="I8" s="80">
        <f>'Portfolio CPAS'!I8</f>
        <v>451994.83497866412</v>
      </c>
      <c r="J8" s="80">
        <f>'Portfolio CPAS'!J8</f>
        <v>451086.38662323175</v>
      </c>
      <c r="K8" s="80">
        <f>'Portfolio CPAS'!K8</f>
        <v>446328.550429678</v>
      </c>
      <c r="L8" s="82" t="s">
        <v>87</v>
      </c>
      <c r="M8" s="80">
        <f>'Portfolio CPAS'!Q8</f>
        <v>388631.34472602903</v>
      </c>
      <c r="N8" s="82" t="s">
        <v>87</v>
      </c>
      <c r="O8" s="80">
        <f>'Portfolio CPAS'!AJ8</f>
        <v>5750996.5395691423</v>
      </c>
    </row>
    <row r="9" spans="1:15" x14ac:dyDescent="0.4">
      <c r="A9" s="257" t="str">
        <f>'Portfolio CPAS'!A9</f>
        <v>Expiring 2021 Portfolio CPAS</v>
      </c>
      <c r="B9" s="88"/>
      <c r="C9" s="84"/>
      <c r="D9" s="85"/>
      <c r="E9" s="76"/>
      <c r="F9" s="76"/>
      <c r="G9" s="76"/>
      <c r="H9" s="80">
        <f>'Portfolio CPAS'!H9</f>
        <v>0</v>
      </c>
      <c r="I9" s="80">
        <f>'Portfolio CPAS'!I9</f>
        <v>0</v>
      </c>
      <c r="J9" s="80">
        <f>'Portfolio CPAS'!J9</f>
        <v>908.44835543236695</v>
      </c>
      <c r="K9" s="80">
        <f>'Portfolio CPAS'!K9</f>
        <v>4757.8361935537541</v>
      </c>
      <c r="L9" s="82" t="s">
        <v>87</v>
      </c>
      <c r="M9" s="80">
        <f>'Portfolio CPAS'!Q9</f>
        <v>5807.9556771353818</v>
      </c>
      <c r="N9" s="82" t="s">
        <v>87</v>
      </c>
      <c r="O9" s="83"/>
    </row>
    <row r="10" spans="1:15" x14ac:dyDescent="0.4">
      <c r="A10" s="257" t="str">
        <f>'Portfolio CPAS'!A10</f>
        <v>Expired 2021 Portfolio CPAS</v>
      </c>
      <c r="B10" s="88"/>
      <c r="C10" s="84"/>
      <c r="D10" s="85"/>
      <c r="E10" s="76"/>
      <c r="F10" s="76"/>
      <c r="G10" s="76"/>
      <c r="H10" s="80">
        <f>'Portfolio CPAS'!H10</f>
        <v>0</v>
      </c>
      <c r="I10" s="80">
        <f>'Portfolio CPAS'!I10</f>
        <v>0</v>
      </c>
      <c r="J10" s="80">
        <f>'Portfolio CPAS'!J10</f>
        <v>908.44835543236695</v>
      </c>
      <c r="K10" s="80">
        <f>'Portfolio CPAS'!K10</f>
        <v>5666.2845489861211</v>
      </c>
      <c r="L10" s="82" t="s">
        <v>87</v>
      </c>
      <c r="M10" s="80">
        <f>'Portfolio CPAS'!Q10</f>
        <v>63363.490252635092</v>
      </c>
      <c r="N10" s="82" t="s">
        <v>87</v>
      </c>
      <c r="O10" s="83"/>
    </row>
    <row r="11" spans="1:15" x14ac:dyDescent="0.4">
      <c r="A11" s="259" t="str">
        <f>'Portfolio CPAS'!A11</f>
        <v>2021 Portfolio WAML</v>
      </c>
      <c r="B11" s="89">
        <f>'Portfolio CPAS'!B11</f>
        <v>13.3122782805999</v>
      </c>
    </row>
  </sheetData>
  <mergeCells count="6">
    <mergeCell ref="O3:O4"/>
    <mergeCell ref="A3:A4"/>
    <mergeCell ref="B3:B4"/>
    <mergeCell ref="C3:C4"/>
    <mergeCell ref="D3:D4"/>
    <mergeCell ref="E3:N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1AC14-76AE-440B-8D95-77EA777D5794}">
  <dimension ref="A1:O30"/>
  <sheetViews>
    <sheetView topLeftCell="A4" workbookViewId="0">
      <selection activeCell="S17" sqref="S17"/>
    </sheetView>
  </sheetViews>
  <sheetFormatPr defaultRowHeight="15" x14ac:dyDescent="0.4"/>
  <cols>
    <col min="1" max="1" width="20.765625" style="72" customWidth="1"/>
    <col min="2" max="2" width="5.23046875" style="72" bestFit="1" customWidth="1"/>
    <col min="3" max="3" width="13.765625" style="72" customWidth="1"/>
    <col min="4" max="4" width="5.765625" style="72" customWidth="1"/>
    <col min="5" max="7" width="7.4609375" style="72" hidden="1" customWidth="1"/>
    <col min="8" max="11" width="7.4609375" style="72" customWidth="1"/>
    <col min="12" max="12" width="2.23046875" style="78" bestFit="1" customWidth="1"/>
    <col min="13" max="13" width="7.4609375" style="72" customWidth="1"/>
    <col min="14" max="14" width="2.23046875" style="78" bestFit="1" customWidth="1"/>
    <col min="15" max="15" width="9.84375" style="72" customWidth="1"/>
  </cols>
  <sheetData>
    <row r="1" spans="1:15" s="50" customFormat="1" x14ac:dyDescent="0.4">
      <c r="A1" s="71" t="s">
        <v>242</v>
      </c>
      <c r="B1" s="72"/>
      <c r="C1" s="72"/>
      <c r="D1" s="72"/>
      <c r="E1" s="72"/>
      <c r="F1" s="72"/>
      <c r="G1" s="72"/>
      <c r="H1" s="72"/>
      <c r="I1" s="72"/>
      <c r="J1" s="72"/>
      <c r="K1" s="72"/>
      <c r="L1" s="78"/>
      <c r="M1" s="72"/>
      <c r="N1" s="78"/>
      <c r="O1" s="72"/>
    </row>
    <row r="2" spans="1:15" s="50" customFormat="1" x14ac:dyDescent="0.4">
      <c r="A2" s="72"/>
      <c r="B2" s="72"/>
      <c r="C2" s="72"/>
      <c r="D2" s="72"/>
      <c r="E2" s="72"/>
      <c r="F2" s="72"/>
      <c r="G2" s="72"/>
      <c r="H2" s="72"/>
      <c r="I2" s="72"/>
      <c r="J2" s="72"/>
      <c r="K2" s="72"/>
      <c r="L2" s="78"/>
      <c r="M2" s="72"/>
      <c r="N2" s="78"/>
      <c r="O2" s="72"/>
    </row>
    <row r="3" spans="1:15" x14ac:dyDescent="0.4">
      <c r="A3" s="707" t="s">
        <v>41</v>
      </c>
      <c r="B3" s="622" t="s">
        <v>88</v>
      </c>
      <c r="C3" s="614" t="s">
        <v>85</v>
      </c>
      <c r="D3" s="622" t="s">
        <v>74</v>
      </c>
      <c r="E3" s="709" t="s">
        <v>86</v>
      </c>
      <c r="F3" s="710"/>
      <c r="G3" s="710"/>
      <c r="H3" s="710"/>
      <c r="I3" s="710"/>
      <c r="J3" s="710"/>
      <c r="K3" s="710"/>
      <c r="L3" s="710"/>
      <c r="M3" s="710"/>
      <c r="N3" s="711"/>
      <c r="O3" s="614" t="s">
        <v>89</v>
      </c>
    </row>
    <row r="4" spans="1:15" x14ac:dyDescent="0.4">
      <c r="A4" s="708"/>
      <c r="B4" s="623"/>
      <c r="C4" s="615"/>
      <c r="D4" s="623"/>
      <c r="E4" s="70">
        <v>2018</v>
      </c>
      <c r="F4" s="70">
        <v>2019</v>
      </c>
      <c r="G4" s="70">
        <v>2020</v>
      </c>
      <c r="H4" s="70">
        <v>2021</v>
      </c>
      <c r="I4" s="70">
        <v>2022</v>
      </c>
      <c r="J4" s="70">
        <v>2023</v>
      </c>
      <c r="K4" s="70">
        <v>2024</v>
      </c>
      <c r="L4" s="70" t="s">
        <v>87</v>
      </c>
      <c r="M4" s="70">
        <v>2030</v>
      </c>
      <c r="N4" s="70" t="s">
        <v>87</v>
      </c>
      <c r="O4" s="615"/>
    </row>
    <row r="5" spans="1:15" x14ac:dyDescent="0.4">
      <c r="A5" s="179" t="str">
        <f>'Residential Program CPAS'!A5</f>
        <v>Retail Products</v>
      </c>
      <c r="B5" s="86">
        <f>'Residential Program CPAS'!B5</f>
        <v>9.8470598361953758</v>
      </c>
      <c r="C5" s="77">
        <f>'Residential Program CPAS'!C5</f>
        <v>66522.83928354572</v>
      </c>
      <c r="D5" s="93">
        <f>'Residential Program CPAS'!D5</f>
        <v>0.83075354415679448</v>
      </c>
      <c r="E5" s="74"/>
      <c r="F5" s="74"/>
      <c r="G5" s="74"/>
      <c r="H5" s="77">
        <f>'Residential Program CPAS'!H5</f>
        <v>55264.084502178441</v>
      </c>
      <c r="I5" s="77">
        <f>'Residential Program CPAS'!I5</f>
        <v>55264.084502178441</v>
      </c>
      <c r="J5" s="77">
        <f>'Residential Program CPAS'!J5</f>
        <v>55264.084502178441</v>
      </c>
      <c r="K5" s="77">
        <f>'Residential Program CPAS'!K5</f>
        <v>55264.084502178441</v>
      </c>
      <c r="L5" s="81" t="s">
        <v>87</v>
      </c>
      <c r="M5" s="77">
        <f>'Residential Program CPAS'!Q5</f>
        <v>35248.572563328904</v>
      </c>
      <c r="N5" s="81" t="s">
        <v>87</v>
      </c>
      <c r="O5" s="77">
        <f>'Residential Program CPAS'!AI5</f>
        <v>487864.43412371515</v>
      </c>
    </row>
    <row r="6" spans="1:15" x14ac:dyDescent="0.4">
      <c r="A6" s="179" t="str">
        <f>'Residential Program CPAS'!A6</f>
        <v>Retail Products Carryover</v>
      </c>
      <c r="B6" s="86">
        <f>'Residential Program CPAS'!B6</f>
        <v>9.4922717049854821</v>
      </c>
      <c r="C6" s="77">
        <f>'Residential Program CPAS'!C6</f>
        <v>15453.550487096969</v>
      </c>
      <c r="D6" s="93">
        <f>'Residential Program CPAS'!D6</f>
        <v>0.69021001012690908</v>
      </c>
      <c r="E6" s="74"/>
      <c r="F6" s="74"/>
      <c r="G6" s="74"/>
      <c r="H6" s="77">
        <f>'Residential Program CPAS'!H6</f>
        <v>10666.1952381959</v>
      </c>
      <c r="I6" s="77">
        <f>'Residential Program CPAS'!I6</f>
        <v>10666.1952381959</v>
      </c>
      <c r="J6" s="77">
        <f>'Residential Program CPAS'!J6</f>
        <v>10666.1952381959</v>
      </c>
      <c r="K6" s="77">
        <f>'Residential Program CPAS'!K6</f>
        <v>10666.1952381959</v>
      </c>
      <c r="L6" s="81" t="s">
        <v>87</v>
      </c>
      <c r="M6" s="77">
        <f>'Residential Program CPAS'!Q6</f>
        <v>5468.0857957815506</v>
      </c>
      <c r="N6" s="81" t="s">
        <v>87</v>
      </c>
      <c r="O6" s="77">
        <f>'Residential Program CPAS'!AI6</f>
        <v>79023.693176531495</v>
      </c>
    </row>
    <row r="7" spans="1:15" s="283" customFormat="1" x14ac:dyDescent="0.4">
      <c r="A7" s="179" t="str">
        <f>'Residential Program CPAS'!A7</f>
        <v>Income Qualified – Single Family</v>
      </c>
      <c r="B7" s="86">
        <f>'Residential Program CPAS'!B7</f>
        <v>11.566819098573166</v>
      </c>
      <c r="C7" s="77">
        <f>'Residential Program CPAS'!C7</f>
        <v>8215.5746727740425</v>
      </c>
      <c r="D7" s="93">
        <f>'Residential Program CPAS'!D7</f>
        <v>1</v>
      </c>
      <c r="E7" s="74"/>
      <c r="F7" s="74"/>
      <c r="G7" s="74"/>
      <c r="H7" s="77">
        <f>'Residential Program CPAS'!H7</f>
        <v>8215.5746727740425</v>
      </c>
      <c r="I7" s="77">
        <f>'Residential Program CPAS'!I7</f>
        <v>8215.5746727740425</v>
      </c>
      <c r="J7" s="77">
        <f>'Residential Program CPAS'!J7</f>
        <v>8206.7773771171233</v>
      </c>
      <c r="K7" s="77">
        <f>'Residential Program CPAS'!K7</f>
        <v>8206.7773771171233</v>
      </c>
      <c r="L7" s="81" t="s">
        <v>87</v>
      </c>
      <c r="M7" s="77">
        <f>'Residential Program CPAS'!Q7</f>
        <v>5443.4833877830761</v>
      </c>
      <c r="N7" s="81" t="s">
        <v>87</v>
      </c>
      <c r="O7" s="77">
        <f>'Residential Program CPAS'!AI7</f>
        <v>87443.042936441023</v>
      </c>
    </row>
    <row r="8" spans="1:15" s="283" customFormat="1" x14ac:dyDescent="0.4">
      <c r="A8" s="179" t="str">
        <f>'Residential Program CPAS'!A8</f>
        <v>Income Qualified – CAA</v>
      </c>
      <c r="B8" s="86">
        <f>'Residential Program CPAS'!B8</f>
        <v>15.928236290289199</v>
      </c>
      <c r="C8" s="77">
        <f>'Residential Program CPAS'!C8</f>
        <v>642.43994896981815</v>
      </c>
      <c r="D8" s="93">
        <f>'Residential Program CPAS'!D8</f>
        <v>1</v>
      </c>
      <c r="E8" s="74"/>
      <c r="F8" s="74"/>
      <c r="G8" s="74"/>
      <c r="H8" s="77">
        <f>'Residential Program CPAS'!H8</f>
        <v>642.43994896981815</v>
      </c>
      <c r="I8" s="77">
        <f>'Residential Program CPAS'!I8</f>
        <v>642.43994896981815</v>
      </c>
      <c r="J8" s="77">
        <f>'Residential Program CPAS'!J8</f>
        <v>642.43994896981815</v>
      </c>
      <c r="K8" s="77">
        <f>'Residential Program CPAS'!K8</f>
        <v>642.43994896981815</v>
      </c>
      <c r="L8" s="81" t="s">
        <v>87</v>
      </c>
      <c r="M8" s="77">
        <f>'Residential Program CPAS'!Q8</f>
        <v>591.34975889429916</v>
      </c>
      <c r="N8" s="81" t="s">
        <v>87</v>
      </c>
      <c r="O8" s="77">
        <f>'Residential Program CPAS'!AI8</f>
        <v>9959.4823134100188</v>
      </c>
    </row>
    <row r="9" spans="1:15" s="283" customFormat="1" x14ac:dyDescent="0.4">
      <c r="A9" s="179" t="str">
        <f>'Residential Program CPAS'!A9</f>
        <v>Smart Savers</v>
      </c>
      <c r="B9" s="86">
        <f>'Residential Program CPAS'!B9</f>
        <v>11</v>
      </c>
      <c r="C9" s="77">
        <f>'Residential Program CPAS'!C9</f>
        <v>4163.3395379999847</v>
      </c>
      <c r="D9" s="93">
        <f>'Residential Program CPAS'!D9</f>
        <v>1</v>
      </c>
      <c r="E9" s="74"/>
      <c r="F9" s="74"/>
      <c r="G9" s="74"/>
      <c r="H9" s="77">
        <f>'Residential Program CPAS'!H9</f>
        <v>4163.3395379999847</v>
      </c>
      <c r="I9" s="77">
        <f>'Residential Program CPAS'!I9</f>
        <v>4163.3395379999847</v>
      </c>
      <c r="J9" s="77">
        <f>'Residential Program CPAS'!J9</f>
        <v>4163.3395379999847</v>
      </c>
      <c r="K9" s="77">
        <f>'Residential Program CPAS'!K9</f>
        <v>4163.3395379999847</v>
      </c>
      <c r="L9" s="81" t="s">
        <v>87</v>
      </c>
      <c r="M9" s="77">
        <f>'Residential Program CPAS'!Q9</f>
        <v>4163.3395379999847</v>
      </c>
      <c r="N9" s="81" t="s">
        <v>87</v>
      </c>
      <c r="O9" s="77">
        <f>'Residential Program CPAS'!AI9</f>
        <v>45796.734917999835</v>
      </c>
    </row>
    <row r="10" spans="1:15" s="103" customFormat="1" x14ac:dyDescent="0.4">
      <c r="A10" s="179" t="str">
        <f>'Residential Program CPAS'!A10</f>
        <v>Income Qualified – Multifamily</v>
      </c>
      <c r="B10" s="86">
        <f>'Residential Program CPAS'!B10</f>
        <v>11.518523227722335</v>
      </c>
      <c r="C10" s="77">
        <f>'Residential Program CPAS'!C10</f>
        <v>3777.2931045494006</v>
      </c>
      <c r="D10" s="93">
        <f>'Residential Program CPAS'!D10</f>
        <v>1</v>
      </c>
      <c r="E10" s="74"/>
      <c r="F10" s="74"/>
      <c r="G10" s="74"/>
      <c r="H10" s="77">
        <f>'Residential Program CPAS'!H10</f>
        <v>3777.2931045494006</v>
      </c>
      <c r="I10" s="77">
        <f>'Residential Program CPAS'!I10</f>
        <v>3777.2931045494006</v>
      </c>
      <c r="J10" s="77">
        <f>'Residential Program CPAS'!J10</f>
        <v>3777.2931045494006</v>
      </c>
      <c r="K10" s="77">
        <f>'Residential Program CPAS'!K10</f>
        <v>3777.2931045494006</v>
      </c>
      <c r="L10" s="81" t="s">
        <v>87</v>
      </c>
      <c r="M10" s="77">
        <f>'Residential Program CPAS'!Q10</f>
        <v>3347.8067932305917</v>
      </c>
      <c r="N10" s="81" t="s">
        <v>87</v>
      </c>
      <c r="O10" s="77">
        <f>'Residential Program CPAS'!AI10</f>
        <v>42156.877664999694</v>
      </c>
    </row>
    <row r="11" spans="1:15" s="283" customFormat="1" x14ac:dyDescent="0.4">
      <c r="A11" s="179" t="str">
        <f>'Residential Program CPAS'!A11</f>
        <v>Income Qualified Carryover</v>
      </c>
      <c r="B11" s="86">
        <f>'Residential Program CPAS'!B11</f>
        <v>10</v>
      </c>
      <c r="C11" s="77">
        <f>'Residential Program CPAS'!C11</f>
        <v>637.74231788610007</v>
      </c>
      <c r="D11" s="93">
        <f>'Residential Program CPAS'!D11</f>
        <v>1</v>
      </c>
      <c r="E11" s="74"/>
      <c r="F11" s="74"/>
      <c r="G11" s="74"/>
      <c r="H11" s="77">
        <f>'Residential Program CPAS'!H11</f>
        <v>637.74231788610007</v>
      </c>
      <c r="I11" s="77">
        <f>'Residential Program CPAS'!I11</f>
        <v>637.74231788610007</v>
      </c>
      <c r="J11" s="77">
        <f>'Residential Program CPAS'!J11</f>
        <v>637.74231788610007</v>
      </c>
      <c r="K11" s="77">
        <f>'Residential Program CPAS'!K11</f>
        <v>637.74231788610007</v>
      </c>
      <c r="L11" s="81" t="s">
        <v>87</v>
      </c>
      <c r="M11" s="77">
        <f>'Residential Program CPAS'!Q11</f>
        <v>459.49795711168503</v>
      </c>
      <c r="N11" s="81" t="s">
        <v>87</v>
      </c>
      <c r="O11" s="77">
        <f>'Residential Program CPAS'!AI11</f>
        <v>5842.6900965377545</v>
      </c>
    </row>
    <row r="12" spans="1:15" s="103" customFormat="1" x14ac:dyDescent="0.4">
      <c r="A12" s="179" t="str">
        <f>'Residential Program CPAS'!A12</f>
        <v>Public Housing</v>
      </c>
      <c r="B12" s="86">
        <f>'Residential Program CPAS'!B12</f>
        <v>12.575495440920671</v>
      </c>
      <c r="C12" s="77">
        <f>'Residential Program CPAS'!C12</f>
        <v>807.59973440682541</v>
      </c>
      <c r="D12" s="93">
        <f>'Residential Program CPAS'!D12</f>
        <v>1</v>
      </c>
      <c r="E12" s="74"/>
      <c r="F12" s="74"/>
      <c r="G12" s="74"/>
      <c r="H12" s="77">
        <f>'Residential Program CPAS'!H12</f>
        <v>807.59973440682541</v>
      </c>
      <c r="I12" s="77">
        <f>'Residential Program CPAS'!I12</f>
        <v>807.59973440682541</v>
      </c>
      <c r="J12" s="77">
        <f>'Residential Program CPAS'!J12</f>
        <v>807.59973440682541</v>
      </c>
      <c r="K12" s="77">
        <f>'Residential Program CPAS'!K12</f>
        <v>807.59973440682541</v>
      </c>
      <c r="L12" s="81" t="s">
        <v>87</v>
      </c>
      <c r="M12" s="77">
        <f>'Residential Program CPAS'!Q12</f>
        <v>663.96109169092324</v>
      </c>
      <c r="N12" s="81" t="s">
        <v>87</v>
      </c>
      <c r="O12" s="77">
        <f>'Residential Program CPAS'!AI12</f>
        <v>9490.4950909302224</v>
      </c>
    </row>
    <row r="13" spans="1:15" s="103" customFormat="1" x14ac:dyDescent="0.4">
      <c r="A13" s="179" t="str">
        <f>'Residential Program CPAS'!A13</f>
        <v>Multifamily</v>
      </c>
      <c r="B13" s="86">
        <f>'Residential Program CPAS'!B13</f>
        <v>10.890316953117937</v>
      </c>
      <c r="C13" s="77">
        <f>'Residential Program CPAS'!C13</f>
        <v>1375.2713531729914</v>
      </c>
      <c r="D13" s="93">
        <f>'Residential Program CPAS'!D13</f>
        <v>0.90642864714449722</v>
      </c>
      <c r="E13" s="74"/>
      <c r="F13" s="74"/>
      <c r="G13" s="74"/>
      <c r="H13" s="77">
        <f>'Residential Program CPAS'!H13</f>
        <v>1246.5853521131767</v>
      </c>
      <c r="I13" s="77">
        <f>'Residential Program CPAS'!I13</f>
        <v>1246.5853521131767</v>
      </c>
      <c r="J13" s="77">
        <f>'Residential Program CPAS'!J13</f>
        <v>1246.5853521131767</v>
      </c>
      <c r="K13" s="77">
        <f>'Residential Program CPAS'!K13</f>
        <v>1246.5853521131767</v>
      </c>
      <c r="L13" s="81" t="s">
        <v>87</v>
      </c>
      <c r="M13" s="77">
        <f>'Residential Program CPAS'!Q13</f>
        <v>1118.3854896827811</v>
      </c>
      <c r="N13" s="81" t="s">
        <v>87</v>
      </c>
      <c r="O13" s="77">
        <f>'Residential Program CPAS'!AI13</f>
        <v>12901.439429554646</v>
      </c>
    </row>
    <row r="14" spans="1:15" s="283" customFormat="1" x14ac:dyDescent="0.4">
      <c r="A14" s="179" t="str">
        <f>'Residential Program CPAS'!A14</f>
        <v>Home Efficiency – Market Rate</v>
      </c>
      <c r="B14" s="86">
        <f>'Residential Program CPAS'!B14</f>
        <v>14.960949550971947</v>
      </c>
      <c r="C14" s="77">
        <f>'Residential Program CPAS'!C14</f>
        <v>134.87092022577644</v>
      </c>
      <c r="D14" s="93">
        <f>'Residential Program CPAS'!D14</f>
        <v>0.83349509539148114</v>
      </c>
      <c r="E14" s="74"/>
      <c r="F14" s="74"/>
      <c r="G14" s="74"/>
      <c r="H14" s="77">
        <f>'Residential Program CPAS'!H14</f>
        <v>112.41425051912039</v>
      </c>
      <c r="I14" s="77">
        <f>'Residential Program CPAS'!I14</f>
        <v>112.41425051912039</v>
      </c>
      <c r="J14" s="77">
        <f>'Residential Program CPAS'!J14</f>
        <v>112.41425051912039</v>
      </c>
      <c r="K14" s="77">
        <f>'Residential Program CPAS'!K14</f>
        <v>112.41425051912039</v>
      </c>
      <c r="L14" s="81" t="s">
        <v>87</v>
      </c>
      <c r="M14" s="77">
        <f>'Residential Program CPAS'!Q14</f>
        <v>99.881622719120386</v>
      </c>
      <c r="N14" s="81" t="s">
        <v>87</v>
      </c>
      <c r="O14" s="77">
        <f>'Residential Program CPAS'!AI14</f>
        <v>1616.8965696708653</v>
      </c>
    </row>
    <row r="15" spans="1:15" s="103" customFormat="1" x14ac:dyDescent="0.4">
      <c r="A15" s="179" t="str">
        <f>'Residential Program CPAS'!A15</f>
        <v>HVAC</v>
      </c>
      <c r="B15" s="86">
        <f>'Residential Program CPAS'!B15</f>
        <v>15.923410465575705</v>
      </c>
      <c r="C15" s="77">
        <f>'Residential Program CPAS'!C15</f>
        <v>3171.4458776902652</v>
      </c>
      <c r="D15" s="93">
        <f>'Residential Program CPAS'!D15</f>
        <v>0.80744865414118483</v>
      </c>
      <c r="E15" s="74"/>
      <c r="F15" s="74"/>
      <c r="G15" s="74"/>
      <c r="H15" s="77">
        <f>'Residential Program CPAS'!H15</f>
        <v>2560.7797056226132</v>
      </c>
      <c r="I15" s="77">
        <f>'Residential Program CPAS'!I15</f>
        <v>2560.7797056226132</v>
      </c>
      <c r="J15" s="77">
        <f>'Residential Program CPAS'!J15</f>
        <v>2560.7797056226132</v>
      </c>
      <c r="K15" s="77">
        <f>'Residential Program CPAS'!K15</f>
        <v>2560.7797056226132</v>
      </c>
      <c r="L15" s="81" t="s">
        <v>87</v>
      </c>
      <c r="M15" s="77">
        <f>'Residential Program CPAS'!Q15</f>
        <v>2559.553897937973</v>
      </c>
      <c r="N15" s="81" t="s">
        <v>87</v>
      </c>
      <c r="O15" s="77">
        <f>'Residential Program CPAS'!AI15</f>
        <v>40704.267588897928</v>
      </c>
    </row>
    <row r="16" spans="1:15" s="103" customFormat="1" x14ac:dyDescent="0.4">
      <c r="A16" s="179" t="str">
        <f>'Residential Program CPAS'!A16</f>
        <v>Appliance Recycling</v>
      </c>
      <c r="B16" s="86">
        <f>'Residential Program CPAS'!B16</f>
        <v>6.4433512449589898</v>
      </c>
      <c r="C16" s="77">
        <f>'Residential Program CPAS'!C16</f>
        <v>5167.1434736042038</v>
      </c>
      <c r="D16" s="93">
        <f>'Residential Program CPAS'!D16</f>
        <v>0.48675195760690632</v>
      </c>
      <c r="E16" s="74"/>
      <c r="F16" s="74"/>
      <c r="G16" s="74"/>
      <c r="H16" s="77">
        <f>'Residential Program CPAS'!H16</f>
        <v>2515.1172010125961</v>
      </c>
      <c r="I16" s="77">
        <f>'Residential Program CPAS'!I16</f>
        <v>2515.1172010125961</v>
      </c>
      <c r="J16" s="77">
        <f>'Residential Program CPAS'!J16</f>
        <v>2515.1172010125961</v>
      </c>
      <c r="K16" s="77">
        <f>'Residential Program CPAS'!K16</f>
        <v>2515.1172010125961</v>
      </c>
      <c r="L16" s="81" t="s">
        <v>87</v>
      </c>
      <c r="M16" s="77">
        <f>'Residential Program CPAS'!Q16</f>
        <v>0</v>
      </c>
      <c r="N16" s="81" t="s">
        <v>87</v>
      </c>
      <c r="O16" s="77">
        <f>'Residential Program CPAS'!AI16</f>
        <v>16201.905684132895</v>
      </c>
    </row>
    <row r="17" spans="1:15" x14ac:dyDescent="0.4">
      <c r="A17" s="179" t="str">
        <f>'Residential Program CPAS'!A17</f>
        <v>AR Kits</v>
      </c>
      <c r="B17" s="86">
        <f>'Residential Program CPAS'!B17</f>
        <v>8.9279320826708251</v>
      </c>
      <c r="C17" s="77">
        <f>'Residential Program CPAS'!C17</f>
        <v>690.60295344391841</v>
      </c>
      <c r="D17" s="93">
        <f>'Residential Program CPAS'!D17</f>
        <v>0.96055888719272231</v>
      </c>
      <c r="E17" s="74"/>
      <c r="F17" s="74"/>
      <c r="G17" s="74"/>
      <c r="H17" s="77">
        <f>'Residential Program CPAS'!H17</f>
        <v>663.3648044520977</v>
      </c>
      <c r="I17" s="77">
        <f>'Residential Program CPAS'!I17</f>
        <v>663.3648044520977</v>
      </c>
      <c r="J17" s="77">
        <f>'Residential Program CPAS'!J17</f>
        <v>663.3648044520977</v>
      </c>
      <c r="K17" s="77">
        <f>'Residential Program CPAS'!K17</f>
        <v>663.3648044520977</v>
      </c>
      <c r="L17" s="81" t="s">
        <v>87</v>
      </c>
      <c r="M17" s="77">
        <f>'Residential Program CPAS'!Q17</f>
        <v>303.2076461544346</v>
      </c>
      <c r="N17" s="81" t="s">
        <v>87</v>
      </c>
      <c r="O17" s="77">
        <f>'Residential Program CPAS'!AI17</f>
        <v>5287.1960447228576</v>
      </c>
    </row>
    <row r="18" spans="1:15" x14ac:dyDescent="0.4">
      <c r="A18" s="179" t="str">
        <f>'Residential Program CPAS'!A18</f>
        <v>AR Kits Carryover</v>
      </c>
      <c r="B18" s="86">
        <f>'Residential Program CPAS'!B18</f>
        <v>10</v>
      </c>
      <c r="C18" s="77">
        <f>'Residential Program CPAS'!C18</f>
        <v>10.450418273569602</v>
      </c>
      <c r="D18" s="93">
        <f>'Residential Program CPAS'!D18</f>
        <v>1</v>
      </c>
      <c r="E18" s="74"/>
      <c r="F18" s="74"/>
      <c r="G18" s="74"/>
      <c r="H18" s="77">
        <f>'Residential Program CPAS'!H18</f>
        <v>10.450418273569602</v>
      </c>
      <c r="I18" s="77">
        <f>'Residential Program CPAS'!I18</f>
        <v>10.450418273569602</v>
      </c>
      <c r="J18" s="77">
        <f>'Residential Program CPAS'!J18</f>
        <v>10.450418273569602</v>
      </c>
      <c r="K18" s="77">
        <f>'Residential Program CPAS'!K18</f>
        <v>10.450418273569602</v>
      </c>
      <c r="L18" s="81" t="s">
        <v>87</v>
      </c>
      <c r="M18" s="77">
        <f>'Residential Program CPAS'!Q18</f>
        <v>8.2558304361199859</v>
      </c>
      <c r="N18" s="81" t="s">
        <v>87</v>
      </c>
      <c r="O18" s="77">
        <f>'Residential Program CPAS'!AI18</f>
        <v>97.920419223347182</v>
      </c>
    </row>
    <row r="19" spans="1:15" s="283" customFormat="1" x14ac:dyDescent="0.4">
      <c r="A19" s="179" t="str">
        <f>'Residential Program CPAS'!A19</f>
        <v>School Kits</v>
      </c>
      <c r="B19" s="86">
        <f>'Residential Program CPAS'!B19</f>
        <v>8.9272920875288495</v>
      </c>
      <c r="C19" s="77">
        <f>'Residential Program CPAS'!C19</f>
        <v>2388.9134011733909</v>
      </c>
      <c r="D19" s="93">
        <f>'Residential Program CPAS'!D19</f>
        <v>1</v>
      </c>
      <c r="E19" s="74"/>
      <c r="F19" s="74"/>
      <c r="G19" s="74"/>
      <c r="H19" s="77">
        <f>'Residential Program CPAS'!H19</f>
        <v>2388.9134011733909</v>
      </c>
      <c r="I19" s="77">
        <f>'Residential Program CPAS'!I19</f>
        <v>2388.9134011733909</v>
      </c>
      <c r="J19" s="77">
        <f>'Residential Program CPAS'!J19</f>
        <v>2056.673080635866</v>
      </c>
      <c r="K19" s="77">
        <f>'Residential Program CPAS'!K19</f>
        <v>2056.673080635866</v>
      </c>
      <c r="L19" s="81" t="s">
        <v>87</v>
      </c>
      <c r="M19" s="77">
        <f>'Residential Program CPAS'!Q19</f>
        <v>1425.3014461318658</v>
      </c>
      <c r="N19" s="81" t="s">
        <v>87</v>
      </c>
      <c r="O19" s="77">
        <f>'Residential Program CPAS'!AI19</f>
        <v>20794.253050574851</v>
      </c>
    </row>
    <row r="20" spans="1:15" s="283" customFormat="1" x14ac:dyDescent="0.4">
      <c r="A20" s="179" t="str">
        <f>'Residential Program CPAS'!A20</f>
        <v>School Kits Carryover</v>
      </c>
      <c r="B20" s="86">
        <f>'Residential Program CPAS'!B20</f>
        <v>10</v>
      </c>
      <c r="C20" s="77">
        <f>'Residential Program CPAS'!C20</f>
        <v>188.16579936086401</v>
      </c>
      <c r="D20" s="93">
        <f>'Residential Program CPAS'!D20</f>
        <v>0.97739870896854841</v>
      </c>
      <c r="E20" s="74"/>
      <c r="F20" s="74"/>
      <c r="G20" s="74"/>
      <c r="H20" s="77">
        <f>'Residential Program CPAS'!H20</f>
        <v>183.91300936734339</v>
      </c>
      <c r="I20" s="77">
        <f>'Residential Program CPAS'!I20</f>
        <v>183.91300936734339</v>
      </c>
      <c r="J20" s="77">
        <f>'Residential Program CPAS'!J20</f>
        <v>183.91300936734339</v>
      </c>
      <c r="K20" s="77">
        <f>'Residential Program CPAS'!K20</f>
        <v>183.91300936734339</v>
      </c>
      <c r="L20" s="81" t="s">
        <v>87</v>
      </c>
      <c r="M20" s="77">
        <f>'Residential Program CPAS'!Q20</f>
        <v>136.1371469391481</v>
      </c>
      <c r="N20" s="81" t="s">
        <v>87</v>
      </c>
      <c r="O20" s="77">
        <f>'Residential Program CPAS'!AI20</f>
        <v>1654.2740121021191</v>
      </c>
    </row>
    <row r="21" spans="1:15" s="283" customFormat="1" x14ac:dyDescent="0.4">
      <c r="A21" s="179" t="str">
        <f>'Residential Program CPAS'!A21</f>
        <v>Community Kits</v>
      </c>
      <c r="B21" s="86">
        <f>'Residential Program CPAS'!B21</f>
        <v>9.4566684944168635</v>
      </c>
      <c r="C21" s="77">
        <f>'Residential Program CPAS'!C21</f>
        <v>7557.9963638662539</v>
      </c>
      <c r="D21" s="93">
        <f>'Residential Program CPAS'!D21</f>
        <v>1</v>
      </c>
      <c r="E21" s="74"/>
      <c r="F21" s="74"/>
      <c r="G21" s="74"/>
      <c r="H21" s="77">
        <f>'Residential Program CPAS'!H21</f>
        <v>7557.9963638662539</v>
      </c>
      <c r="I21" s="77">
        <f>'Residential Program CPAS'!I21</f>
        <v>7557.9963638662539</v>
      </c>
      <c r="J21" s="77">
        <f>'Residential Program CPAS'!J21</f>
        <v>7554.4037838398417</v>
      </c>
      <c r="K21" s="77">
        <f>'Residential Program CPAS'!K21</f>
        <v>7554.4037838398417</v>
      </c>
      <c r="L21" s="81" t="s">
        <v>87</v>
      </c>
      <c r="M21" s="77">
        <f>'Residential Program CPAS'!Q21</f>
        <v>4795.2658361934245</v>
      </c>
      <c r="N21" s="81" t="s">
        <v>87</v>
      </c>
      <c r="O21" s="77">
        <f>'Residential Program CPAS'!AI21</f>
        <v>67693.492372191991</v>
      </c>
    </row>
    <row r="22" spans="1:15" s="283" customFormat="1" x14ac:dyDescent="0.4">
      <c r="A22" s="179" t="str">
        <f>'Residential Program CPAS'!A22</f>
        <v>Community Kits Carryover</v>
      </c>
      <c r="B22" s="86">
        <f>'Residential Program CPAS'!B22</f>
        <v>10</v>
      </c>
      <c r="C22" s="77">
        <f>'Residential Program CPAS'!C22</f>
        <v>540.16668634949576</v>
      </c>
      <c r="D22" s="93">
        <f>'Residential Program CPAS'!D22</f>
        <v>1</v>
      </c>
      <c r="E22" s="74"/>
      <c r="F22" s="74"/>
      <c r="G22" s="74"/>
      <c r="H22" s="77">
        <f>'Residential Program CPAS'!H22</f>
        <v>540.16668634949576</v>
      </c>
      <c r="I22" s="77">
        <f>'Residential Program CPAS'!I22</f>
        <v>540.16668634949576</v>
      </c>
      <c r="J22" s="77">
        <f>'Residential Program CPAS'!J22</f>
        <v>540.16668634949576</v>
      </c>
      <c r="K22" s="77">
        <f>'Residential Program CPAS'!K22</f>
        <v>540.16668634949576</v>
      </c>
      <c r="L22" s="81" t="s">
        <v>87</v>
      </c>
      <c r="M22" s="77">
        <f>'Residential Program CPAS'!Q22</f>
        <v>426.05564389497295</v>
      </c>
      <c r="N22" s="81" t="s">
        <v>87</v>
      </c>
      <c r="O22" s="77">
        <f>'Residential Program CPAS'!AI22</f>
        <v>5059.3337361313897</v>
      </c>
    </row>
    <row r="23" spans="1:15" s="283" customFormat="1" x14ac:dyDescent="0.4">
      <c r="A23" s="179" t="str">
        <f>'Residential Program CPAS'!A23</f>
        <v>Efficient Choice</v>
      </c>
      <c r="B23" s="86">
        <f>'Residential Program CPAS'!B23</f>
        <v>13.161893850978643</v>
      </c>
      <c r="C23" s="77">
        <f>'Residential Program CPAS'!C23</f>
        <v>629.95294787597663</v>
      </c>
      <c r="D23" s="93">
        <f>'Residential Program CPAS'!D23</f>
        <v>0.68261906129396743</v>
      </c>
      <c r="E23" s="74"/>
      <c r="F23" s="74"/>
      <c r="G23" s="74"/>
      <c r="H23" s="77">
        <f>'Residential Program CPAS'!H23</f>
        <v>430.01788993846674</v>
      </c>
      <c r="I23" s="77">
        <f>'Residential Program CPAS'!I23</f>
        <v>430.01788993846674</v>
      </c>
      <c r="J23" s="77">
        <f>'Residential Program CPAS'!J23</f>
        <v>430.01788993846674</v>
      </c>
      <c r="K23" s="77">
        <f>'Residential Program CPAS'!K23</f>
        <v>430.01788993846674</v>
      </c>
      <c r="L23" s="81" t="s">
        <v>87</v>
      </c>
      <c r="M23" s="77">
        <f>'Residential Program CPAS'!Q23</f>
        <v>348.51845654668404</v>
      </c>
      <c r="N23" s="81" t="s">
        <v>87</v>
      </c>
      <c r="O23" s="77">
        <f>'Residential Program CPAS'!AI23</f>
        <v>5530.731964319305</v>
      </c>
    </row>
    <row r="24" spans="1:15" x14ac:dyDescent="0.4">
      <c r="A24" s="179" t="str">
        <f>'Residential Program CPAS'!A24</f>
        <v>Residential NPSO</v>
      </c>
      <c r="B24" s="86">
        <f>'Residential Program CPAS'!B24</f>
        <v>10.197357420656251</v>
      </c>
      <c r="C24" s="77">
        <f>'Residential Program CPAS'!C24</f>
        <v>1614.4362167440397</v>
      </c>
      <c r="D24" s="93">
        <f>'Residential Program CPAS'!D24</f>
        <v>0.71161599424876021</v>
      </c>
      <c r="E24" s="74"/>
      <c r="F24" s="74"/>
      <c r="G24" s="74"/>
      <c r="H24" s="77">
        <f>'Residential Program CPAS'!H24</f>
        <v>1148.8586335295167</v>
      </c>
      <c r="I24" s="77">
        <f>'Residential Program CPAS'!I24</f>
        <v>1148.8586335295167</v>
      </c>
      <c r="J24" s="77">
        <f>'Residential Program CPAS'!J24</f>
        <v>1148.8586335295167</v>
      </c>
      <c r="K24" s="77">
        <f>'Residential Program CPAS'!K24</f>
        <v>1148.8586335295167</v>
      </c>
      <c r="L24" s="81" t="s">
        <v>87</v>
      </c>
      <c r="M24" s="77">
        <f>'Residential Program CPAS'!Q24</f>
        <v>768.04223934383288</v>
      </c>
      <c r="N24" s="81" t="s">
        <v>87</v>
      </c>
      <c r="O24" s="77">
        <f>'Residential Program CPAS'!AI24</f>
        <v>10387.634006375456</v>
      </c>
    </row>
    <row r="25" spans="1:15" x14ac:dyDescent="0.4">
      <c r="A25" s="179" t="str">
        <f>'Residential Program CPAS'!A25</f>
        <v>Retail Products (gas conversion)</v>
      </c>
      <c r="B25" s="86">
        <f>'Residential Program CPAS'!B25</f>
        <v>11</v>
      </c>
      <c r="C25" s="77">
        <f>'Residential Program CPAS'!C25</f>
        <v>7020.2209765367506</v>
      </c>
      <c r="D25" s="93">
        <f>'Residential Program CPAS'!D25</f>
        <v>0.93500000000000016</v>
      </c>
      <c r="E25" s="74"/>
      <c r="F25" s="74"/>
      <c r="G25" s="74"/>
      <c r="H25" s="77">
        <f>'Residential Program CPAS'!H25</f>
        <v>6563.906613061863</v>
      </c>
      <c r="I25" s="77">
        <f>'Residential Program CPAS'!I25</f>
        <v>6563.906613061863</v>
      </c>
      <c r="J25" s="77">
        <f>'Residential Program CPAS'!J25</f>
        <v>6563.906613061863</v>
      </c>
      <c r="K25" s="77">
        <f>'Residential Program CPAS'!K25</f>
        <v>6563.906613061863</v>
      </c>
      <c r="L25" s="81" t="s">
        <v>87</v>
      </c>
      <c r="M25" s="77">
        <f>'Residential Program CPAS'!Q25</f>
        <v>6563.906613061863</v>
      </c>
      <c r="N25" s="81" t="s">
        <v>87</v>
      </c>
      <c r="O25" s="77">
        <f>'Residential Program CPAS'!AI25</f>
        <v>72202.972743680468</v>
      </c>
    </row>
    <row r="26" spans="1:15" x14ac:dyDescent="0.4">
      <c r="A26" s="179" t="str">
        <f>'Residential Program CPAS'!A26</f>
        <v>Smart Savers (gas conversion)</v>
      </c>
      <c r="B26" s="86">
        <f>'Residential Program CPAS'!B26</f>
        <v>11</v>
      </c>
      <c r="C26" s="77">
        <f>'Residential Program CPAS'!C26</f>
        <v>10844.332230399854</v>
      </c>
      <c r="D26" s="93">
        <f>'Residential Program CPAS'!D26</f>
        <v>1</v>
      </c>
      <c r="E26" s="74"/>
      <c r="F26" s="74"/>
      <c r="G26" s="74"/>
      <c r="H26" s="77">
        <f>'Residential Program CPAS'!H26</f>
        <v>10844.332230399854</v>
      </c>
      <c r="I26" s="77">
        <f>'Residential Program CPAS'!I26</f>
        <v>10844.332230399854</v>
      </c>
      <c r="J26" s="77">
        <f>'Residential Program CPAS'!J26</f>
        <v>10844.332230399854</v>
      </c>
      <c r="K26" s="77">
        <f>'Residential Program CPAS'!K26</f>
        <v>10844.332230399854</v>
      </c>
      <c r="L26" s="81" t="s">
        <v>87</v>
      </c>
      <c r="M26" s="77">
        <f>'Residential Program CPAS'!Q26</f>
        <v>10844.332230399854</v>
      </c>
      <c r="N26" s="81" t="s">
        <v>87</v>
      </c>
      <c r="O26" s="77">
        <f>'Residential Program CPAS'!AI26</f>
        <v>119287.65453439842</v>
      </c>
    </row>
    <row r="27" spans="1:15" x14ac:dyDescent="0.4">
      <c r="A27" s="571" t="s">
        <v>243</v>
      </c>
      <c r="B27" s="87"/>
      <c r="C27" s="80">
        <f>'Residential Program CPAS'!C27</f>
        <v>141554.34870594621</v>
      </c>
      <c r="D27" s="79">
        <f>'Residential Program CPAS'!D27</f>
        <v>0.85437916052917118</v>
      </c>
      <c r="E27" s="76"/>
      <c r="F27" s="76"/>
      <c r="G27" s="76"/>
      <c r="H27" s="80">
        <f>'Residential Program CPAS'!H27</f>
        <v>120941.08561663989</v>
      </c>
      <c r="I27" s="80">
        <f>'Residential Program CPAS'!I27</f>
        <v>120941.08561663989</v>
      </c>
      <c r="J27" s="80">
        <f>'Residential Program CPAS'!J27</f>
        <v>120596.45542041902</v>
      </c>
      <c r="K27" s="80">
        <f>'Residential Program CPAS'!K27</f>
        <v>120596.45542041902</v>
      </c>
      <c r="L27" s="82" t="s">
        <v>87</v>
      </c>
      <c r="M27" s="80">
        <f>'Residential Program CPAS'!Q27</f>
        <v>84782.940985263092</v>
      </c>
      <c r="N27" s="82" t="s">
        <v>87</v>
      </c>
      <c r="O27" s="80">
        <f>'Residential Program CPAS'!AI27</f>
        <v>1146997.4224765417</v>
      </c>
    </row>
    <row r="28" spans="1:15" x14ac:dyDescent="0.4">
      <c r="A28" s="571" t="s">
        <v>244</v>
      </c>
      <c r="B28" s="88"/>
      <c r="C28" s="84"/>
      <c r="D28" s="85"/>
      <c r="E28" s="76"/>
      <c r="F28" s="76"/>
      <c r="G28" s="76"/>
      <c r="H28" s="80">
        <f>'Residential Program CPAS'!H28</f>
        <v>0</v>
      </c>
      <c r="I28" s="80">
        <f>'Residential Program CPAS'!I28</f>
        <v>0</v>
      </c>
      <c r="J28" s="80">
        <f>'Residential Program CPAS'!J28</f>
        <v>344.63019622086722</v>
      </c>
      <c r="K28" s="80">
        <f>'Residential Program CPAS'!K28</f>
        <v>0</v>
      </c>
      <c r="L28" s="82" t="s">
        <v>87</v>
      </c>
      <c r="M28" s="80">
        <f>'Residential Program CPAS'!Q28</f>
        <v>326.07132946354977</v>
      </c>
      <c r="N28" s="82" t="s">
        <v>87</v>
      </c>
      <c r="O28" s="572"/>
    </row>
    <row r="29" spans="1:15" x14ac:dyDescent="0.4">
      <c r="A29" s="571" t="s">
        <v>245</v>
      </c>
      <c r="B29" s="88"/>
      <c r="C29" s="84"/>
      <c r="D29" s="85"/>
      <c r="E29" s="76"/>
      <c r="F29" s="76"/>
      <c r="G29" s="76"/>
      <c r="H29" s="80">
        <f>'Residential Program CPAS'!H29</f>
        <v>0</v>
      </c>
      <c r="I29" s="80">
        <f>'Residential Program CPAS'!I29</f>
        <v>0</v>
      </c>
      <c r="J29" s="80">
        <f>'Residential Program CPAS'!J29</f>
        <v>344.63019622086722</v>
      </c>
      <c r="K29" s="80">
        <f>'Residential Program CPAS'!K29</f>
        <v>344.63019622086722</v>
      </c>
      <c r="L29" s="82" t="s">
        <v>87</v>
      </c>
      <c r="M29" s="80">
        <f>'Residential Program CPAS'!Q29</f>
        <v>36158.144631376796</v>
      </c>
      <c r="N29" s="82" t="s">
        <v>87</v>
      </c>
      <c r="O29" s="572"/>
    </row>
    <row r="30" spans="1:15" x14ac:dyDescent="0.4">
      <c r="A30" s="75" t="s">
        <v>88</v>
      </c>
      <c r="B30" s="89">
        <f>'Residential Program CPAS'!B30</f>
        <v>10.181604951084619</v>
      </c>
      <c r="C30" s="573"/>
      <c r="D30" s="573"/>
      <c r="E30" s="573"/>
      <c r="F30" s="573"/>
      <c r="G30" s="573"/>
      <c r="H30" s="573"/>
      <c r="I30" s="573"/>
      <c r="J30" s="573"/>
      <c r="K30" s="573"/>
      <c r="L30" s="574"/>
      <c r="M30" s="573"/>
      <c r="N30" s="574"/>
      <c r="O30" s="573"/>
    </row>
  </sheetData>
  <mergeCells count="6">
    <mergeCell ref="A3:A4"/>
    <mergeCell ref="B3:B4"/>
    <mergeCell ref="O3:O4"/>
    <mergeCell ref="E3:N3"/>
    <mergeCell ref="C3:C4"/>
    <mergeCell ref="D3:D4"/>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A1DD3-7CA5-4B89-A5C5-7AB7B6FFE588}">
  <dimension ref="A1:L19"/>
  <sheetViews>
    <sheetView workbookViewId="0">
      <selection activeCell="C23" sqref="C23"/>
    </sheetView>
  </sheetViews>
  <sheetFormatPr defaultColWidth="8.84375" defaultRowHeight="15" x14ac:dyDescent="0.4"/>
  <cols>
    <col min="1" max="1" width="20.765625" style="72" customWidth="1"/>
    <col min="2" max="2" width="4.765625" style="72" customWidth="1"/>
    <col min="3" max="3" width="13.765625" style="72" customWidth="1"/>
    <col min="4" max="4" width="5.765625" style="72" customWidth="1"/>
    <col min="5" max="8" width="7.4609375" style="72" customWidth="1"/>
    <col min="9" max="9" width="2.23046875" style="78" bestFit="1" customWidth="1"/>
    <col min="10" max="10" width="7.4609375" style="72" bestFit="1" customWidth="1"/>
    <col min="11" max="11" width="2.23046875" style="78" bestFit="1" customWidth="1"/>
    <col min="12" max="12" width="9.84375" style="72" customWidth="1"/>
    <col min="13" max="16384" width="8.84375" style="50"/>
  </cols>
  <sheetData>
    <row r="1" spans="1:12" x14ac:dyDescent="0.4">
      <c r="A1" s="71" t="s">
        <v>246</v>
      </c>
    </row>
    <row r="3" spans="1:12" s="103" customFormat="1" x14ac:dyDescent="0.4">
      <c r="A3" s="707" t="s">
        <v>41</v>
      </c>
      <c r="B3" s="622" t="s">
        <v>88</v>
      </c>
      <c r="C3" s="614" t="s">
        <v>85</v>
      </c>
      <c r="D3" s="622" t="s">
        <v>74</v>
      </c>
      <c r="E3" s="710"/>
      <c r="F3" s="710"/>
      <c r="G3" s="710"/>
      <c r="H3" s="710"/>
      <c r="I3" s="710"/>
      <c r="J3" s="710"/>
      <c r="K3" s="711"/>
      <c r="L3" s="614" t="s">
        <v>89</v>
      </c>
    </row>
    <row r="4" spans="1:12" s="103" customFormat="1" x14ac:dyDescent="0.4">
      <c r="A4" s="708"/>
      <c r="B4" s="623"/>
      <c r="C4" s="615"/>
      <c r="D4" s="623"/>
      <c r="E4" s="70">
        <v>2021</v>
      </c>
      <c r="F4" s="70">
        <v>2022</v>
      </c>
      <c r="G4" s="70">
        <v>2023</v>
      </c>
      <c r="H4" s="70">
        <v>2024</v>
      </c>
      <c r="I4" s="70" t="s">
        <v>87</v>
      </c>
      <c r="J4" s="70">
        <v>2030</v>
      </c>
      <c r="K4" s="70" t="s">
        <v>87</v>
      </c>
      <c r="L4" s="615"/>
    </row>
    <row r="5" spans="1:12" x14ac:dyDescent="0.4">
      <c r="A5" s="73" t="str">
        <f>'Business Program CPAS'!A5</f>
        <v>Standard - Core</v>
      </c>
      <c r="B5" s="86">
        <f>'Business Program CPAS'!B5</f>
        <v>13.123817969596553</v>
      </c>
      <c r="C5" s="77">
        <f>'Business Program CPAS'!C5</f>
        <v>36740.587932525857</v>
      </c>
      <c r="D5" s="273">
        <f>'Business Program CPAS'!D5</f>
        <v>0.825373204736501</v>
      </c>
      <c r="E5" s="77">
        <f>'Business Program CPAS'!H5</f>
        <v>30324.696805772081</v>
      </c>
      <c r="F5" s="77">
        <f>'Business Program CPAS'!I5</f>
        <v>30324.696805772081</v>
      </c>
      <c r="G5" s="77">
        <f>'Business Program CPAS'!J5</f>
        <v>30295.935839315527</v>
      </c>
      <c r="H5" s="77">
        <f>'Business Program CPAS'!K5</f>
        <v>30134.599077516654</v>
      </c>
      <c r="I5" s="81" t="s">
        <v>87</v>
      </c>
      <c r="J5" s="77">
        <f>'Business Program CPAS'!Q5</f>
        <v>27294.463580815154</v>
      </c>
      <c r="K5" s="81" t="s">
        <v>87</v>
      </c>
      <c r="L5" s="77">
        <f>'Business Program CPAS'!AJ5</f>
        <v>388134.86900395068</v>
      </c>
    </row>
    <row r="6" spans="1:12" s="283" customFormat="1" x14ac:dyDescent="0.4">
      <c r="A6" s="73" t="str">
        <f>'Business Program CPAS'!A6</f>
        <v>Standard - SBDI</v>
      </c>
      <c r="B6" s="86">
        <f>'Business Program CPAS'!B6</f>
        <v>13.399241045555339</v>
      </c>
      <c r="C6" s="77">
        <f>'Business Program CPAS'!C6</f>
        <v>103674.80241992426</v>
      </c>
      <c r="D6" s="273">
        <f>'Business Program CPAS'!D6</f>
        <v>0.90820000000000589</v>
      </c>
      <c r="E6" s="77">
        <f>'Business Program CPAS'!H6</f>
        <v>94157.455557775829</v>
      </c>
      <c r="F6" s="77">
        <f>'Business Program CPAS'!I6</f>
        <v>94157.455557775829</v>
      </c>
      <c r="G6" s="77">
        <f>'Business Program CPAS'!J6</f>
        <v>93623.527225030906</v>
      </c>
      <c r="H6" s="77">
        <f>'Business Program CPAS'!K6</f>
        <v>90229.591744335979</v>
      </c>
      <c r="I6" s="81" t="s">
        <v>87</v>
      </c>
      <c r="J6" s="77">
        <f>'Business Program CPAS'!Q6</f>
        <v>81410.994889817797</v>
      </c>
      <c r="K6" s="81" t="s">
        <v>87</v>
      </c>
      <c r="L6" s="77">
        <f>'Business Program CPAS'!AJ6</f>
        <v>1110511.9863913229</v>
      </c>
    </row>
    <row r="7" spans="1:12" s="283" customFormat="1" x14ac:dyDescent="0.4">
      <c r="A7" s="73" t="str">
        <f>'Business Program CPAS'!A7</f>
        <v>Standard - OS</v>
      </c>
      <c r="B7" s="86">
        <f>'Business Program CPAS'!B7</f>
        <v>9.4755095239949458</v>
      </c>
      <c r="C7" s="77">
        <f>'Business Program CPAS'!C7</f>
        <v>670.33759537736773</v>
      </c>
      <c r="D7" s="273">
        <f>'Business Program CPAS'!D7</f>
        <v>0.97440405836687538</v>
      </c>
      <c r="E7" s="77">
        <f>'Business Program CPAS'!H7</f>
        <v>653.17967341159954</v>
      </c>
      <c r="F7" s="77">
        <f>'Business Program CPAS'!I7</f>
        <v>653.17967341159954</v>
      </c>
      <c r="G7" s="77">
        <f>'Business Program CPAS'!J7</f>
        <v>652.0508134015995</v>
      </c>
      <c r="H7" s="77">
        <f>'Business Program CPAS'!K7</f>
        <v>645.27765334159949</v>
      </c>
      <c r="I7" s="81" t="s">
        <v>87</v>
      </c>
      <c r="J7" s="77">
        <f>'Business Program CPAS'!Q7</f>
        <v>418.70835587768914</v>
      </c>
      <c r="K7" s="81" t="s">
        <v>87</v>
      </c>
      <c r="L7" s="77">
        <f>'Business Program CPAS'!AJ7</f>
        <v>5753.9041269359068</v>
      </c>
    </row>
    <row r="8" spans="1:12" s="283" customFormat="1" x14ac:dyDescent="0.4">
      <c r="A8" s="73" t="str">
        <f>'Business Program CPAS'!A8</f>
        <v>Standard - II</v>
      </c>
      <c r="B8" s="86">
        <f>'Business Program CPAS'!B8</f>
        <v>14.189305875583415</v>
      </c>
      <c r="C8" s="77">
        <f>'Business Program CPAS'!C8</f>
        <v>40496.726332561979</v>
      </c>
      <c r="D8" s="273">
        <f>'Business Program CPAS'!D8</f>
        <v>0.79373676456962705</v>
      </c>
      <c r="E8" s="77">
        <f>'Business Program CPAS'!H8</f>
        <v>32143.740534869365</v>
      </c>
      <c r="F8" s="77">
        <f>'Business Program CPAS'!I8</f>
        <v>32143.740534869365</v>
      </c>
      <c r="G8" s="77">
        <f>'Business Program CPAS'!J8</f>
        <v>32143.740534869365</v>
      </c>
      <c r="H8" s="77">
        <f>'Business Program CPAS'!K8</f>
        <v>32143.740534869365</v>
      </c>
      <c r="I8" s="81" t="s">
        <v>87</v>
      </c>
      <c r="J8" s="77">
        <f>'Business Program CPAS'!Q8</f>
        <v>30031.383381985946</v>
      </c>
      <c r="K8" s="81" t="s">
        <v>87</v>
      </c>
      <c r="L8" s="77">
        <f>'Business Program CPAS'!AJ8</f>
        <v>455384.25192364404</v>
      </c>
    </row>
    <row r="9" spans="1:12" x14ac:dyDescent="0.4">
      <c r="A9" s="73" t="str">
        <f>'Business Program CPAS'!A9</f>
        <v>Standard - II Carryover</v>
      </c>
      <c r="B9" s="86">
        <f>'Business Program CPAS'!B9</f>
        <v>14.137827352085354</v>
      </c>
      <c r="C9" s="77">
        <f>'Business Program CPAS'!C9</f>
        <v>6186</v>
      </c>
      <c r="D9" s="273">
        <f>'Business Program CPAS'!D9</f>
        <v>0.91616655371713474</v>
      </c>
      <c r="E9" s="77">
        <f>'Business Program CPAS'!H9</f>
        <v>5667.4063012941951</v>
      </c>
      <c r="F9" s="77">
        <f>'Business Program CPAS'!I9</f>
        <v>5667.4063012941951</v>
      </c>
      <c r="G9" s="77">
        <f>'Business Program CPAS'!J9</f>
        <v>5667.4063012941951</v>
      </c>
      <c r="H9" s="77">
        <f>'Business Program CPAS'!K9</f>
        <v>5667.4063012941951</v>
      </c>
      <c r="I9" s="81" t="s">
        <v>87</v>
      </c>
      <c r="J9" s="77">
        <f>'Business Program CPAS'!Q9</f>
        <v>5363.5414312145977</v>
      </c>
      <c r="K9" s="81" t="s">
        <v>87</v>
      </c>
      <c r="L9" s="77">
        <f>'Business Program CPAS'!AJ9</f>
        <v>80622.39316968096</v>
      </c>
    </row>
    <row r="10" spans="1:12" s="103" customFormat="1" x14ac:dyDescent="0.4">
      <c r="A10" s="73" t="str">
        <f>'Business Program CPAS'!A10</f>
        <v>Custom</v>
      </c>
      <c r="B10" s="86">
        <f>'Business Program CPAS'!B10</f>
        <v>15.244055348861325</v>
      </c>
      <c r="C10" s="77">
        <f>'Business Program CPAS'!C10</f>
        <v>47150.998895521931</v>
      </c>
      <c r="D10" s="273">
        <f>'Business Program CPAS'!D10</f>
        <v>0.82220000000000004</v>
      </c>
      <c r="E10" s="77">
        <f>'Business Program CPAS'!H10</f>
        <v>38767.551291898133</v>
      </c>
      <c r="F10" s="77">
        <f>'Business Program CPAS'!I10</f>
        <v>38767.551291898133</v>
      </c>
      <c r="G10" s="77">
        <f>'Business Program CPAS'!J10</f>
        <v>38767.551291898133</v>
      </c>
      <c r="H10" s="77">
        <f>'Business Program CPAS'!K10</f>
        <v>38767.551291898133</v>
      </c>
      <c r="I10" s="81" t="s">
        <v>87</v>
      </c>
      <c r="J10" s="77">
        <f>'Business Program CPAS'!Q10</f>
        <v>36020.658544092381</v>
      </c>
      <c r="K10" s="81" t="s">
        <v>87</v>
      </c>
      <c r="L10" s="77">
        <f>'Business Program CPAS'!AJ10</f>
        <v>552207.1463416171</v>
      </c>
    </row>
    <row r="11" spans="1:12" x14ac:dyDescent="0.4">
      <c r="A11" s="73" t="str">
        <f>'Business Program CPAS'!A11</f>
        <v>Retro-Commissioning</v>
      </c>
      <c r="B11" s="86">
        <f>'Business Program CPAS'!B11</f>
        <v>8.6</v>
      </c>
      <c r="C11" s="77">
        <f>'Business Program CPAS'!C11</f>
        <v>257.73920110706797</v>
      </c>
      <c r="D11" s="273">
        <f>'Business Program CPAS'!D11</f>
        <v>0.94</v>
      </c>
      <c r="E11" s="77">
        <f>'Business Program CPAS'!H11</f>
        <v>242.27484904064389</v>
      </c>
      <c r="F11" s="77">
        <f>'Business Program CPAS'!I11</f>
        <v>242.27484904064389</v>
      </c>
      <c r="G11" s="77">
        <f>'Business Program CPAS'!J11</f>
        <v>242.27484904064389</v>
      </c>
      <c r="H11" s="77">
        <f>'Business Program CPAS'!K11</f>
        <v>242.27484904064389</v>
      </c>
      <c r="I11" s="81" t="s">
        <v>87</v>
      </c>
      <c r="J11" s="77">
        <f>'Business Program CPAS'!Q11</f>
        <v>0</v>
      </c>
      <c r="K11" s="81" t="s">
        <v>87</v>
      </c>
      <c r="L11" s="77">
        <f>'Business Program CPAS'!AJ11</f>
        <v>2083.5637017495374</v>
      </c>
    </row>
    <row r="12" spans="1:12" s="283" customFormat="1" x14ac:dyDescent="0.4">
      <c r="A12" s="73" t="str">
        <f>'Business Program CPAS'!A12</f>
        <v>Virtual Commissioning</v>
      </c>
      <c r="B12" s="86">
        <f>'Business Program CPAS'!B12</f>
        <v>7.3000000000000007</v>
      </c>
      <c r="C12" s="77">
        <f>'Business Program CPAS'!C12</f>
        <v>4593</v>
      </c>
      <c r="D12" s="273">
        <f>'Business Program CPAS'!D12</f>
        <v>1</v>
      </c>
      <c r="E12" s="77">
        <f>'Business Program CPAS'!H12</f>
        <v>4593</v>
      </c>
      <c r="F12" s="77">
        <f>'Business Program CPAS'!I12</f>
        <v>4593</v>
      </c>
      <c r="G12" s="77">
        <f>'Business Program CPAS'!J12</f>
        <v>4593</v>
      </c>
      <c r="H12" s="77">
        <f>'Business Program CPAS'!K12</f>
        <v>4593</v>
      </c>
      <c r="I12" s="81" t="s">
        <v>87</v>
      </c>
      <c r="J12" s="77">
        <f>'Business Program CPAS'!Q12</f>
        <v>0</v>
      </c>
      <c r="K12" s="81" t="s">
        <v>87</v>
      </c>
      <c r="L12" s="77">
        <f>'Business Program CPAS'!AJ12</f>
        <v>33529</v>
      </c>
    </row>
    <row r="13" spans="1:12" s="283" customFormat="1" x14ac:dyDescent="0.4">
      <c r="A13" s="73" t="str">
        <f>'Business Program CPAS'!A13</f>
        <v>Streetlighting</v>
      </c>
      <c r="B13" s="86">
        <f>'Business Program CPAS'!B13</f>
        <v>20</v>
      </c>
      <c r="C13" s="77">
        <f>'Business Program CPAS'!C13</f>
        <v>25533.279526300015</v>
      </c>
      <c r="D13" s="273">
        <f>'Business Program CPAS'!D13</f>
        <v>0.99090392261014593</v>
      </c>
      <c r="E13" s="77">
        <f>'Business Program CPAS'!H13</f>
        <v>25301.026839712013</v>
      </c>
      <c r="F13" s="77">
        <f>'Business Program CPAS'!I13</f>
        <v>25301.026839712013</v>
      </c>
      <c r="G13" s="77">
        <f>'Business Program CPAS'!J13</f>
        <v>25301.026839712013</v>
      </c>
      <c r="H13" s="77">
        <f>'Business Program CPAS'!K13</f>
        <v>24105.236048712013</v>
      </c>
      <c r="I13" s="81" t="s">
        <v>87</v>
      </c>
      <c r="J13" s="77">
        <f>'Business Program CPAS'!Q13</f>
        <v>24105.236048712013</v>
      </c>
      <c r="K13" s="81" t="s">
        <v>87</v>
      </c>
      <c r="L13" s="77">
        <f>'Business Program CPAS'!AJ13</f>
        <v>485692.09334724006</v>
      </c>
    </row>
    <row r="14" spans="1:12" x14ac:dyDescent="0.4">
      <c r="A14" s="73" t="str">
        <f>'Business Program CPAS'!A14</f>
        <v>BOC</v>
      </c>
      <c r="B14" s="86">
        <f>'Business Program CPAS'!B14</f>
        <v>15</v>
      </c>
      <c r="C14" s="77">
        <f>'Business Program CPAS'!C14</f>
        <v>47.299044515187312</v>
      </c>
      <c r="D14" s="273" t="str">
        <f>'Business Program CPAS'!D14</f>
        <v>N/A</v>
      </c>
      <c r="E14" s="77">
        <f>'Business Program CPAS'!H14</f>
        <v>47.299044515187312</v>
      </c>
      <c r="F14" s="77">
        <f>'Business Program CPAS'!I14</f>
        <v>47.299044515187312</v>
      </c>
      <c r="G14" s="77">
        <f>'Business Program CPAS'!J14</f>
        <v>47.299044515187312</v>
      </c>
      <c r="H14" s="77">
        <f>'Business Program CPAS'!K14</f>
        <v>47.299044515187312</v>
      </c>
      <c r="I14" s="81" t="s">
        <v>87</v>
      </c>
      <c r="J14" s="77">
        <f>'Business Program CPAS'!Q14</f>
        <v>47.299044515187312</v>
      </c>
      <c r="K14" s="81" t="s">
        <v>87</v>
      </c>
      <c r="L14" s="77">
        <f>'Business Program CPAS'!AJ14</f>
        <v>709.48566772780975</v>
      </c>
    </row>
    <row r="15" spans="1:12" x14ac:dyDescent="0.4">
      <c r="A15" s="73" t="str">
        <f>'Business Program CPAS'!A15</f>
        <v>Custom (gas conversion)</v>
      </c>
      <c r="B15" s="86">
        <f>'Business Program CPAS'!B15</f>
        <v>15.544623377207602</v>
      </c>
      <c r="C15" s="77">
        <f>'Business Program CPAS'!C15</f>
        <v>3968.9516851766507</v>
      </c>
      <c r="D15" s="273">
        <f>'Business Program CPAS'!D15</f>
        <v>0.9385</v>
      </c>
      <c r="E15" s="77">
        <f>'Business Program CPAS'!H15</f>
        <v>3724.8611565382867</v>
      </c>
      <c r="F15" s="77">
        <f>'Business Program CPAS'!I15</f>
        <v>3724.8611565382867</v>
      </c>
      <c r="G15" s="77">
        <f>'Business Program CPAS'!J15</f>
        <v>3724.8611565382867</v>
      </c>
      <c r="H15" s="77">
        <f>'Business Program CPAS'!K15</f>
        <v>3724.8611565382867</v>
      </c>
      <c r="I15" s="81" t="s">
        <v>87</v>
      </c>
      <c r="J15" s="77">
        <f>'Business Program CPAS'!Q15</f>
        <v>3724.8611565382867</v>
      </c>
      <c r="K15" s="81" t="s">
        <v>87</v>
      </c>
      <c r="L15" s="77">
        <f>'Business Program CPAS'!AJ15</f>
        <v>57901.563810777603</v>
      </c>
    </row>
    <row r="16" spans="1:12" x14ac:dyDescent="0.4">
      <c r="A16" s="257" t="str">
        <f>'Business Program CPAS'!A16</f>
        <v>2021 Portfolio CPAS</v>
      </c>
      <c r="B16" s="87"/>
      <c r="C16" s="80">
        <f>'Business Program CPAS'!C16</f>
        <v>269319.72263301036</v>
      </c>
      <c r="D16" s="79">
        <f>'Business Program CPAS'!D16</f>
        <v>0.87488019722899868</v>
      </c>
      <c r="E16" s="80">
        <f>'Business Program CPAS'!H16</f>
        <v>235622.49205482731</v>
      </c>
      <c r="F16" s="80">
        <f>'Business Program CPAS'!I16</f>
        <v>235622.49205482731</v>
      </c>
      <c r="G16" s="80">
        <f>'Business Program CPAS'!J16</f>
        <v>235058.67389561582</v>
      </c>
      <c r="H16" s="80">
        <f>'Business Program CPAS'!K16</f>
        <v>230300.83770206204</v>
      </c>
      <c r="I16" s="82" t="s">
        <v>87</v>
      </c>
      <c r="J16" s="80">
        <f>'Business Program CPAS'!Q16</f>
        <v>208417.14643356905</v>
      </c>
      <c r="K16" s="82" t="s">
        <v>87</v>
      </c>
      <c r="L16" s="80">
        <f>'Business Program CPAS'!AJ16</f>
        <v>3172530.2574846465</v>
      </c>
    </row>
    <row r="17" spans="1:12" x14ac:dyDescent="0.4">
      <c r="A17" s="257" t="str">
        <f>'Business Program CPAS'!A17</f>
        <v>Expiring 2021 Portfolio CPAS</v>
      </c>
      <c r="B17" s="88"/>
      <c r="C17" s="84"/>
      <c r="D17" s="85"/>
      <c r="E17" s="80">
        <f>'Business Program CPAS'!H17</f>
        <v>0</v>
      </c>
      <c r="F17" s="80">
        <f>'Business Program CPAS'!I17</f>
        <v>0</v>
      </c>
      <c r="G17" s="80">
        <f>'Business Program CPAS'!J17</f>
        <v>563.81815921148518</v>
      </c>
      <c r="H17" s="80">
        <f>'Business Program CPAS'!K17</f>
        <v>4757.8361935537832</v>
      </c>
      <c r="I17" s="82" t="s">
        <v>87</v>
      </c>
      <c r="J17" s="80">
        <f>'Business Program CPAS'!Q17</f>
        <v>5481.8843476717884</v>
      </c>
      <c r="K17" s="82" t="s">
        <v>87</v>
      </c>
      <c r="L17" s="83"/>
    </row>
    <row r="18" spans="1:12" x14ac:dyDescent="0.4">
      <c r="A18" s="257" t="str">
        <f>'Business Program CPAS'!A18</f>
        <v>Expired 2021 Portfolio CPAS</v>
      </c>
      <c r="B18" s="88"/>
      <c r="C18" s="84"/>
      <c r="D18" s="85"/>
      <c r="E18" s="80">
        <f>'Business Program CPAS'!H18</f>
        <v>0</v>
      </c>
      <c r="F18" s="80">
        <f>'Business Program CPAS'!I18</f>
        <v>0</v>
      </c>
      <c r="G18" s="80">
        <f>'Business Program CPAS'!J18</f>
        <v>563.81815921148518</v>
      </c>
      <c r="H18" s="80">
        <f>'Business Program CPAS'!K18</f>
        <v>5321.6543527652684</v>
      </c>
      <c r="I18" s="82" t="s">
        <v>87</v>
      </c>
      <c r="J18" s="80">
        <f>'Business Program CPAS'!Q18</f>
        <v>27205.345621258253</v>
      </c>
      <c r="K18" s="82" t="s">
        <v>87</v>
      </c>
      <c r="L18" s="83"/>
    </row>
    <row r="19" spans="1:12" x14ac:dyDescent="0.4">
      <c r="A19" s="75" t="str">
        <f>'Business Program CPAS'!A19</f>
        <v>WAML</v>
      </c>
      <c r="B19" s="89">
        <f>'Business Program CPAS'!B19</f>
        <v>14.359728559196833</v>
      </c>
    </row>
  </sheetData>
  <mergeCells count="6">
    <mergeCell ref="L3:L4"/>
    <mergeCell ref="A3:A4"/>
    <mergeCell ref="B3:B4"/>
    <mergeCell ref="C3:C4"/>
    <mergeCell ref="D3:D4"/>
    <mergeCell ref="E3:K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E1D35-7CD6-4EBB-AFF5-70738F084916}">
  <dimension ref="A1"/>
  <sheetViews>
    <sheetView workbookViewId="0"/>
  </sheetViews>
  <sheetFormatPr defaultRowHeight="15" x14ac:dyDescent="0.4"/>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0BAA4-878D-48CC-8A5F-1AA457D567D7}">
  <dimension ref="A1:A139"/>
  <sheetViews>
    <sheetView workbookViewId="0"/>
  </sheetViews>
  <sheetFormatPr defaultColWidth="8.84375" defaultRowHeight="15" x14ac:dyDescent="0.4"/>
  <cols>
    <col min="1" max="16384" width="8.84375" style="125"/>
  </cols>
  <sheetData>
    <row r="1" spans="1:1" ht="13.5" customHeight="1" x14ac:dyDescent="0.4">
      <c r="A1" s="189" t="s">
        <v>183</v>
      </c>
    </row>
    <row r="2" spans="1:1" ht="13.5" customHeight="1" x14ac:dyDescent="0.4">
      <c r="A2" s="189" t="s">
        <v>72</v>
      </c>
    </row>
    <row r="3" spans="1:1" ht="13.5" customHeight="1" x14ac:dyDescent="0.4">
      <c r="A3" s="189" t="s">
        <v>318</v>
      </c>
    </row>
    <row r="4" spans="1:1" ht="13.5" customHeight="1" x14ac:dyDescent="0.4"/>
    <row r="5" spans="1:1" ht="13.5" customHeight="1" x14ac:dyDescent="0.4"/>
    <row r="6" spans="1:1" ht="13.5" customHeight="1" x14ac:dyDescent="0.4"/>
    <row r="7" spans="1:1" ht="13.5" customHeight="1" x14ac:dyDescent="0.4"/>
    <row r="8" spans="1:1" ht="13.5" customHeight="1" x14ac:dyDescent="0.4"/>
    <row r="9" spans="1:1" ht="13.5" customHeight="1" x14ac:dyDescent="0.4"/>
    <row r="10" spans="1:1" ht="13.5" customHeight="1" x14ac:dyDescent="0.4"/>
    <row r="11" spans="1:1" ht="13.5" customHeight="1" x14ac:dyDescent="0.4"/>
    <row r="12" spans="1:1" ht="13.5" customHeight="1" x14ac:dyDescent="0.4"/>
    <row r="13" spans="1:1" ht="13.5" customHeight="1" x14ac:dyDescent="0.4"/>
    <row r="14" spans="1:1" ht="13.5" customHeight="1" x14ac:dyDescent="0.4"/>
    <row r="15" spans="1:1" ht="13.5" customHeight="1" x14ac:dyDescent="0.4"/>
    <row r="16" spans="1:1" ht="13.5" customHeight="1" x14ac:dyDescent="0.4"/>
    <row r="17" ht="13.5" customHeight="1" x14ac:dyDescent="0.4"/>
    <row r="18" ht="13.5" customHeight="1" x14ac:dyDescent="0.4"/>
    <row r="19" ht="13.5" customHeight="1" x14ac:dyDescent="0.4"/>
    <row r="20" ht="13.5" customHeight="1" x14ac:dyDescent="0.4"/>
    <row r="21" ht="13.5" customHeight="1" x14ac:dyDescent="0.4"/>
    <row r="22" ht="13.5" customHeight="1" x14ac:dyDescent="0.4"/>
    <row r="23" ht="13.5" customHeight="1" x14ac:dyDescent="0.4"/>
    <row r="24" ht="13.5" customHeight="1" x14ac:dyDescent="0.4"/>
    <row r="25" ht="13.5" customHeight="1" x14ac:dyDescent="0.4"/>
    <row r="26" ht="13.5" customHeight="1" x14ac:dyDescent="0.4"/>
    <row r="27" ht="13.5" customHeight="1" x14ac:dyDescent="0.4"/>
    <row r="28" ht="13.5" customHeight="1" x14ac:dyDescent="0.4"/>
    <row r="29" ht="13.5" customHeight="1" x14ac:dyDescent="0.4"/>
    <row r="30" ht="13.5" customHeight="1" x14ac:dyDescent="0.4"/>
    <row r="31" ht="13.5" customHeight="1" x14ac:dyDescent="0.4"/>
    <row r="32" ht="13.5" customHeight="1" x14ac:dyDescent="0.4"/>
    <row r="33" ht="13.5" customHeight="1" x14ac:dyDescent="0.4"/>
    <row r="34" ht="13.5" customHeight="1" x14ac:dyDescent="0.4"/>
    <row r="35" ht="13.5" customHeight="1" x14ac:dyDescent="0.4"/>
    <row r="36" ht="13.5" customHeight="1" x14ac:dyDescent="0.4"/>
    <row r="37" ht="13.5" customHeight="1" x14ac:dyDescent="0.4"/>
    <row r="38" ht="13.5" customHeight="1" x14ac:dyDescent="0.4"/>
    <row r="39" ht="13.5" customHeight="1" x14ac:dyDescent="0.4"/>
    <row r="40" ht="13.5" customHeight="1" x14ac:dyDescent="0.4"/>
    <row r="41" ht="13.5" customHeight="1" x14ac:dyDescent="0.4"/>
    <row r="42" ht="13.5" customHeight="1" x14ac:dyDescent="0.4"/>
    <row r="43" ht="13.5" customHeight="1" x14ac:dyDescent="0.4"/>
    <row r="44" ht="13.5" customHeight="1" x14ac:dyDescent="0.4"/>
    <row r="45" ht="13.5" customHeight="1" x14ac:dyDescent="0.4"/>
    <row r="46" ht="13.5" customHeight="1" x14ac:dyDescent="0.4"/>
    <row r="47" ht="13.5" customHeight="1" x14ac:dyDescent="0.4"/>
    <row r="48"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row r="64"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row r="78" ht="13.5" customHeight="1" x14ac:dyDescent="0.4"/>
    <row r="79" ht="13.5" customHeight="1" x14ac:dyDescent="0.4"/>
    <row r="80"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row r="120" ht="13.5" customHeight="1" x14ac:dyDescent="0.4"/>
    <row r="121" ht="13.5" customHeight="1" x14ac:dyDescent="0.4"/>
    <row r="122" ht="13.5" customHeight="1" x14ac:dyDescent="0.4"/>
    <row r="123" ht="13.5" customHeight="1" x14ac:dyDescent="0.4"/>
    <row r="124" ht="13.5" customHeight="1" x14ac:dyDescent="0.4"/>
    <row r="125" ht="13.5" customHeight="1" x14ac:dyDescent="0.4"/>
    <row r="126" ht="13.5" customHeight="1" x14ac:dyDescent="0.4"/>
    <row r="127" ht="13.5" customHeight="1" x14ac:dyDescent="0.4"/>
    <row r="128" ht="13.5" customHeight="1" x14ac:dyDescent="0.4"/>
    <row r="129" ht="13.5" customHeight="1" x14ac:dyDescent="0.4"/>
    <row r="130" ht="13.5" customHeight="1" x14ac:dyDescent="0.4"/>
    <row r="131" ht="13.5" customHeight="1" x14ac:dyDescent="0.4"/>
    <row r="132" ht="13.5" customHeight="1" x14ac:dyDescent="0.4"/>
    <row r="133" ht="13.5" customHeight="1" x14ac:dyDescent="0.4"/>
    <row r="134" ht="13.5" customHeight="1" x14ac:dyDescent="0.4"/>
    <row r="135" ht="13.5" customHeight="1" x14ac:dyDescent="0.4"/>
    <row r="136" ht="13.5" customHeight="1" x14ac:dyDescent="0.4"/>
    <row r="137" ht="13.5" customHeight="1" x14ac:dyDescent="0.4"/>
    <row r="138" ht="13.5" customHeight="1" x14ac:dyDescent="0.4"/>
    <row r="139" ht="13.5" customHeight="1" x14ac:dyDescent="0.4"/>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6F500-DABE-45FC-B4D0-A7DFE6FA40DF}">
  <dimension ref="A1:F17"/>
  <sheetViews>
    <sheetView workbookViewId="0">
      <selection activeCell="K13" sqref="K13"/>
    </sheetView>
  </sheetViews>
  <sheetFormatPr defaultRowHeight="15" x14ac:dyDescent="0.4"/>
  <cols>
    <col min="1" max="1" width="11.69140625" customWidth="1"/>
    <col min="2" max="2" width="23.3046875" style="103" customWidth="1"/>
    <col min="3" max="4" width="13.23046875" customWidth="1"/>
    <col min="6" max="6" width="11" bestFit="1" customWidth="1"/>
  </cols>
  <sheetData>
    <row r="1" spans="1:6" x14ac:dyDescent="0.4">
      <c r="A1" s="9" t="s">
        <v>217</v>
      </c>
      <c r="B1" s="9"/>
    </row>
    <row r="2" spans="1:6" x14ac:dyDescent="0.4">
      <c r="A2" s="9"/>
      <c r="B2" s="9"/>
    </row>
    <row r="3" spans="1:6" x14ac:dyDescent="0.4">
      <c r="A3" s="26" t="s">
        <v>41</v>
      </c>
      <c r="B3" s="26" t="s">
        <v>112</v>
      </c>
      <c r="C3" s="37" t="s">
        <v>48</v>
      </c>
      <c r="D3" s="26" t="s">
        <v>50</v>
      </c>
    </row>
    <row r="4" spans="1:6" x14ac:dyDescent="0.4">
      <c r="A4" s="34" t="s">
        <v>150</v>
      </c>
      <c r="B4" s="34" t="s">
        <v>49</v>
      </c>
      <c r="C4" s="590">
        <v>370113.727999995</v>
      </c>
      <c r="D4" s="35">
        <f>'IQ (Conv.)'!H6</f>
        <v>10844.332230399854</v>
      </c>
      <c r="F4" s="290"/>
    </row>
    <row r="5" spans="1:6" x14ac:dyDescent="0.4">
      <c r="A5" s="34" t="s">
        <v>43</v>
      </c>
      <c r="B5" s="34" t="s">
        <v>322</v>
      </c>
      <c r="C5" s="293">
        <f>'Custom (Conv.)'!H22</f>
        <v>127128.36711734766</v>
      </c>
      <c r="D5" s="294">
        <f>'Custom (Conv.)'!H5</f>
        <v>3724.8611565382867</v>
      </c>
      <c r="E5" s="277"/>
      <c r="F5" s="290"/>
    </row>
    <row r="6" spans="1:6" s="103" customFormat="1" x14ac:dyDescent="0.4">
      <c r="A6" s="34" t="s">
        <v>56</v>
      </c>
      <c r="B6" s="34" t="s">
        <v>56</v>
      </c>
      <c r="C6" s="293">
        <f>C8-C4-C5</f>
        <v>224024.11648675299</v>
      </c>
      <c r="D6" s="294">
        <f>'RP (Conv.)'!H6</f>
        <v>6563.906613061863</v>
      </c>
      <c r="E6" s="443"/>
      <c r="F6" s="290"/>
    </row>
    <row r="7" spans="1:6" x14ac:dyDescent="0.4">
      <c r="A7" s="38" t="s">
        <v>51</v>
      </c>
      <c r="B7" s="275" t="s">
        <v>51</v>
      </c>
      <c r="C7" s="295">
        <f>SUM(C4:C6)</f>
        <v>721266.21160409565</v>
      </c>
      <c r="D7" s="295">
        <f>SUM(D4:D6)</f>
        <v>21133.100000000006</v>
      </c>
    </row>
    <row r="8" spans="1:6" x14ac:dyDescent="0.4">
      <c r="A8" s="297" t="s">
        <v>52</v>
      </c>
      <c r="B8" s="298"/>
      <c r="C8" s="296">
        <f>'Reference Values'!F27</f>
        <v>721266.21160409565</v>
      </c>
      <c r="D8" s="327">
        <f>'Reference Values'!F26</f>
        <v>21133.100000000002</v>
      </c>
      <c r="E8" s="36"/>
    </row>
    <row r="9" spans="1:6" x14ac:dyDescent="0.4">
      <c r="A9" s="297" t="s">
        <v>53</v>
      </c>
      <c r="B9" s="298"/>
      <c r="C9" s="580">
        <f>C7/C8</f>
        <v>1</v>
      </c>
      <c r="D9" s="580">
        <f>D7/D8</f>
        <v>1.0000000000000002</v>
      </c>
    </row>
    <row r="10" spans="1:6" x14ac:dyDescent="0.4">
      <c r="F10" s="49"/>
    </row>
    <row r="12" spans="1:6" x14ac:dyDescent="0.4">
      <c r="A12" s="606" t="s">
        <v>2</v>
      </c>
      <c r="B12" s="607"/>
      <c r="C12" s="607"/>
      <c r="D12" s="607"/>
    </row>
    <row r="13" spans="1:6" x14ac:dyDescent="0.4">
      <c r="A13" s="608" t="s">
        <v>165</v>
      </c>
      <c r="B13" s="609"/>
      <c r="C13" s="609"/>
      <c r="D13" s="610"/>
    </row>
    <row r="14" spans="1:6" x14ac:dyDescent="0.4">
      <c r="A14" s="611" t="s">
        <v>390</v>
      </c>
      <c r="B14" s="612"/>
      <c r="C14" s="612"/>
      <c r="D14" s="613"/>
    </row>
    <row r="15" spans="1:6" x14ac:dyDescent="0.4">
      <c r="A15" s="278" t="s">
        <v>166</v>
      </c>
      <c r="B15" s="279"/>
      <c r="C15" s="279"/>
      <c r="D15" s="280" t="s">
        <v>172</v>
      </c>
      <c r="E15" s="274"/>
    </row>
    <row r="16" spans="1:6" s="283" customFormat="1" x14ac:dyDescent="0.4">
      <c r="A16" s="278" t="s">
        <v>319</v>
      </c>
      <c r="B16" s="279"/>
      <c r="C16" s="279"/>
      <c r="D16" s="280" t="s">
        <v>172</v>
      </c>
      <c r="E16" s="284"/>
    </row>
    <row r="17" spans="1:5" s="103" customFormat="1" x14ac:dyDescent="0.4">
      <c r="A17" s="493" t="s">
        <v>389</v>
      </c>
      <c r="B17" s="494"/>
      <c r="C17" s="494"/>
      <c r="D17" s="495" t="s">
        <v>173</v>
      </c>
      <c r="E17" s="274"/>
    </row>
  </sheetData>
  <mergeCells count="3">
    <mergeCell ref="A12:D12"/>
    <mergeCell ref="A13:D13"/>
    <mergeCell ref="A14:D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16092-523A-4676-9E20-01EAC02D412B}">
  <sheetPr>
    <tabColor theme="6"/>
  </sheetPr>
  <dimension ref="A1"/>
  <sheetViews>
    <sheetView workbookViewId="0"/>
  </sheetViews>
  <sheetFormatPr defaultRowHeight="15" x14ac:dyDescent="0.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BAB4-62A2-4272-A871-98950389E44E}">
  <dimension ref="A1:F23"/>
  <sheetViews>
    <sheetView workbookViewId="0">
      <selection activeCell="J30" sqref="J30"/>
    </sheetView>
  </sheetViews>
  <sheetFormatPr defaultRowHeight="15" x14ac:dyDescent="0.4"/>
  <cols>
    <col min="1" max="1" width="31.4609375" customWidth="1"/>
    <col min="2" max="2" width="21.23046875" customWidth="1"/>
  </cols>
  <sheetData>
    <row r="1" spans="1:6" x14ac:dyDescent="0.4">
      <c r="A1" s="162" t="s">
        <v>218</v>
      </c>
      <c r="B1" s="162"/>
      <c r="C1" s="162"/>
      <c r="D1" s="162"/>
      <c r="E1" s="162"/>
    </row>
    <row r="3" spans="1:6" x14ac:dyDescent="0.4">
      <c r="A3" s="26" t="s">
        <v>46</v>
      </c>
      <c r="B3" s="14" t="s">
        <v>12</v>
      </c>
    </row>
    <row r="4" spans="1:6" x14ac:dyDescent="0.4">
      <c r="A4" s="34" t="s">
        <v>219</v>
      </c>
      <c r="B4" s="294">
        <f>'Portfolio CPAS'!H8</f>
        <v>451994.83497866412</v>
      </c>
    </row>
    <row r="5" spans="1:6" s="103" customFormat="1" x14ac:dyDescent="0.4">
      <c r="A5" s="34" t="s">
        <v>220</v>
      </c>
      <c r="B5" s="294">
        <f>'Reference Values'!F34</f>
        <v>139553.53000000003</v>
      </c>
    </row>
    <row r="6" spans="1:6" s="283" customFormat="1" x14ac:dyDescent="0.4">
      <c r="A6" s="34" t="s">
        <v>221</v>
      </c>
      <c r="B6" s="294">
        <f>'Reference Values'!F55</f>
        <v>37.369403579679783</v>
      </c>
    </row>
    <row r="7" spans="1:6" x14ac:dyDescent="0.4">
      <c r="A7" s="34" t="s">
        <v>222</v>
      </c>
      <c r="B7" s="294">
        <f>'Reference Values'!F48</f>
        <v>38177.619681428303</v>
      </c>
    </row>
    <row r="8" spans="1:6" s="103" customFormat="1" x14ac:dyDescent="0.4">
      <c r="A8" s="34" t="s">
        <v>223</v>
      </c>
      <c r="B8" s="294">
        <f>'Reference Values'!F41</f>
        <v>57664.862625958805</v>
      </c>
    </row>
    <row r="9" spans="1:6" x14ac:dyDescent="0.4">
      <c r="A9" s="34" t="s">
        <v>224</v>
      </c>
      <c r="B9" s="294">
        <f>B4-B5-B6-B7-B8</f>
        <v>216561.4532676973</v>
      </c>
      <c r="D9" s="49"/>
    </row>
    <row r="10" spans="1:6" x14ac:dyDescent="0.4">
      <c r="A10" s="34" t="s">
        <v>225</v>
      </c>
      <c r="B10" s="294">
        <f>'Reference Values'!F20</f>
        <v>211331</v>
      </c>
    </row>
    <row r="11" spans="1:6" x14ac:dyDescent="0.4">
      <c r="A11" s="34" t="s">
        <v>226</v>
      </c>
      <c r="B11" s="328">
        <f>B9/$B$10</f>
        <v>1.0247500521347901</v>
      </c>
      <c r="F11" s="49"/>
    </row>
    <row r="12" spans="1:6" x14ac:dyDescent="0.4">
      <c r="D12" s="49"/>
    </row>
    <row r="13" spans="1:6" x14ac:dyDescent="0.4">
      <c r="A13" s="162" t="s">
        <v>227</v>
      </c>
      <c r="B13" s="162"/>
      <c r="C13" s="49"/>
    </row>
    <row r="14" spans="1:6" x14ac:dyDescent="0.4">
      <c r="A14" s="283"/>
      <c r="B14" s="283"/>
      <c r="D14" s="49"/>
    </row>
    <row r="15" spans="1:6" x14ac:dyDescent="0.4">
      <c r="A15" s="26" t="s">
        <v>46</v>
      </c>
      <c r="B15" s="14" t="s">
        <v>12</v>
      </c>
    </row>
    <row r="16" spans="1:6" s="283" customFormat="1" x14ac:dyDescent="0.4">
      <c r="A16" s="34" t="s">
        <v>228</v>
      </c>
      <c r="B16" s="294">
        <f>'Portfolio CPAS'!H8</f>
        <v>451994.83497866412</v>
      </c>
    </row>
    <row r="17" spans="1:2" x14ac:dyDescent="0.4">
      <c r="A17" s="34" t="s">
        <v>229</v>
      </c>
      <c r="B17" s="294">
        <f>'Reference Values'!F54</f>
        <v>442479.55388726969</v>
      </c>
    </row>
    <row r="18" spans="1:2" x14ac:dyDescent="0.4">
      <c r="A18" s="34" t="s">
        <v>230</v>
      </c>
      <c r="B18" s="294">
        <f>'Reference Values'!F47</f>
        <v>306056.75633237744</v>
      </c>
    </row>
    <row r="19" spans="1:2" x14ac:dyDescent="0.4">
      <c r="A19" s="34" t="s">
        <v>231</v>
      </c>
      <c r="B19" s="294">
        <f>'Reference Values'!F40</f>
        <v>310006.66287474718</v>
      </c>
    </row>
    <row r="20" spans="1:2" x14ac:dyDescent="0.4">
      <c r="A20" s="34" t="s">
        <v>232</v>
      </c>
      <c r="B20" s="294">
        <f>'Reference Values'!F33</f>
        <v>1116428.24</v>
      </c>
    </row>
    <row r="21" spans="1:2" x14ac:dyDescent="0.4">
      <c r="A21" s="34" t="s">
        <v>233</v>
      </c>
      <c r="B21" s="294">
        <f>SUM(B16:B20)</f>
        <v>2626966.048073058</v>
      </c>
    </row>
    <row r="22" spans="1:2" x14ac:dyDescent="0.4">
      <c r="A22" s="34" t="s">
        <v>234</v>
      </c>
      <c r="B22" s="294">
        <f>'Reference Values'!F14</f>
        <v>2542522</v>
      </c>
    </row>
    <row r="23" spans="1:2" x14ac:dyDescent="0.4">
      <c r="A23" s="34" t="s">
        <v>235</v>
      </c>
      <c r="B23" s="328">
        <f>B21/B22</f>
        <v>1.0332127108725344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File Info</vt:lpstr>
      <vt:lpstr>Reference and Notes &gt;&gt;</vt:lpstr>
      <vt:lpstr>Notes</vt:lpstr>
      <vt:lpstr>Reference Values</vt:lpstr>
      <vt:lpstr>Modified Goals (Plan 5)</vt:lpstr>
      <vt:lpstr>Modified Goals (Plan 6)</vt:lpstr>
      <vt:lpstr>Gas Conversion Notes</vt:lpstr>
      <vt:lpstr>Results &gt;&gt;</vt:lpstr>
      <vt:lpstr>Goal Attainment</vt:lpstr>
      <vt:lpstr>Portfolio CPAS</vt:lpstr>
      <vt:lpstr>Portfolio CPAS (Detail)</vt:lpstr>
      <vt:lpstr>Residential Program CPAS</vt:lpstr>
      <vt:lpstr>Business Program CPAS</vt:lpstr>
      <vt:lpstr>Initiative-Level Results &gt;&gt;</vt:lpstr>
      <vt:lpstr>RP</vt:lpstr>
      <vt:lpstr>RP (Conv.)</vt:lpstr>
      <vt:lpstr>IQ</vt:lpstr>
      <vt:lpstr>IQ (Conv.)</vt:lpstr>
      <vt:lpstr>MF</vt:lpstr>
      <vt:lpstr>HVAC</vt:lpstr>
      <vt:lpstr>HE MR</vt:lpstr>
      <vt:lpstr>AR + ARK</vt:lpstr>
      <vt:lpstr>DD</vt:lpstr>
      <vt:lpstr>ECT</vt:lpstr>
      <vt:lpstr>NPSO</vt:lpstr>
      <vt:lpstr>STD</vt:lpstr>
      <vt:lpstr>SBDI</vt:lpstr>
      <vt:lpstr>II &amp; OS</vt:lpstr>
      <vt:lpstr>Custom</vt:lpstr>
      <vt:lpstr>Custom (Conv.)</vt:lpstr>
      <vt:lpstr>VCx</vt:lpstr>
      <vt:lpstr>RCx</vt:lpstr>
      <vt:lpstr>SL</vt:lpstr>
      <vt:lpstr>BOC</vt:lpstr>
      <vt:lpstr>VO</vt:lpstr>
      <vt:lpstr>Carryover</vt:lpstr>
      <vt:lpstr>Additional Detail &gt;&gt;&gt;</vt:lpstr>
      <vt:lpstr>IQ - SF</vt:lpstr>
      <vt:lpstr>IQ - CAA</vt:lpstr>
      <vt:lpstr>IQ - SS</vt:lpstr>
      <vt:lpstr>IQ - MF</vt:lpstr>
      <vt:lpstr>PH</vt:lpstr>
      <vt:lpstr>MF MR</vt:lpstr>
      <vt:lpstr>SK</vt:lpstr>
      <vt:lpstr>CK</vt:lpstr>
      <vt:lpstr>AR</vt:lpstr>
      <vt:lpstr>ARK</vt:lpstr>
      <vt:lpstr>Custom (Project-Level)</vt:lpstr>
      <vt:lpstr>RP CO</vt:lpstr>
      <vt:lpstr>IQ CO</vt:lpstr>
      <vt:lpstr>DD CO</vt:lpstr>
      <vt:lpstr>STD CO</vt:lpstr>
      <vt:lpstr>Report Tables &gt;&gt;</vt:lpstr>
      <vt:lpstr>Portfolio</vt:lpstr>
      <vt:lpstr>Residential</vt:lpstr>
      <vt:lpstr>Business</vt:lpstr>
      <vt:lpstr>CPAS Visualization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Ross</dc:creator>
  <cp:lastModifiedBy>CJ Consulting</cp:lastModifiedBy>
  <dcterms:created xsi:type="dcterms:W3CDTF">2018-03-06T13:54:08Z</dcterms:created>
  <dcterms:modified xsi:type="dcterms:W3CDTF">2022-05-05T14:35:50Z</dcterms:modified>
</cp:coreProperties>
</file>